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home.kt.ktzh.ch\B102PHA$\Documents\CMIAXIOMA\7eee878aab554659971d8fa67bf1834d\"/>
    </mc:Choice>
  </mc:AlternateContent>
  <xr:revisionPtr revIDLastSave="0" documentId="13_ncr:1_{03523AEC-7EFC-496D-8640-96E6DB8465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5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<sst xmlns="http://schemas.openxmlformats.org/spreadsheetml/2006/main" count="127" uniqueCount="99">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</sst>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/>
  </sheetViews>
  <sheetFormatPr baseColWidth="10" defaultColWidth="13.7265625" defaultRowHeight="12.5" x14ac:dyDescent="0.25"/>
  <cols>
    <col min="1" max="1" width="11.7265625" style="9" customWidth="1"/>
    <col min="2" max="2" width="30.453125" style="9" customWidth="1"/>
    <col min="3" max="3" width="7.453125" style="9" customWidth="1"/>
    <col min="4" max="4" width="19.7265625" style="8" customWidth="1"/>
    <col min="5" max="5" width="6.7265625" style="100" customWidth="1"/>
    <col min="6" max="6" width="15.7265625" style="9" customWidth="1"/>
    <col min="7" max="7" width="1.7265625" style="9" customWidth="1"/>
    <col min="8" max="8" width="15.7265625" style="10" customWidth="1"/>
    <col min="9" max="9" width="15.7265625" style="9" bestFit="1" customWidth="1"/>
    <col min="10" max="16384" width="13.7265625" style="9"/>
  </cols>
  <sheetData>
    <row r="1" spans="1:9" s="103" customFormat="1" ht="15.5" x14ac:dyDescent="0.25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2029</v>
      </c>
      <c r="G1" s="142"/>
      <c r="H1" s="142"/>
      <c r="I1" s="142"/>
    </row>
    <row r="3" spans="1:9" s="106" customFormat="1" ht="15.75" customHeight="1" x14ac:dyDescent="0.35">
      <c r="A3" s="105" t="s">
        <v>76</v>
      </c>
      <c r="C3" s="119">
        <v>2027</v>
      </c>
      <c r="E3" s="103"/>
      <c r="F3" s="107"/>
      <c r="G3" s="107"/>
      <c r="H3" s="108"/>
      <c r="I3" s="108"/>
    </row>
    <row r="4" spans="1:9" x14ac:dyDescent="0.25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5"/>
    <row r="7" spans="1:9" s="18" customFormat="1" ht="13" x14ac:dyDescent="0.25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ht="13" x14ac:dyDescent="0.25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ht="13" x14ac:dyDescent="0.25">
      <c r="A9" s="11" t="str">
        <f>"Steuerertrag Rechnungsjahr "&amp;Jahr</f>
        <v>Steuerertrag Rechnungsjahr 2027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5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5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5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5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ht="13" x14ac:dyDescent="0.25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5">
      <c r="A15" s="124" t="s">
        <v>80</v>
      </c>
      <c r="B15" s="20" t="s">
        <v>79</v>
      </c>
      <c r="C15" s="20"/>
      <c r="D15" s="22"/>
      <c r="E15" s="111">
        <f>Jahr-1</f>
        <v>2026</v>
      </c>
      <c r="F15" s="59"/>
      <c r="G15" s="48"/>
      <c r="H15" s="29"/>
      <c r="I15" s="57">
        <f>IF(F15&lt;&gt;"",F15*100/H15,0)</f>
        <v>0</v>
      </c>
    </row>
    <row r="16" spans="1:9" s="17" customFormat="1" x14ac:dyDescent="0.25">
      <c r="A16" s="124" t="s">
        <v>80</v>
      </c>
      <c r="B16" s="20" t="s">
        <v>79</v>
      </c>
      <c r="C16" s="20"/>
      <c r="D16" s="22"/>
      <c r="E16" s="111">
        <f>Jahr-2</f>
        <v>2025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5">
      <c r="A17" s="124" t="s">
        <v>80</v>
      </c>
      <c r="B17" s="20" t="s">
        <v>79</v>
      </c>
      <c r="C17" s="20"/>
      <c r="D17" s="22"/>
      <c r="E17" s="111">
        <f>Jahr-3</f>
        <v>2024</v>
      </c>
      <c r="F17" s="59"/>
      <c r="G17" s="48"/>
      <c r="H17" s="29"/>
      <c r="I17" s="57">
        <f t="shared" si="1"/>
        <v>0</v>
      </c>
    </row>
    <row r="18" spans="1:9" s="17" customFormat="1" x14ac:dyDescent="0.25">
      <c r="A18" s="124" t="s">
        <v>80</v>
      </c>
      <c r="B18" s="20" t="s">
        <v>79</v>
      </c>
      <c r="C18" s="20"/>
      <c r="D18" s="22"/>
      <c r="E18" s="111">
        <f>Jahr-4</f>
        <v>2023</v>
      </c>
      <c r="F18" s="59"/>
      <c r="G18" s="48"/>
      <c r="H18" s="29"/>
      <c r="I18" s="57">
        <f t="shared" si="1"/>
        <v>0</v>
      </c>
    </row>
    <row r="19" spans="1:9" s="17" customFormat="1" x14ac:dyDescent="0.25">
      <c r="A19" s="124" t="s">
        <v>80</v>
      </c>
      <c r="B19" s="20" t="s">
        <v>79</v>
      </c>
      <c r="C19" s="20"/>
      <c r="D19" s="22"/>
      <c r="E19" s="111">
        <f>Jahr-5</f>
        <v>2022</v>
      </c>
      <c r="F19" s="59"/>
      <c r="G19" s="48"/>
      <c r="H19" s="29"/>
      <c r="I19" s="57">
        <f t="shared" si="1"/>
        <v>0</v>
      </c>
    </row>
    <row r="20" spans="1:9" s="17" customFormat="1" x14ac:dyDescent="0.25">
      <c r="A20" s="124" t="s">
        <v>80</v>
      </c>
      <c r="B20" s="20" t="s">
        <v>79</v>
      </c>
      <c r="C20" s="20"/>
      <c r="D20" s="22"/>
      <c r="E20" s="111">
        <f>Jahr-6</f>
        <v>2021</v>
      </c>
      <c r="F20" s="59"/>
      <c r="G20" s="48"/>
      <c r="H20" s="29"/>
      <c r="I20" s="57">
        <f t="shared" si="1"/>
        <v>0</v>
      </c>
    </row>
    <row r="21" spans="1:9" s="17" customFormat="1" x14ac:dyDescent="0.25">
      <c r="A21" s="124" t="s">
        <v>80</v>
      </c>
      <c r="B21" s="20" t="s">
        <v>79</v>
      </c>
      <c r="C21" s="20"/>
      <c r="D21" s="22"/>
      <c r="E21" s="111">
        <f>Jahr-7</f>
        <v>2020</v>
      </c>
      <c r="F21" s="59"/>
      <c r="G21" s="48"/>
      <c r="H21" s="29"/>
      <c r="I21" s="57">
        <f t="shared" si="1"/>
        <v>0</v>
      </c>
    </row>
    <row r="22" spans="1:9" s="17" customFormat="1" x14ac:dyDescent="0.25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ht="13" x14ac:dyDescent="0.25">
      <c r="A23" s="11" t="str">
        <f>"Nachsteuern "&amp;Jahr</f>
        <v>Nachsteuern 2027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5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5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5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5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ht="13" x14ac:dyDescent="0.25">
      <c r="A28" s="11" t="str">
        <f>"Aktive Steuerausscheidungen (+) "&amp;Jahr</f>
        <v>Aktive Steuerausscheidungen (+) 2027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5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5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5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5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ht="13" x14ac:dyDescent="0.25">
      <c r="A33" s="11" t="str">
        <f>"Passive Steuerausscheidungen (-) "&amp;Jahr</f>
        <v>Passive Steuerausscheidungen (-) 2027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5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5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5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5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ht="13" x14ac:dyDescent="0.25">
      <c r="A38" s="11" t="str">
        <f>"Pauschale Steueranrechnungen (-) "&amp;Jahr</f>
        <v>Pauschale Steueranrechnungen (-) 2027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5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5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ht="13" x14ac:dyDescent="0.25">
      <c r="A41" s="11" t="str">
        <f>"Quellensteuern "&amp;Jahr</f>
        <v>Quellensteuern 2027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5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5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ht="13" x14ac:dyDescent="0.25">
      <c r="A44" s="11" t="str">
        <f>"Abschreibungen und Erlass von Steuern (-) "&amp;Jahr</f>
        <v>Abschreibungen und Erlass von Steuern (-) 2027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5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5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ht="13" x14ac:dyDescent="0.25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5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ht="13" x14ac:dyDescent="0.25">
      <c r="A49" s="15" t="str">
        <f>"Anzahl Einwohner per 31.12."&amp;Jahr</f>
        <v>Anzahl Einwohner per 31.12.2027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5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ht="13" x14ac:dyDescent="0.25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5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5">
      <c r="A54" s="15" t="str">
        <f>"Gesamtsteuerfuss der Gemeinde im Jahr "&amp;Jahr&amp;" in %"</f>
        <v>Gesamtsteuerfuss der Gemeinde im Jahr 2027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5">
      <c r="A55" s="15" t="str">
        <f>"Kantonsmittel der relativen Steuerkraft "&amp;Jahr&amp;" (ohne Stadt Zürich), Schätzung"</f>
        <v>Kantonsmittel der relativen Steuerkraft 2027 (ohne Stadt Zürich), Schätzung</v>
      </c>
      <c r="B55" s="15"/>
      <c r="C55" s="15"/>
      <c r="D55" s="14"/>
      <c r="E55" s="114"/>
      <c r="F55" s="15"/>
      <c r="G55" s="15"/>
      <c r="H55" s="16"/>
      <c r="I55" s="122">
        <v>4700</v>
      </c>
    </row>
    <row r="56" spans="1:9" s="17" customFormat="1" x14ac:dyDescent="0.25">
      <c r="A56" s="15" t="str">
        <f>"Kantonsmittel der Gesamtsteuerfüsse "&amp;Jahr&amp;" (ohne Stadt Zürich), gemäss letzt bekanntem Wert"</f>
        <v>Kantonsmittel der Gesamtsteuerfüsse 2027 (ohne Stadt Zürich), gemäss letzt bekanntem Wert</v>
      </c>
      <c r="B56" s="15"/>
      <c r="C56" s="15"/>
      <c r="D56" s="14"/>
      <c r="E56" s="114"/>
      <c r="F56" s="15"/>
      <c r="G56" s="15"/>
      <c r="H56" s="16"/>
      <c r="I56" s="122">
        <v>98.79</v>
      </c>
    </row>
    <row r="57" spans="1:9" s="17" customFormat="1" x14ac:dyDescent="0.25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5">
      <c r="A58" s="26" t="s">
        <v>24</v>
      </c>
      <c r="B58" s="26"/>
      <c r="C58" s="26"/>
      <c r="D58" s="14" t="str">
        <f>IF(AND(I56&lt;&gt;"",I57&lt;&gt;""),"(" &amp; $I$56 &amp; " / " &amp; $I$57 &amp; ")","")</f>
        <v>(98.79 / 100.87)</v>
      </c>
      <c r="E58" s="114"/>
      <c r="F58" s="15"/>
      <c r="G58" s="15"/>
      <c r="H58" s="16"/>
      <c r="I58" s="28">
        <f>IF(AND($I$56&lt;&gt;"",$I$57&lt;&gt;""),I56/I57,1)</f>
        <v>0.97937939922672745</v>
      </c>
    </row>
    <row r="60" spans="1:9" s="17" customFormat="1" ht="18" customHeight="1" x14ac:dyDescent="0.25">
      <c r="A60" s="3" t="str">
        <f>"Provisorische Ressourcenausgleichsbeiträge "&amp;Jahr+2</f>
        <v>Provisorische Ressourcenausgleichsbeiträge 2029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35">
      <c r="A62" s="41" t="str">
        <f>"Prov. Berechnung Ressourcenzuschuss "&amp;Jahr+2</f>
        <v>Prov. Berechnung Ressourcenzuschuss 2029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5">
      <c r="A63" s="44" t="s">
        <v>22</v>
      </c>
      <c r="B63" s="44"/>
      <c r="C63" s="44"/>
      <c r="D63" s="44" t="str">
        <f>"95% von Fr. " &amp; TEXT($I$55,"#'##0.00")</f>
        <v>95% von Fr. 4'700.00</v>
      </c>
      <c r="E63" s="118"/>
      <c r="F63" s="34"/>
      <c r="G63" s="34"/>
      <c r="H63" s="35"/>
      <c r="I63" s="39">
        <f>$I$55*0.95</f>
        <v>4465</v>
      </c>
    </row>
    <row r="64" spans="1:9" x14ac:dyDescent="0.25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5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4465</v>
      </c>
    </row>
    <row r="66" spans="1:9" x14ac:dyDescent="0.25">
      <c r="A66" s="44" t="s">
        <v>23</v>
      </c>
      <c r="B66" s="44"/>
      <c r="C66" s="44"/>
      <c r="D66" s="43" t="str">
        <f>"Fr. " &amp; TEXT($I$65,"#'##0.00") &amp; " x " &amp; TEXT($I$49,"#'##0") &amp; " Einwohner"</f>
        <v>Fr. 4'465.00 x 0 Einwohner</v>
      </c>
      <c r="E66" s="16"/>
      <c r="F66" s="43"/>
      <c r="G66" s="43"/>
      <c r="H66" s="36"/>
      <c r="I66" s="39">
        <f>$I$65*$I$49</f>
        <v>0</v>
      </c>
    </row>
    <row r="67" spans="1:9" ht="13" x14ac:dyDescent="0.3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ht="13" x14ac:dyDescent="0.3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5">
      <c r="A70" s="11" t="str">
        <f>"Prov. Berechnung Ressourcenabschöpfung "&amp;Jahr+2</f>
        <v>Prov. Berechnung Ressourcenabschöpfung 2029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5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5">
      <c r="A72" s="20" t="s">
        <v>25</v>
      </c>
      <c r="B72" s="20"/>
      <c r="C72" s="20"/>
      <c r="D72" s="26" t="str">
        <f>"110% von Fr. " &amp; TEXT($I$55,"#'##0.00")</f>
        <v>110% von Fr. 4'700.00</v>
      </c>
      <c r="E72" s="118"/>
      <c r="F72" s="49"/>
      <c r="G72" s="49"/>
      <c r="H72" s="50"/>
      <c r="I72" s="54">
        <f>-$I$55*1.1</f>
        <v>-5170</v>
      </c>
    </row>
    <row r="73" spans="1:9" s="17" customFormat="1" x14ac:dyDescent="0.25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5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5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ht="13" x14ac:dyDescent="0.25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0.97937940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ht="13" x14ac:dyDescent="0.3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38.81640625" style="9" customWidth="1"/>
    <col min="3" max="3" width="4.7265625" style="8" customWidth="1"/>
    <col min="4" max="4" width="15.54296875" style="8" customWidth="1"/>
    <col min="5" max="5" width="15.26953125" style="9" customWidth="1"/>
    <col min="6" max="6" width="15.7265625" style="10" customWidth="1"/>
    <col min="7" max="16384" width="13.7265625" style="9"/>
  </cols>
  <sheetData>
    <row r="1" spans="1:6" ht="15.75" customHeight="1" x14ac:dyDescent="0.4">
      <c r="A1" s="105" t="str">
        <f>Abgrenzung_Berechnung!A1</f>
        <v>Politische Gemeinde xxx</v>
      </c>
      <c r="B1" s="7"/>
    </row>
    <row r="2" spans="1:6" ht="12.75" customHeight="1" x14ac:dyDescent="0.35">
      <c r="A2" s="105"/>
    </row>
    <row r="3" spans="1:6" ht="15.5" x14ac:dyDescent="0.35">
      <c r="A3" s="105" t="str">
        <f>"Verteilung Ressourcenausgleich "&amp;Jahr+2</f>
        <v>Verteilung Ressourcenausgleich 2029</v>
      </c>
    </row>
    <row r="4" spans="1:6" ht="12.75" customHeight="1" x14ac:dyDescent="0.35">
      <c r="A4" s="105"/>
    </row>
    <row r="5" spans="1:6" ht="12.75" customHeight="1" x14ac:dyDescent="0.35">
      <c r="A5" s="105"/>
    </row>
    <row r="6" spans="1:6" s="17" customFormat="1" ht="18" customHeight="1" x14ac:dyDescent="0.25">
      <c r="A6" s="3" t="s">
        <v>94</v>
      </c>
      <c r="B6" s="4"/>
      <c r="C6" s="4"/>
      <c r="D6" s="4"/>
      <c r="E6" s="5"/>
      <c r="F6" s="116"/>
    </row>
    <row r="7" spans="1:6" s="73" customFormat="1" x14ac:dyDescent="0.25">
      <c r="A7" s="132"/>
      <c r="C7" s="74"/>
      <c r="D7" s="74"/>
      <c r="F7" s="75"/>
    </row>
    <row r="8" spans="1:6" s="76" customFormat="1" ht="13" x14ac:dyDescent="0.3">
      <c r="A8" s="133" t="s">
        <v>83</v>
      </c>
    </row>
    <row r="9" spans="1:6" s="76" customFormat="1" ht="13" x14ac:dyDescent="0.3">
      <c r="A9" s="134" t="s">
        <v>84</v>
      </c>
    </row>
    <row r="10" spans="1:6" s="76" customFormat="1" ht="13" x14ac:dyDescent="0.3">
      <c r="A10" s="134" t="s">
        <v>85</v>
      </c>
    </row>
    <row r="11" spans="1:6" s="76" customFormat="1" ht="13" x14ac:dyDescent="0.3">
      <c r="A11" s="133" t="s">
        <v>86</v>
      </c>
    </row>
    <row r="12" spans="1:6" s="76" customFormat="1" ht="12.75" customHeight="1" x14ac:dyDescent="0.3">
      <c r="A12" s="134" t="s">
        <v>87</v>
      </c>
    </row>
    <row r="13" spans="1:6" s="76" customFormat="1" ht="13" x14ac:dyDescent="0.3">
      <c r="A13" s="134" t="s">
        <v>88</v>
      </c>
    </row>
    <row r="14" spans="1:6" s="77" customFormat="1" x14ac:dyDescent="0.25">
      <c r="A14" s="133" t="s">
        <v>89</v>
      </c>
      <c r="B14" s="73"/>
      <c r="C14" s="74"/>
      <c r="D14" s="74"/>
      <c r="E14" s="73"/>
      <c r="F14" s="75"/>
    </row>
    <row r="15" spans="1:6" s="70" customFormat="1" x14ac:dyDescent="0.25">
      <c r="A15" s="69"/>
      <c r="B15" s="69"/>
      <c r="C15" s="71"/>
      <c r="D15" s="71"/>
      <c r="E15" s="69"/>
      <c r="F15" s="72"/>
    </row>
    <row r="16" spans="1:6" s="65" customFormat="1" x14ac:dyDescent="0.25">
      <c r="A16" s="135"/>
      <c r="B16" s="9"/>
      <c r="C16" s="8"/>
      <c r="D16" s="8"/>
      <c r="E16" s="9"/>
      <c r="F16" s="10"/>
    </row>
    <row r="17" spans="1:6" s="17" customFormat="1" ht="18" customHeight="1" x14ac:dyDescent="0.25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5">
      <c r="A18" s="20" t="str">
        <f>"Gesamter Ressourenausgleich "&amp;Jahr+2</f>
        <v>Gesamter Ressourenausgleich 2029</v>
      </c>
      <c r="B18" s="15"/>
      <c r="C18" s="14"/>
      <c r="D18" s="14"/>
      <c r="E18" s="95"/>
      <c r="F18" s="55"/>
    </row>
    <row r="19" spans="1:6" s="65" customFormat="1" x14ac:dyDescent="0.25">
      <c r="A19" s="20" t="str">
        <f>"Gesamtsteuerfuss "&amp;Jahr</f>
        <v>Gesamtsteuerfuss 2027</v>
      </c>
      <c r="B19" s="15"/>
      <c r="C19" s="14"/>
      <c r="D19" s="14"/>
      <c r="E19" s="68"/>
      <c r="F19" s="85" t="s">
        <v>11</v>
      </c>
    </row>
    <row r="20" spans="1:6" s="65" customFormat="1" x14ac:dyDescent="0.25">
      <c r="A20" s="62"/>
      <c r="B20" s="61"/>
      <c r="C20" s="62"/>
      <c r="D20" s="62"/>
      <c r="E20" s="62"/>
      <c r="F20" s="62"/>
    </row>
    <row r="21" spans="1:6" s="65" customFormat="1" x14ac:dyDescent="0.25">
      <c r="A21" s="62"/>
      <c r="B21" s="61"/>
      <c r="C21" s="62"/>
      <c r="D21" s="62"/>
      <c r="E21" s="62"/>
      <c r="F21" s="62"/>
    </row>
    <row r="22" spans="1:6" s="17" customFormat="1" ht="18" customHeight="1" x14ac:dyDescent="0.25">
      <c r="A22" s="3" t="s">
        <v>90</v>
      </c>
      <c r="B22" s="4"/>
      <c r="C22" s="4"/>
      <c r="D22" s="4"/>
      <c r="E22" s="5"/>
      <c r="F22" s="116"/>
    </row>
    <row r="23" spans="1:6" x14ac:dyDescent="0.25">
      <c r="A23" s="65"/>
      <c r="B23" s="65"/>
      <c r="C23" s="65"/>
      <c r="D23" s="65"/>
      <c r="E23" s="66"/>
      <c r="F23" s="66"/>
    </row>
    <row r="24" spans="1:6" x14ac:dyDescent="0.25">
      <c r="A24" s="65"/>
      <c r="B24" s="65"/>
      <c r="C24" s="65"/>
      <c r="D24" s="65"/>
      <c r="E24" s="66"/>
      <c r="F24" s="66"/>
    </row>
    <row r="25" spans="1:6" s="69" customFormat="1" ht="13" x14ac:dyDescent="0.3">
      <c r="A25" s="125"/>
      <c r="B25" s="125"/>
      <c r="C25" s="125"/>
      <c r="D25" s="126" t="str">
        <f>"Steuerfuss "&amp;Jahr</f>
        <v>Steuerfuss 2027</v>
      </c>
      <c r="E25" s="126" t="s">
        <v>91</v>
      </c>
      <c r="F25" s="67" t="s">
        <v>13</v>
      </c>
    </row>
    <row r="26" spans="1:6" x14ac:dyDescent="0.25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5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5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ht="13" x14ac:dyDescent="0.3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42.54296875" style="9" customWidth="1"/>
    <col min="3" max="3" width="15.54296875" style="8" bestFit="1" customWidth="1"/>
    <col min="4" max="4" width="4.7265625" style="8" customWidth="1"/>
    <col min="5" max="5" width="17.453125" style="9" bestFit="1" customWidth="1"/>
    <col min="6" max="6" width="11.81640625" style="10" customWidth="1"/>
    <col min="7" max="7" width="2.7265625" style="9" bestFit="1" customWidth="1"/>
    <col min="8" max="16384" width="13.7265625" style="9"/>
  </cols>
  <sheetData>
    <row r="1" spans="1:7" ht="15.75" customHeight="1" x14ac:dyDescent="0.4">
      <c r="A1" s="105" t="str">
        <f>Abgrenzung_Berechnung!A1</f>
        <v>Politische Gemeinde xxx</v>
      </c>
      <c r="B1" s="7"/>
    </row>
    <row r="2" spans="1:7" ht="12.75" customHeight="1" x14ac:dyDescent="0.35">
      <c r="A2" s="105"/>
    </row>
    <row r="3" spans="1:7" ht="15.5" x14ac:dyDescent="0.35">
      <c r="A3" s="105" t="str">
        <f>"Verteilung Ressourcenausgleich "&amp;Jahr+2</f>
        <v>Verteilung Ressourcenausgleich 2029</v>
      </c>
    </row>
    <row r="4" spans="1:7" ht="12.75" customHeight="1" x14ac:dyDescent="0.35">
      <c r="A4" s="105"/>
    </row>
    <row r="5" spans="1:7" ht="12.75" customHeight="1" x14ac:dyDescent="0.35">
      <c r="A5" s="105"/>
    </row>
    <row r="6" spans="1:7" s="17" customFormat="1" ht="18" customHeight="1" x14ac:dyDescent="0.25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5">
      <c r="A7" s="132"/>
      <c r="B7" s="132"/>
      <c r="C7" s="136"/>
      <c r="D7" s="136"/>
      <c r="F7" s="75"/>
    </row>
    <row r="8" spans="1:7" s="76" customFormat="1" ht="13" x14ac:dyDescent="0.3">
      <c r="A8" s="76" t="s">
        <v>29</v>
      </c>
    </row>
    <row r="9" spans="1:7" s="76" customFormat="1" ht="13" x14ac:dyDescent="0.3">
      <c r="A9" s="137"/>
    </row>
    <row r="10" spans="1:7" s="76" customFormat="1" ht="13" x14ac:dyDescent="0.3">
      <c r="A10" s="145" t="s">
        <v>74</v>
      </c>
      <c r="B10" s="145"/>
      <c r="C10" s="145"/>
      <c r="D10" s="145"/>
    </row>
    <row r="11" spans="1:7" s="76" customFormat="1" ht="12.75" customHeight="1" x14ac:dyDescent="0.3">
      <c r="A11" s="146" t="s">
        <v>14</v>
      </c>
      <c r="B11" s="146"/>
      <c r="C11" s="146"/>
      <c r="D11" s="146"/>
    </row>
    <row r="12" spans="1:7" s="76" customFormat="1" ht="13" x14ac:dyDescent="0.3">
      <c r="A12" s="138"/>
    </row>
    <row r="13" spans="1:7" s="77" customFormat="1" x14ac:dyDescent="0.25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5">
      <c r="A14" s="69"/>
      <c r="B14" s="69"/>
      <c r="C14" s="71"/>
      <c r="D14" s="71"/>
      <c r="E14" s="69"/>
      <c r="F14" s="72"/>
      <c r="G14" s="69"/>
    </row>
    <row r="15" spans="1:7" s="65" customFormat="1" x14ac:dyDescent="0.25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5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5">
      <c r="A17" s="20" t="str">
        <f>"Gesamter Ressourenausgleich "&amp;Jahr+2</f>
        <v>Gesamter Ressourenausgleich 2029</v>
      </c>
      <c r="B17" s="15"/>
      <c r="C17" s="14"/>
      <c r="D17" s="14"/>
      <c r="E17" s="95"/>
      <c r="F17" s="55"/>
      <c r="G17" s="55"/>
    </row>
    <row r="18" spans="1:7" s="65" customFormat="1" x14ac:dyDescent="0.25">
      <c r="A18" s="20" t="str">
        <f>"Gesamtsteuerfuss "&amp;Jahr</f>
        <v>Gesamtsteuerfuss 2027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5">
      <c r="A19" s="62"/>
      <c r="B19" s="61"/>
      <c r="C19" s="62"/>
      <c r="D19" s="62"/>
      <c r="E19" s="62"/>
      <c r="F19" s="62"/>
      <c r="G19" s="64"/>
    </row>
    <row r="20" spans="1:7" s="65" customFormat="1" x14ac:dyDescent="0.25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5">
      <c r="A21" s="3" t="s">
        <v>75</v>
      </c>
      <c r="B21" s="4"/>
      <c r="C21" s="4"/>
      <c r="D21" s="4"/>
      <c r="E21" s="5"/>
      <c r="F21" s="116"/>
      <c r="G21" s="4"/>
    </row>
    <row r="22" spans="1:7" x14ac:dyDescent="0.25">
      <c r="A22" s="65"/>
      <c r="B22" s="65"/>
      <c r="C22" s="65"/>
      <c r="D22" s="65"/>
      <c r="E22" s="66"/>
      <c r="F22" s="66"/>
      <c r="G22" s="63"/>
    </row>
    <row r="23" spans="1:7" x14ac:dyDescent="0.25">
      <c r="A23" s="65"/>
      <c r="B23" s="65"/>
      <c r="C23" s="65"/>
      <c r="D23" s="65"/>
      <c r="E23" s="66"/>
      <c r="F23" s="66"/>
      <c r="G23" s="63"/>
    </row>
    <row r="24" spans="1:7" s="69" customFormat="1" ht="13" x14ac:dyDescent="0.3">
      <c r="A24" s="94" t="s">
        <v>16</v>
      </c>
      <c r="B24" s="99"/>
      <c r="C24" s="79"/>
      <c r="D24" s="79"/>
      <c r="E24" s="80"/>
      <c r="F24" s="81"/>
      <c r="G24" s="67"/>
    </row>
    <row r="25" spans="1:7" x14ac:dyDescent="0.25">
      <c r="A25" s="83" t="str">
        <f>"Steuerfuss "&amp;Jahr &amp; " " &amp; A24</f>
        <v>Steuerfuss 2027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5">
      <c r="A26" s="83"/>
      <c r="B26" s="84"/>
      <c r="C26" s="83"/>
      <c r="D26" s="83"/>
      <c r="E26" s="98"/>
      <c r="F26" s="85"/>
      <c r="G26" s="86"/>
    </row>
    <row r="27" spans="1:7" ht="13" x14ac:dyDescent="0.3">
      <c r="A27" s="83" t="str">
        <f>"Absolute Steuerkraft "&amp;Jahr&amp;" "&amp;A1</f>
        <v>Absolute Steuerkraft 2027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ht="13" x14ac:dyDescent="0.3">
      <c r="A28" s="83" t="str">
        <f>"Absolute Steuerkraft " &amp;Jahr &amp; " "&amp;A24</f>
        <v>Absolute Steuerkraft 2027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5">
      <c r="A29" s="83"/>
      <c r="B29" s="84"/>
      <c r="C29" s="83"/>
      <c r="D29" s="83"/>
      <c r="E29" s="83"/>
      <c r="F29" s="83"/>
      <c r="G29" s="90"/>
    </row>
    <row r="30" spans="1:7" ht="13" x14ac:dyDescent="0.3">
      <c r="A30" s="83" t="s">
        <v>30</v>
      </c>
      <c r="B30" s="84"/>
      <c r="C30" s="43"/>
      <c r="D30" s="43"/>
      <c r="E30" s="83"/>
      <c r="F30" s="83"/>
      <c r="G30" s="67"/>
    </row>
    <row r="31" spans="1:7" ht="13" x14ac:dyDescent="0.3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5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5">
      <c r="A33" s="62"/>
      <c r="C33" s="96"/>
      <c r="D33" s="96"/>
      <c r="E33" s="62"/>
      <c r="F33" s="62"/>
      <c r="G33" s="64"/>
    </row>
    <row r="34" spans="1:7" x14ac:dyDescent="0.25">
      <c r="A34" s="65"/>
      <c r="B34" s="65"/>
      <c r="C34" s="65"/>
      <c r="D34" s="65"/>
      <c r="E34" s="66"/>
      <c r="F34" s="66"/>
      <c r="G34" s="63"/>
    </row>
    <row r="35" spans="1:7" s="69" customFormat="1" ht="13" x14ac:dyDescent="0.3">
      <c r="A35" s="94" t="s">
        <v>18</v>
      </c>
      <c r="B35" s="99"/>
      <c r="C35" s="79"/>
      <c r="D35" s="79"/>
      <c r="E35" s="80"/>
      <c r="F35" s="81"/>
      <c r="G35" s="67"/>
    </row>
    <row r="36" spans="1:7" x14ac:dyDescent="0.25">
      <c r="A36" s="83" t="str">
        <f>"Steuerfuss "&amp;Jahr &amp; " " &amp; A35</f>
        <v>Steuerfuss 2027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5">
      <c r="A37" s="83"/>
      <c r="B37" s="84"/>
      <c r="C37" s="83"/>
      <c r="D37" s="83"/>
      <c r="E37" s="98"/>
      <c r="F37" s="85"/>
      <c r="G37" s="86"/>
    </row>
    <row r="38" spans="1:7" ht="13" x14ac:dyDescent="0.3">
      <c r="A38" s="83" t="str">
        <f>"Absolute Steuerkraft "&amp;Jahr&amp;" "&amp;A1</f>
        <v>Absolute Steuerkraft 2027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ht="13" x14ac:dyDescent="0.3">
      <c r="A39" s="83" t="str">
        <f>"Absolute Steuerkraft " &amp;Jahr &amp; " "&amp;A35</f>
        <v>Absolute Steuerkraft 2027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5">
      <c r="A40" s="83"/>
      <c r="B40" s="84"/>
      <c r="C40" s="83"/>
      <c r="D40" s="83"/>
      <c r="E40" s="83"/>
      <c r="F40" s="83"/>
      <c r="G40" s="90"/>
    </row>
    <row r="41" spans="1:7" ht="13" x14ac:dyDescent="0.3">
      <c r="A41" s="83" t="s">
        <v>30</v>
      </c>
      <c r="B41" s="84"/>
      <c r="C41" s="43"/>
      <c r="D41" s="43"/>
      <c r="E41" s="83"/>
      <c r="F41" s="83"/>
      <c r="G41" s="67"/>
    </row>
    <row r="42" spans="1:7" ht="13" x14ac:dyDescent="0.3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5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5">
      <c r="A44" s="62"/>
      <c r="C44" s="97"/>
      <c r="D44" s="97"/>
      <c r="F44" s="62"/>
      <c r="G44" s="64"/>
    </row>
    <row r="45" spans="1:7" x14ac:dyDescent="0.25">
      <c r="A45" s="65"/>
      <c r="B45" s="65"/>
      <c r="C45" s="65"/>
      <c r="D45" s="65"/>
      <c r="E45" s="66"/>
      <c r="F45" s="66"/>
      <c r="G45" s="63"/>
    </row>
    <row r="46" spans="1:7" s="69" customFormat="1" ht="13" x14ac:dyDescent="0.3">
      <c r="A46" s="94" t="s">
        <v>19</v>
      </c>
      <c r="B46" s="99"/>
      <c r="C46" s="79"/>
      <c r="D46" s="79"/>
      <c r="E46" s="80"/>
      <c r="F46" s="81"/>
      <c r="G46" s="67"/>
    </row>
    <row r="47" spans="1:7" x14ac:dyDescent="0.25">
      <c r="A47" s="83" t="str">
        <f>"Steuerfuss "&amp;Jahr &amp; " " &amp; A46</f>
        <v>Steuerfuss 2027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5">
      <c r="A48" s="83"/>
      <c r="B48" s="84"/>
      <c r="C48" s="83"/>
      <c r="D48" s="83"/>
      <c r="E48" s="98"/>
      <c r="F48" s="85"/>
      <c r="G48" s="86"/>
    </row>
    <row r="49" spans="1:7" ht="13" x14ac:dyDescent="0.3">
      <c r="A49" s="83" t="str">
        <f>"Absolute Steuerkraft "&amp;Jahr&amp;" "&amp;A1</f>
        <v>Absolute Steuerkraft 2027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ht="13" x14ac:dyDescent="0.3">
      <c r="A50" s="83" t="str">
        <f>"Absolute Steuerkraft " &amp;Jahr &amp; " "&amp;A46</f>
        <v>Absolute Steuerkraft 2027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5">
      <c r="A51" s="83"/>
      <c r="B51" s="84"/>
      <c r="C51" s="83"/>
      <c r="D51" s="83"/>
      <c r="E51" s="83"/>
      <c r="F51" s="83"/>
      <c r="G51" s="90"/>
    </row>
    <row r="52" spans="1:7" ht="13" x14ac:dyDescent="0.3">
      <c r="A52" s="83" t="s">
        <v>30</v>
      </c>
      <c r="B52" s="84"/>
      <c r="C52" s="43"/>
      <c r="D52" s="43"/>
      <c r="E52" s="83"/>
      <c r="F52" s="83"/>
      <c r="G52" s="67"/>
    </row>
    <row r="53" spans="1:7" ht="13" x14ac:dyDescent="0.3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5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5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Andreas Hrachowy</cp:lastModifiedBy>
  <cp:lastPrinted>2022-07-19T06:40:00Z</cp:lastPrinted>
  <dcterms:created xsi:type="dcterms:W3CDTF">2012-06-25T13:45:40Z</dcterms:created>
  <dcterms:modified xsi:type="dcterms:W3CDTF">2026-07-15T06:51:05Z</dcterms:modified>
</cp:coreProperties>
</file>