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ndro\Desktop\0232 Merkblätter Veloparkierung KTZH\03 Produkt\XLS\"/>
    </mc:Choice>
  </mc:AlternateContent>
  <xr:revisionPtr revIDLastSave="0" documentId="13_ncr:1_{8CD5F60C-888E-4B9D-A6D2-2F59EC7B3DE3}" xr6:coauthVersionLast="47" xr6:coauthVersionMax="47" xr10:uidLastSave="{00000000-0000-0000-0000-000000000000}"/>
  <bookViews>
    <workbookView xWindow="-110" yWindow="-110" windowWidth="38620" windowHeight="21100" xr2:uid="{23613513-8ED4-46FA-8777-3661B3652A4C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" i="1" l="1"/>
  <c r="G56" i="1"/>
  <c r="F58" i="1"/>
  <c r="G58" i="1"/>
  <c r="F60" i="1"/>
  <c r="G60" i="1"/>
  <c r="F62" i="1"/>
  <c r="G62" i="1"/>
  <c r="F64" i="1"/>
  <c r="G64" i="1"/>
  <c r="G54" i="1"/>
  <c r="F54" i="1"/>
  <c r="F37" i="1"/>
  <c r="G37" i="1"/>
  <c r="F39" i="1"/>
  <c r="G39" i="1"/>
  <c r="F41" i="1"/>
  <c r="G41" i="1"/>
  <c r="F43" i="1"/>
  <c r="G43" i="1"/>
  <c r="F45" i="1"/>
  <c r="G45" i="1"/>
  <c r="G35" i="1"/>
  <c r="F35" i="1"/>
  <c r="F29" i="1"/>
  <c r="G29" i="1"/>
  <c r="F31" i="1"/>
  <c r="G31" i="1"/>
  <c r="G27" i="1"/>
  <c r="F27" i="1"/>
  <c r="F21" i="1"/>
  <c r="G21" i="1"/>
  <c r="F23" i="1"/>
  <c r="G23" i="1"/>
  <c r="G19" i="1"/>
  <c r="F19" i="1"/>
  <c r="G15" i="1"/>
  <c r="E32" i="1"/>
  <c r="D32" i="1"/>
  <c r="E30" i="1"/>
  <c r="D30" i="1"/>
  <c r="G12" i="1"/>
  <c r="F12" i="1"/>
  <c r="F15" i="1"/>
  <c r="G9" i="1"/>
  <c r="F9" i="1"/>
  <c r="G70" i="1"/>
  <c r="H70" i="1" s="1"/>
  <c r="G69" i="1"/>
  <c r="H69" i="1" s="1"/>
  <c r="F50" i="1" l="1"/>
  <c r="H50" i="1" s="1"/>
  <c r="H39" i="1"/>
  <c r="H56" i="1"/>
  <c r="H58" i="1"/>
  <c r="H60" i="1"/>
  <c r="H62" i="1"/>
  <c r="H64" i="1"/>
  <c r="F66" i="1"/>
  <c r="H66" i="1" s="1"/>
  <c r="H54" i="1"/>
  <c r="H37" i="1"/>
  <c r="H41" i="1"/>
  <c r="H43" i="1"/>
  <c r="H45" i="1"/>
  <c r="H35" i="1"/>
  <c r="H31" i="1"/>
  <c r="H29" i="1"/>
  <c r="F51" i="1"/>
  <c r="H51" i="1" s="1"/>
  <c r="F49" i="1"/>
  <c r="H49" i="1" s="1"/>
  <c r="G72" i="1" l="1"/>
  <c r="H27" i="1"/>
  <c r="H23" i="1"/>
  <c r="F72" i="1"/>
  <c r="H21" i="1"/>
  <c r="H15" i="1"/>
  <c r="H9" i="1"/>
  <c r="H19" i="1"/>
  <c r="H12" i="1"/>
  <c r="F76" i="1" l="1"/>
  <c r="F75" i="1"/>
  <c r="H72" i="1"/>
  <c r="H76" i="1" s="1"/>
  <c r="G76" i="1"/>
  <c r="G75" i="1"/>
  <c r="G78" i="1" l="1"/>
  <c r="H75" i="1"/>
  <c r="H78" i="1" s="1"/>
  <c r="H6" i="1" s="1"/>
  <c r="F78" i="1" l="1"/>
  <c r="F6" i="1" s="1"/>
  <c r="G6" i="1"/>
</calcChain>
</file>

<file path=xl/sharedStrings.xml><?xml version="1.0" encoding="utf-8"?>
<sst xmlns="http://schemas.openxmlformats.org/spreadsheetml/2006/main" count="108" uniqueCount="73">
  <si>
    <t>Nutzung</t>
  </si>
  <si>
    <t>Menge</t>
  </si>
  <si>
    <t>Messgrösse</t>
  </si>
  <si>
    <t>Bedarf</t>
  </si>
  <si>
    <t>Wohnen</t>
  </si>
  <si>
    <t>Zimmer</t>
  </si>
  <si>
    <t>Davon
Spezialvelos</t>
  </si>
  <si>
    <t>Verkauf</t>
  </si>
  <si>
    <t>Beschäftigte</t>
  </si>
  <si>
    <t>m2 BGF</t>
  </si>
  <si>
    <t>Restaurant</t>
  </si>
  <si>
    <t>Hotel</t>
  </si>
  <si>
    <t>Plätze</t>
  </si>
  <si>
    <t>Betten</t>
  </si>
  <si>
    <t>Unterstufe</t>
  </si>
  <si>
    <t>Schulkinder</t>
  </si>
  <si>
    <t>Studierende</t>
  </si>
  <si>
    <t>Wegreisende</t>
  </si>
  <si>
    <t>Kino, Disco, Musiklokal</t>
  </si>
  <si>
    <t>Museum, Ausstellung</t>
  </si>
  <si>
    <t>Bibliothek</t>
  </si>
  <si>
    <t>Freibad</t>
  </si>
  <si>
    <t>Sportanlagen, Hallenbäder, Fitnesscenter</t>
  </si>
  <si>
    <t>Veranstaltungen</t>
  </si>
  <si>
    <t>Gleichzeitige Besuchende</t>
  </si>
  <si>
    <t>Sitzplätze</t>
  </si>
  <si>
    <t>m2 Ausstellungsfläche</t>
  </si>
  <si>
    <t>Standortfaktoren</t>
  </si>
  <si>
    <t>Normalbedarf</t>
  </si>
  <si>
    <t>(+0% bis +100%)</t>
  </si>
  <si>
    <t>Lage an sehr guter Veloinfrastruktur, viel Veloverkehr, flache Topographie</t>
  </si>
  <si>
    <t>Steile Topographie, ungünstige Lage, Einschränkungen durch Ortsbildschutz</t>
  </si>
  <si>
    <t>(-0% bis -50%)</t>
  </si>
  <si>
    <t>Berufsschulen, Erwachsenenbildung</t>
  </si>
  <si>
    <t>(Fach-)Hochschulen</t>
  </si>
  <si>
    <t>Gastronomie, Beherbergung</t>
  </si>
  <si>
    <t>Bildung</t>
  </si>
  <si>
    <t>Gewerbe</t>
  </si>
  <si>
    <t>Kurzzeitparkierung</t>
  </si>
  <si>
    <t>Theater, Konzertsaal</t>
  </si>
  <si>
    <t>Langzeit- und
Dauerparkierung</t>
  </si>
  <si>
    <t>Gewerbe, Industrie</t>
  </si>
  <si>
    <t>Mittelstufe</t>
  </si>
  <si>
    <t>Sekundarschule</t>
  </si>
  <si>
    <t>Freizeit</t>
  </si>
  <si>
    <t>Mobilität</t>
  </si>
  <si>
    <t>Bahnhof</t>
  </si>
  <si>
    <t>Haltestelle von Überlandbus</t>
  </si>
  <si>
    <t>Endhaltestelle von Bus, Tram</t>
  </si>
  <si>
    <t>Dienstleistung</t>
  </si>
  <si>
    <t>Wenig kundenintensive Dienstleistung</t>
  </si>
  <si>
    <t>Kundenintensive Dienstleistung</t>
  </si>
  <si>
    <t>Medizinische Einrichtungen</t>
  </si>
  <si>
    <t>(Jugend-)Herberge</t>
  </si>
  <si>
    <t>Öffentlicher Raum</t>
  </si>
  <si>
    <t>Erfahrungswerte vom
Vorjahr verwenden</t>
  </si>
  <si>
    <t>Öffentliches Ziel (z. B. Platz, See, Wald)</t>
  </si>
  <si>
    <t>Kompensation von fehlenden privaten VAP</t>
  </si>
  <si>
    <t>Fehlende private VAP</t>
  </si>
  <si>
    <t>Tool des Kantons Zürich zur Abschätzung des Bedarfs an Veloabstellplätzen</t>
  </si>
  <si>
    <t>Kantonsschule</t>
  </si>
  <si>
    <t>Studierende, Lernende</t>
  </si>
  <si>
    <t>Schüler*innen</t>
  </si>
  <si>
    <t>Ungefährer Minimalbedarf</t>
  </si>
  <si>
    <t>Anwendung dieser Berechnungshilfe</t>
  </si>
  <si>
    <t>Bedarf pro Nutzmenge</t>
  </si>
  <si>
    <t>Lang/Dauer</t>
  </si>
  <si>
    <t>Kurz</t>
  </si>
  <si>
    <t>1. Für jede vorhandene Nutzung deren Menge in der angegebenen Messgrösse angeben.</t>
  </si>
  <si>
    <t>1.1 Bei orangen Eigabefeldern kann ausgewählt werden, über welche Messgrösse der Bedarf abgeschätzt werden soll. Werden beide angegeben, wird das kleinere Resultat ausgegeben.</t>
  </si>
  <si>
    <t>1.2 Bei blauen Eingabefeldern müssen alle Messgrössen angegeben werden, da Langzeit- und Kurzzeitparkierung nicht über die selbe Messgrösse bestimmt werden können.</t>
  </si>
  <si>
    <t>2. Am Ende der Tabelle kann bei bedeutenden negativen oder positiven Standortfaktoren eine Verringerung bzw. Erhöhung angegeben werden. Diese muss im Baugesuch begründet werden.</t>
  </si>
  <si>
    <t>3. Der resultierende ungefähre Minimalbedarf kann oben an der Tabelle abgelesen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</si>
</sst>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b/>
      <sz val="1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EDF5FA"/>
        <bgColor indexed="64"/>
      </patternFill>
    </fill>
    <fill>
      <patternFill patternType="solid">
        <fgColor rgb="FFE0E8EE"/>
        <bgColor indexed="64"/>
      </patternFill>
    </fill>
    <fill>
      <patternFill patternType="solid">
        <fgColor rgb="FF0070B4"/>
        <bgColor indexed="64"/>
      </patternFill>
    </fill>
    <fill>
      <patternFill patternType="solid">
        <fgColor rgb="FF009EE0"/>
        <bgColor indexed="64"/>
      </patternFill>
    </fill>
    <fill>
      <patternFill patternType="solid">
        <fgColor theme="5"/>
        <bgColor indexed="64"/>
      </patternFill>
    </fill>
  </fills>
  <borders count="1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7F7F7F"/>
      </top>
      <bottom/>
      <diagonal/>
    </border>
    <border>
      <left style="thin">
        <color indexed="64"/>
      </left>
      <right/>
      <top style="thin">
        <color indexed="64"/>
      </top>
      <bottom style="thin">
        <color rgb="FF7F7F7F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113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0" fontId="0" fillId="0" borderId="8" xfId="0" applyBorder="1"/>
    <xf numFmtId="164" fontId="0" fillId="0" borderId="8" xfId="0" applyNumberForma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6" fillId="5" borderId="0" xfId="0" applyFont="1" applyFill="1"/>
    <xf numFmtId="0" fontId="0" fillId="5" borderId="8" xfId="0" applyFill="1" applyBorder="1"/>
    <xf numFmtId="164" fontId="0" fillId="5" borderId="8" xfId="0" applyNumberFormat="1" applyFill="1" applyBorder="1" applyAlignment="1">
      <alignment horizontal="center"/>
    </xf>
    <xf numFmtId="0" fontId="5" fillId="5" borderId="8" xfId="0" applyFont="1" applyFill="1" applyBorder="1"/>
    <xf numFmtId="0" fontId="6" fillId="5" borderId="0" xfId="0" applyFont="1" applyFill="1" applyAlignment="1">
      <alignment horizontal="center"/>
    </xf>
    <xf numFmtId="0" fontId="6" fillId="5" borderId="8" xfId="0" applyFont="1" applyFill="1" applyBorder="1"/>
    <xf numFmtId="164" fontId="6" fillId="5" borderId="8" xfId="0" applyNumberFormat="1" applyFont="1" applyFill="1" applyBorder="1" applyAlignment="1">
      <alignment horizontal="center"/>
    </xf>
    <xf numFmtId="0" fontId="0" fillId="3" borderId="8" xfId="0" applyFill="1" applyBorder="1"/>
    <xf numFmtId="0" fontId="0" fillId="4" borderId="8" xfId="0" applyFill="1" applyBorder="1"/>
    <xf numFmtId="164" fontId="0" fillId="4" borderId="8" xfId="0" applyNumberFormat="1" applyFill="1" applyBorder="1" applyAlignment="1">
      <alignment horizontal="center"/>
    </xf>
    <xf numFmtId="0" fontId="2" fillId="6" borderId="10" xfId="2" applyFill="1" applyBorder="1" applyAlignment="1">
      <alignment horizontal="center"/>
    </xf>
    <xf numFmtId="164" fontId="0" fillId="3" borderId="8" xfId="0" applyNumberFormat="1" applyFill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6" fillId="5" borderId="11" xfId="0" applyNumberFormat="1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0" borderId="10" xfId="2" applyFill="1" applyBorder="1" applyAlignment="1">
      <alignment horizontal="center"/>
    </xf>
    <xf numFmtId="0" fontId="2" fillId="5" borderId="10" xfId="2" applyFill="1" applyBorder="1" applyAlignment="1">
      <alignment horizontal="center"/>
    </xf>
    <xf numFmtId="164" fontId="0" fillId="5" borderId="11" xfId="0" applyNumberFormat="1" applyFill="1" applyBorder="1" applyAlignment="1">
      <alignment horizontal="center"/>
    </xf>
    <xf numFmtId="0" fontId="5" fillId="5" borderId="11" xfId="0" applyFont="1" applyFill="1" applyBorder="1" applyAlignment="1">
      <alignment horizontal="left" vertical="center"/>
    </xf>
    <xf numFmtId="164" fontId="5" fillId="5" borderId="8" xfId="0" applyNumberFormat="1" applyFont="1" applyFill="1" applyBorder="1" applyAlignment="1">
      <alignment horizontal="center"/>
    </xf>
    <xf numFmtId="164" fontId="5" fillId="5" borderId="11" xfId="0" applyNumberFormat="1" applyFont="1" applyFill="1" applyBorder="1" applyAlignment="1">
      <alignment horizontal="center"/>
    </xf>
    <xf numFmtId="0" fontId="5" fillId="5" borderId="3" xfId="0" applyFont="1" applyFill="1" applyBorder="1" applyAlignment="1">
      <alignment horizontal="left" vertical="center"/>
    </xf>
    <xf numFmtId="0" fontId="5" fillId="5" borderId="3" xfId="0" applyFont="1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/>
    </xf>
    <xf numFmtId="0" fontId="0" fillId="3" borderId="11" xfId="0" applyFill="1" applyBorder="1" applyAlignment="1">
      <alignment vertical="center"/>
    </xf>
    <xf numFmtId="0" fontId="0" fillId="4" borderId="11" xfId="0" applyFill="1" applyBorder="1" applyAlignment="1">
      <alignment vertical="center"/>
    </xf>
    <xf numFmtId="0" fontId="5" fillId="5" borderId="6" xfId="0" applyFont="1" applyFill="1" applyBorder="1"/>
    <xf numFmtId="0" fontId="5" fillId="5" borderId="6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/>
    </xf>
    <xf numFmtId="0" fontId="5" fillId="5" borderId="7" xfId="0" applyFont="1" applyFill="1" applyBorder="1"/>
    <xf numFmtId="0" fontId="5" fillId="5" borderId="7" xfId="0" applyFont="1" applyFill="1" applyBorder="1" applyAlignment="1">
      <alignment horizontal="center"/>
    </xf>
    <xf numFmtId="0" fontId="5" fillId="5" borderId="9" xfId="0" applyFont="1" applyFill="1" applyBorder="1" applyAlignment="1">
      <alignment horizontal="center" wrapText="1"/>
    </xf>
    <xf numFmtId="0" fontId="5" fillId="5" borderId="13" xfId="0" applyFont="1" applyFill="1" applyBorder="1" applyAlignment="1">
      <alignment horizontal="center" wrapText="1"/>
    </xf>
    <xf numFmtId="0" fontId="5" fillId="5" borderId="8" xfId="0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 wrapText="1"/>
    </xf>
    <xf numFmtId="0" fontId="5" fillId="0" borderId="8" xfId="0" applyFont="1" applyBorder="1"/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5" fillId="0" borderId="11" xfId="0" applyFont="1" applyBorder="1" applyAlignment="1">
      <alignment horizontal="center" wrapText="1"/>
    </xf>
    <xf numFmtId="0" fontId="5" fillId="5" borderId="0" xfId="0" applyFont="1" applyFill="1"/>
    <xf numFmtId="0" fontId="5" fillId="5" borderId="9" xfId="0" applyFont="1" applyFill="1" applyBorder="1"/>
    <xf numFmtId="0" fontId="6" fillId="5" borderId="9" xfId="0" applyFont="1" applyFill="1" applyBorder="1" applyAlignment="1">
      <alignment horizontal="center"/>
    </xf>
    <xf numFmtId="0" fontId="6" fillId="5" borderId="9" xfId="0" applyFont="1" applyFill="1" applyBorder="1"/>
    <xf numFmtId="0" fontId="6" fillId="5" borderId="8" xfId="0" applyFont="1" applyFill="1" applyBorder="1" applyAlignment="1">
      <alignment horizontal="center"/>
    </xf>
    <xf numFmtId="9" fontId="2" fillId="6" borderId="10" xfId="2" applyNumberFormat="1" applyFill="1" applyBorder="1" applyAlignment="1">
      <alignment horizontal="center"/>
    </xf>
    <xf numFmtId="9" fontId="2" fillId="6" borderId="10" xfId="1" applyFont="1" applyFill="1" applyBorder="1" applyAlignment="1">
      <alignment horizontal="center"/>
    </xf>
    <xf numFmtId="0" fontId="7" fillId="5" borderId="5" xfId="0" applyFont="1" applyFill="1" applyBorder="1"/>
    <xf numFmtId="0" fontId="7" fillId="5" borderId="5" xfId="0" applyFont="1" applyFill="1" applyBorder="1" applyAlignment="1">
      <alignment horizontal="center"/>
    </xf>
    <xf numFmtId="1" fontId="7" fillId="5" borderId="5" xfId="0" applyNumberFormat="1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0" fillId="3" borderId="8" xfId="0" applyFill="1" applyBorder="1" applyAlignment="1">
      <alignment wrapText="1"/>
    </xf>
    <xf numFmtId="0" fontId="0" fillId="4" borderId="8" xfId="0" applyFill="1" applyBorder="1" applyAlignment="1">
      <alignment wrapText="1"/>
    </xf>
    <xf numFmtId="0" fontId="2" fillId="6" borderId="1" xfId="2" applyFill="1" applyAlignment="1">
      <alignment horizontal="center"/>
    </xf>
    <xf numFmtId="0" fontId="0" fillId="4" borderId="0" xfId="0" applyFill="1" applyAlignment="1">
      <alignment horizontal="left" vertical="center"/>
    </xf>
    <xf numFmtId="0" fontId="2" fillId="7" borderId="10" xfId="2" applyFill="1" applyBorder="1" applyAlignment="1">
      <alignment horizontal="center"/>
    </xf>
    <xf numFmtId="0" fontId="0" fillId="3" borderId="3" xfId="0" applyFill="1" applyBorder="1" applyAlignment="1">
      <alignment vertical="center"/>
    </xf>
    <xf numFmtId="0" fontId="2" fillId="6" borderId="10" xfId="2" applyFill="1" applyBorder="1" applyAlignment="1">
      <alignment horizontal="center" vertical="center"/>
    </xf>
    <xf numFmtId="0" fontId="0" fillId="3" borderId="8" xfId="0" applyFill="1" applyBorder="1" applyAlignment="1">
      <alignment vertical="center"/>
    </xf>
    <xf numFmtId="164" fontId="0" fillId="3" borderId="8" xfId="0" applyNumberForma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wrapText="1"/>
    </xf>
    <xf numFmtId="0" fontId="0" fillId="4" borderId="3" xfId="0" applyFill="1" applyBorder="1" applyAlignment="1">
      <alignment horizontal="left" vertical="center"/>
    </xf>
    <xf numFmtId="0" fontId="5" fillId="5" borderId="9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0" fillId="3" borderId="11" xfId="0" applyFill="1" applyBorder="1" applyAlignment="1">
      <alignment horizontal="left" vertical="center"/>
    </xf>
    <xf numFmtId="0" fontId="0" fillId="4" borderId="11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 wrapText="1"/>
    </xf>
    <xf numFmtId="0" fontId="0" fillId="3" borderId="3" xfId="0" applyFill="1" applyBorder="1" applyAlignment="1">
      <alignment horizontal="left" vertical="center" wrapText="1"/>
    </xf>
    <xf numFmtId="0" fontId="5" fillId="0" borderId="8" xfId="0" applyFont="1" applyFill="1" applyBorder="1"/>
    <xf numFmtId="0" fontId="7" fillId="0" borderId="5" xfId="0" applyFont="1" applyFill="1" applyBorder="1"/>
    <xf numFmtId="0" fontId="0" fillId="0" borderId="8" xfId="0" applyFill="1" applyBorder="1"/>
    <xf numFmtId="0" fontId="6" fillId="0" borderId="8" xfId="0" applyFont="1" applyFill="1" applyBorder="1"/>
    <xf numFmtId="0" fontId="6" fillId="0" borderId="9" xfId="0" applyFont="1" applyFill="1" applyBorder="1"/>
    <xf numFmtId="0" fontId="5" fillId="0" borderId="6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0" fillId="0" borderId="8" xfId="0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wrapText="1"/>
    </xf>
    <xf numFmtId="0" fontId="5" fillId="5" borderId="11" xfId="0" applyFont="1" applyFill="1" applyBorder="1" applyAlignment="1">
      <alignment horizontal="center"/>
    </xf>
    <xf numFmtId="0" fontId="0" fillId="0" borderId="0" xfId="0" applyAlignment="1">
      <alignment horizontal="left" vertical="top" wrapText="1"/>
    </xf>
    <xf numFmtId="1" fontId="0" fillId="3" borderId="8" xfId="0" applyNumberFormat="1" applyFill="1" applyBorder="1" applyAlignment="1">
      <alignment horizontal="center"/>
    </xf>
    <xf numFmtId="1" fontId="0" fillId="3" borderId="11" xfId="0" applyNumberFormat="1" applyFill="1" applyBorder="1" applyAlignment="1">
      <alignment horizontal="center"/>
    </xf>
    <xf numFmtId="1" fontId="0" fillId="3" borderId="11" xfId="0" applyNumberFormat="1" applyFill="1" applyBorder="1" applyAlignment="1">
      <alignment horizontal="center" vertical="center"/>
    </xf>
    <xf numFmtId="1" fontId="0" fillId="3" borderId="11" xfId="0" applyNumberFormat="1" applyFill="1" applyBorder="1" applyAlignment="1">
      <alignment horizontal="center" vertical="center"/>
    </xf>
    <xf numFmtId="1" fontId="0" fillId="3" borderId="11" xfId="0" applyNumberFormat="1" applyFill="1" applyBorder="1" applyAlignment="1">
      <alignment horizontal="center" vertical="center" wrapText="1"/>
    </xf>
    <xf numFmtId="1" fontId="0" fillId="4" borderId="11" xfId="0" applyNumberFormat="1" applyFill="1" applyBorder="1" applyAlignment="1">
      <alignment horizontal="center" vertical="center"/>
    </xf>
    <xf numFmtId="1" fontId="0" fillId="4" borderId="11" xfId="0" applyNumberFormat="1" applyFill="1" applyBorder="1" applyAlignment="1">
      <alignment horizontal="center" vertical="center" wrapText="1"/>
    </xf>
    <xf numFmtId="1" fontId="0" fillId="4" borderId="8" xfId="0" applyNumberFormat="1" applyFill="1" applyBorder="1" applyAlignment="1">
      <alignment horizontal="center"/>
    </xf>
    <xf numFmtId="1" fontId="0" fillId="4" borderId="11" xfId="0" applyNumberFormat="1" applyFill="1" applyBorder="1" applyAlignment="1">
      <alignment horizontal="center"/>
    </xf>
    <xf numFmtId="1" fontId="0" fillId="3" borderId="8" xfId="0" applyNumberFormat="1" applyFill="1" applyBorder="1" applyAlignment="1">
      <alignment horizontal="center" vertical="center"/>
    </xf>
    <xf numFmtId="1" fontId="6" fillId="5" borderId="9" xfId="0" applyNumberFormat="1" applyFont="1" applyFill="1" applyBorder="1" applyAlignment="1">
      <alignment horizontal="center"/>
    </xf>
    <xf numFmtId="1" fontId="6" fillId="5" borderId="13" xfId="0" applyNumberFormat="1" applyFont="1" applyFill="1" applyBorder="1" applyAlignment="1">
      <alignment horizontal="center"/>
    </xf>
    <xf numFmtId="0" fontId="2" fillId="0" borderId="16" xfId="2" applyFill="1" applyBorder="1" applyAlignment="1">
      <alignment horizontal="center"/>
    </xf>
    <xf numFmtId="0" fontId="5" fillId="5" borderId="14" xfId="0" applyFont="1" applyFill="1" applyBorder="1" applyAlignment="1">
      <alignment horizontal="left" vertical="center"/>
    </xf>
    <xf numFmtId="0" fontId="5" fillId="5" borderId="17" xfId="2" applyFont="1" applyFill="1" applyBorder="1" applyAlignment="1">
      <alignment horizontal="center"/>
    </xf>
    <xf numFmtId="164" fontId="5" fillId="5" borderId="6" xfId="0" applyNumberFormat="1" applyFont="1" applyFill="1" applyBorder="1" applyAlignment="1">
      <alignment horizontal="center"/>
    </xf>
    <xf numFmtId="164" fontId="5" fillId="5" borderId="14" xfId="0" applyNumberFormat="1" applyFont="1" applyFill="1" applyBorder="1" applyAlignment="1">
      <alignment horizontal="center"/>
    </xf>
  </cellXfs>
  <cellStyles count="3">
    <cellStyle name="Eingabe" xfId="2" builtinId="20"/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009EE0"/>
      <color rgb="FFE0E8EE"/>
      <color rgb="FFEDF5FA"/>
      <color rgb="FF007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546AD-10DA-450A-9EE4-8E481442FBD1}">
  <dimension ref="A1:J79"/>
  <sheetViews>
    <sheetView tabSelected="1" workbookViewId="0">
      <pane ySplit="6" topLeftCell="A7" activePane="bottomLeft" state="frozen"/>
      <selection pane="bottomLeft" activeCell="B54" sqref="B54"/>
    </sheetView>
  </sheetViews>
  <sheetFormatPr baseColWidth="10" defaultRowHeight="14.4" x14ac:dyDescent="0.55000000000000004"/>
  <cols>
    <col min="1" max="1" width="38.1015625" customWidth="1"/>
    <col min="2" max="2" width="10.89453125" style="3"/>
    <col min="3" max="3" width="23.7890625" customWidth="1"/>
    <col min="4" max="5" width="10.3671875" hidden="1" customWidth="1"/>
    <col min="6" max="6" width="16.7890625" style="3" customWidth="1"/>
    <col min="7" max="7" width="18.5234375" style="3" customWidth="1"/>
    <col min="8" max="8" width="12" style="3" customWidth="1"/>
    <col min="9" max="9" width="4.734375" customWidth="1"/>
    <col min="10" max="10" width="32.734375" customWidth="1"/>
  </cols>
  <sheetData>
    <row r="1" spans="1:10" ht="21.3" x14ac:dyDescent="0.85">
      <c r="A1" s="2" t="s">
        <v>59</v>
      </c>
    </row>
    <row r="3" spans="1:10" s="1" customFormat="1" x14ac:dyDescent="0.55000000000000004">
      <c r="A3" s="36"/>
      <c r="B3" s="37"/>
      <c r="C3" s="36"/>
      <c r="D3" s="86" t="s">
        <v>65</v>
      </c>
      <c r="E3" s="87"/>
      <c r="F3" s="72" t="s">
        <v>3</v>
      </c>
      <c r="G3" s="73"/>
      <c r="H3" s="74"/>
    </row>
    <row r="4" spans="1:10" s="1" customFormat="1" ht="28.8" x14ac:dyDescent="0.55000000000000004">
      <c r="A4" s="39" t="s">
        <v>0</v>
      </c>
      <c r="B4" s="40" t="s">
        <v>1</v>
      </c>
      <c r="C4" s="39" t="s">
        <v>2</v>
      </c>
      <c r="D4" s="88" t="s">
        <v>66</v>
      </c>
      <c r="E4" s="88" t="s">
        <v>67</v>
      </c>
      <c r="F4" s="41" t="s">
        <v>40</v>
      </c>
      <c r="G4" s="38" t="s">
        <v>38</v>
      </c>
      <c r="H4" s="42" t="s">
        <v>6</v>
      </c>
    </row>
    <row r="5" spans="1:10" s="1" customFormat="1" x14ac:dyDescent="0.55000000000000004">
      <c r="A5" s="45"/>
      <c r="B5" s="46"/>
      <c r="C5" s="45"/>
      <c r="D5" s="80"/>
      <c r="E5" s="80"/>
      <c r="F5" s="47"/>
      <c r="G5" s="48"/>
      <c r="H5" s="70"/>
    </row>
    <row r="6" spans="1:10" s="1" customFormat="1" ht="21.6" thickBot="1" x14ac:dyDescent="0.9">
      <c r="A6" s="57" t="s">
        <v>63</v>
      </c>
      <c r="B6" s="58"/>
      <c r="C6" s="57"/>
      <c r="D6" s="81"/>
      <c r="E6" s="81"/>
      <c r="F6" s="59">
        <f>F78</f>
        <v>0</v>
      </c>
      <c r="G6" s="59">
        <f>G78</f>
        <v>0</v>
      </c>
      <c r="H6" s="60">
        <f>H78</f>
        <v>0</v>
      </c>
    </row>
    <row r="7" spans="1:10" s="1" customFormat="1" ht="14.7" thickTop="1" x14ac:dyDescent="0.55000000000000004">
      <c r="A7" s="45"/>
      <c r="B7" s="46"/>
      <c r="C7" s="45"/>
      <c r="D7" s="80"/>
      <c r="E7" s="80"/>
      <c r="F7" s="47"/>
      <c r="G7" s="48"/>
      <c r="H7" s="49"/>
    </row>
    <row r="8" spans="1:10" s="1" customFormat="1" x14ac:dyDescent="0.55000000000000004">
      <c r="A8" s="13" t="s">
        <v>4</v>
      </c>
      <c r="B8" s="43"/>
      <c r="C8" s="13"/>
      <c r="D8" s="89"/>
      <c r="E8" s="89"/>
      <c r="F8" s="93"/>
      <c r="G8" s="94"/>
      <c r="H8" s="44"/>
      <c r="J8" s="1" t="s">
        <v>64</v>
      </c>
    </row>
    <row r="9" spans="1:10" ht="14.4" customHeight="1" x14ac:dyDescent="0.55000000000000004">
      <c r="A9" s="17" t="s">
        <v>4</v>
      </c>
      <c r="B9" s="20"/>
      <c r="C9" s="17" t="s">
        <v>5</v>
      </c>
      <c r="D9" s="90">
        <v>0.7</v>
      </c>
      <c r="E9" s="90">
        <v>0.3</v>
      </c>
      <c r="F9" s="96">
        <f>$B9*D9</f>
        <v>0</v>
      </c>
      <c r="G9" s="96">
        <f>$B9*E9</f>
        <v>0</v>
      </c>
      <c r="H9" s="97">
        <f>(F9+G9)*0.2</f>
        <v>0</v>
      </c>
    </row>
    <row r="10" spans="1:10" x14ac:dyDescent="0.55000000000000004">
      <c r="A10" s="4"/>
      <c r="C10" s="4"/>
      <c r="D10" s="90"/>
      <c r="E10" s="90"/>
      <c r="F10" s="5"/>
      <c r="G10" s="5"/>
      <c r="H10" s="22"/>
      <c r="J10" s="95" t="s">
        <v>68</v>
      </c>
    </row>
    <row r="11" spans="1:10" x14ac:dyDescent="0.55000000000000004">
      <c r="A11" s="13" t="s">
        <v>37</v>
      </c>
      <c r="B11" s="14"/>
      <c r="C11" s="15"/>
      <c r="D11" s="91"/>
      <c r="E11" s="91"/>
      <c r="F11" s="16"/>
      <c r="G11" s="23"/>
      <c r="H11" s="23"/>
      <c r="J11" s="95"/>
    </row>
    <row r="12" spans="1:10" x14ac:dyDescent="0.55000000000000004">
      <c r="A12" s="34" t="s">
        <v>41</v>
      </c>
      <c r="B12" s="20"/>
      <c r="C12" s="17" t="s">
        <v>9</v>
      </c>
      <c r="D12" s="90">
        <v>4.0000000000000001E-3</v>
      </c>
      <c r="E12" s="90">
        <v>1E-3</v>
      </c>
      <c r="F12" s="96">
        <f>$B12*D12</f>
        <v>0</v>
      </c>
      <c r="G12" s="96">
        <f>$B12*E12</f>
        <v>0</v>
      </c>
      <c r="H12" s="98">
        <f>(F12+G12)*0.1</f>
        <v>0</v>
      </c>
      <c r="J12" s="95"/>
    </row>
    <row r="13" spans="1:10" ht="14.4" customHeight="1" x14ac:dyDescent="0.55000000000000004">
      <c r="A13" s="7"/>
      <c r="B13" s="25"/>
      <c r="C13" s="4"/>
      <c r="D13" s="90"/>
      <c r="E13" s="90"/>
      <c r="F13" s="5"/>
      <c r="G13" s="5"/>
      <c r="H13" s="22"/>
      <c r="J13" s="95"/>
    </row>
    <row r="14" spans="1:10" x14ac:dyDescent="0.55000000000000004">
      <c r="A14" s="28" t="s">
        <v>7</v>
      </c>
      <c r="B14" s="26"/>
      <c r="C14" s="11"/>
      <c r="D14" s="90"/>
      <c r="E14" s="90"/>
      <c r="F14" s="12"/>
      <c r="G14" s="12"/>
      <c r="H14" s="27"/>
      <c r="J14" s="95" t="s">
        <v>69</v>
      </c>
    </row>
    <row r="15" spans="1:10" x14ac:dyDescent="0.55000000000000004">
      <c r="A15" s="75" t="s">
        <v>7</v>
      </c>
      <c r="B15" s="20"/>
      <c r="C15" s="17" t="s">
        <v>8</v>
      </c>
      <c r="D15" s="90">
        <v>0.2</v>
      </c>
      <c r="E15" s="90">
        <v>0.2</v>
      </c>
      <c r="F15" s="99">
        <f>IF(AND(B15&gt;0,B16&gt;0),MIN(B15*D15,B16*D16),MAX(B15*D15,B16*D16))</f>
        <v>0</v>
      </c>
      <c r="G15" s="100">
        <f>IF(AND(B16&gt;0,B15&lt;=0),"Fehler: Beschäftigte nötig zur Berechnung",B15*E15)</f>
        <v>0</v>
      </c>
      <c r="H15" s="99">
        <f>(F15+G15)*0.1</f>
        <v>0</v>
      </c>
      <c r="J15" s="95"/>
    </row>
    <row r="16" spans="1:10" x14ac:dyDescent="0.55000000000000004">
      <c r="A16" s="75"/>
      <c r="B16" s="20"/>
      <c r="C16" s="17" t="s">
        <v>9</v>
      </c>
      <c r="D16" s="90">
        <v>0.01</v>
      </c>
      <c r="E16" s="90"/>
      <c r="F16" s="99"/>
      <c r="G16" s="100"/>
      <c r="H16" s="99"/>
      <c r="J16" s="95"/>
    </row>
    <row r="17" spans="1:10" x14ac:dyDescent="0.55000000000000004">
      <c r="A17" s="7"/>
      <c r="B17" s="108"/>
      <c r="C17" s="4"/>
      <c r="D17" s="90"/>
      <c r="E17" s="90"/>
      <c r="F17" s="5"/>
      <c r="G17" s="5"/>
      <c r="H17" s="22"/>
      <c r="J17" s="95"/>
    </row>
    <row r="18" spans="1:10" x14ac:dyDescent="0.55000000000000004">
      <c r="A18" s="109" t="s">
        <v>49</v>
      </c>
      <c r="B18" s="110"/>
      <c r="C18" s="36"/>
      <c r="D18" s="85"/>
      <c r="E18" s="85"/>
      <c r="F18" s="111"/>
      <c r="G18" s="111"/>
      <c r="H18" s="112"/>
      <c r="J18" s="95"/>
    </row>
    <row r="19" spans="1:10" ht="14.4" customHeight="1" x14ac:dyDescent="0.55000000000000004">
      <c r="A19" s="75" t="s">
        <v>50</v>
      </c>
      <c r="B19" s="65"/>
      <c r="C19" s="17" t="s">
        <v>8</v>
      </c>
      <c r="D19" s="90">
        <v>0.2</v>
      </c>
      <c r="E19" s="90">
        <v>0.05</v>
      </c>
      <c r="F19" s="99">
        <f>IF(AND($B19&gt;0,$B20&gt;0),MIN($B19*D19,$B20*D20),MAX($B19*D19,$B20*D20))</f>
        <v>0</v>
      </c>
      <c r="G19" s="99">
        <f>IF(AND($B19&gt;0,$B20&gt;0),MIN($B19*E19,$B20*E20),MAX($B19*E19,$B20*E20))</f>
        <v>0</v>
      </c>
      <c r="H19" s="99">
        <f>(F19+G19)*0.1</f>
        <v>0</v>
      </c>
      <c r="J19" s="95"/>
    </row>
    <row r="20" spans="1:10" x14ac:dyDescent="0.55000000000000004">
      <c r="A20" s="75"/>
      <c r="B20" s="65"/>
      <c r="C20" s="17" t="s">
        <v>9</v>
      </c>
      <c r="D20" s="90">
        <v>0.01</v>
      </c>
      <c r="E20" s="90">
        <v>2.5000000000000001E-3</v>
      </c>
      <c r="F20" s="99"/>
      <c r="G20" s="99"/>
      <c r="H20" s="99"/>
      <c r="J20" s="95" t="s">
        <v>70</v>
      </c>
    </row>
    <row r="21" spans="1:10" x14ac:dyDescent="0.55000000000000004">
      <c r="A21" s="76" t="s">
        <v>51</v>
      </c>
      <c r="B21" s="65"/>
      <c r="C21" s="18" t="s">
        <v>8</v>
      </c>
      <c r="D21" s="90">
        <v>0.2</v>
      </c>
      <c r="E21" s="90">
        <v>0.3</v>
      </c>
      <c r="F21" s="101">
        <f t="shared" ref="F21:F24" si="0">IF(AND($B21&gt;0,$B22&gt;0),MIN($B21*D21,$B22*D22),MAX($B21*D21,$B22*D22))</f>
        <v>0</v>
      </c>
      <c r="G21" s="101">
        <f t="shared" ref="G21:G24" si="1">IF(AND($B21&gt;0,$B22&gt;0),MIN($B21*E21,$B22*E22),MAX($B21*E21,$B22*E22))</f>
        <v>0</v>
      </c>
      <c r="H21" s="101">
        <f>(F21+G21)*0.1</f>
        <v>0</v>
      </c>
      <c r="J21" s="95"/>
    </row>
    <row r="22" spans="1:10" x14ac:dyDescent="0.55000000000000004">
      <c r="A22" s="76"/>
      <c r="B22" s="65"/>
      <c r="C22" s="18" t="s">
        <v>9</v>
      </c>
      <c r="D22" s="90">
        <v>0.01</v>
      </c>
      <c r="E22" s="90">
        <v>1.4999999999999999E-2</v>
      </c>
      <c r="F22" s="101"/>
      <c r="G22" s="101"/>
      <c r="H22" s="101"/>
      <c r="J22" s="95"/>
    </row>
    <row r="23" spans="1:10" x14ac:dyDescent="0.55000000000000004">
      <c r="A23" s="75" t="s">
        <v>52</v>
      </c>
      <c r="B23" s="65"/>
      <c r="C23" s="17" t="s">
        <v>8</v>
      </c>
      <c r="D23" s="90">
        <v>0.2</v>
      </c>
      <c r="E23" s="90">
        <v>0.2</v>
      </c>
      <c r="F23" s="99">
        <f t="shared" ref="F23:F24" si="2">IF(AND($B23&gt;0,$B24&gt;0),MIN($B23*D23,$B24*D24),MAX($B23*D23,$B24*D24))</f>
        <v>0</v>
      </c>
      <c r="G23" s="99">
        <f t="shared" ref="G23:G24" si="3">IF(AND($B23&gt;0,$B24&gt;0),MIN($B23*E23,$B24*E24),MAX($B23*E23,$B24*E24))</f>
        <v>0</v>
      </c>
      <c r="H23" s="99">
        <f t="shared" ref="H23:H24" si="4">(F23+G23)*0.1</f>
        <v>0</v>
      </c>
      <c r="J23" s="95"/>
    </row>
    <row r="24" spans="1:10" x14ac:dyDescent="0.55000000000000004">
      <c r="A24" s="75"/>
      <c r="B24" s="65"/>
      <c r="C24" s="17" t="s">
        <v>9</v>
      </c>
      <c r="D24" s="90">
        <v>0.01</v>
      </c>
      <c r="E24" s="90">
        <v>1.4999999999999999E-2</v>
      </c>
      <c r="F24" s="99"/>
      <c r="G24" s="99"/>
      <c r="H24" s="99"/>
      <c r="J24" s="95"/>
    </row>
    <row r="25" spans="1:10" ht="14.4" customHeight="1" x14ac:dyDescent="0.55000000000000004">
      <c r="A25" s="7"/>
      <c r="C25" s="4"/>
      <c r="D25" s="90"/>
      <c r="E25" s="90"/>
      <c r="F25" s="5"/>
      <c r="G25" s="5"/>
      <c r="H25" s="22"/>
      <c r="J25" s="95"/>
    </row>
    <row r="26" spans="1:10" x14ac:dyDescent="0.55000000000000004">
      <c r="A26" s="28" t="s">
        <v>35</v>
      </c>
      <c r="B26" s="14"/>
      <c r="C26" s="15"/>
      <c r="D26" s="91"/>
      <c r="E26" s="91"/>
      <c r="F26" s="16"/>
      <c r="G26" s="16"/>
      <c r="H26" s="23"/>
      <c r="J26" s="95" t="s">
        <v>71</v>
      </c>
    </row>
    <row r="27" spans="1:10" x14ac:dyDescent="0.55000000000000004">
      <c r="A27" s="75" t="s">
        <v>10</v>
      </c>
      <c r="B27" s="20"/>
      <c r="C27" s="17" t="s">
        <v>8</v>
      </c>
      <c r="D27" s="90">
        <v>0.2</v>
      </c>
      <c r="E27" s="90"/>
      <c r="F27" s="100">
        <f>IF(_xlfn.XOR($B27&gt;0,$B28&gt;0),"Fehler: Beide Messgrössen nötig",$B27*D27+$B28*D28)</f>
        <v>0</v>
      </c>
      <c r="G27" s="100">
        <f>IF(_xlfn.XOR($B27&gt;0,$B28&gt;0),"Fehler: Beide Messgrössen nötig",$B27*E27+$B28*E28)</f>
        <v>0</v>
      </c>
      <c r="H27" s="99">
        <f>(F27+G27)*0.1</f>
        <v>0</v>
      </c>
      <c r="J27" s="95"/>
    </row>
    <row r="28" spans="1:10" x14ac:dyDescent="0.55000000000000004">
      <c r="A28" s="75"/>
      <c r="B28" s="20"/>
      <c r="C28" s="17" t="s">
        <v>12</v>
      </c>
      <c r="D28" s="90"/>
      <c r="E28" s="90">
        <v>0.2</v>
      </c>
      <c r="F28" s="100"/>
      <c r="G28" s="100"/>
      <c r="H28" s="99"/>
      <c r="J28" s="95"/>
    </row>
    <row r="29" spans="1:10" x14ac:dyDescent="0.55000000000000004">
      <c r="A29" s="76" t="s">
        <v>11</v>
      </c>
      <c r="B29" s="20"/>
      <c r="C29" s="18" t="s">
        <v>8</v>
      </c>
      <c r="D29" s="90">
        <v>0.2</v>
      </c>
      <c r="E29" s="90"/>
      <c r="F29" s="102">
        <f t="shared" ref="F29:F32" si="5">IF(_xlfn.XOR($B29&gt;0,$B30&gt;0),"Fehler: Beide Messgrössen nötig",$B29*D29+$B30*D30)</f>
        <v>0</v>
      </c>
      <c r="G29" s="102">
        <f t="shared" ref="G29:G32" si="6">IF(_xlfn.XOR($B29&gt;0,$B30&gt;0),"Fehler: Beide Messgrössen nötig",$B29*E29+$B30*E30)</f>
        <v>0</v>
      </c>
      <c r="H29" s="101">
        <f t="shared" ref="H29:H31" si="7">(F29+G29)*0.1</f>
        <v>0</v>
      </c>
      <c r="J29" s="95"/>
    </row>
    <row r="30" spans="1:10" x14ac:dyDescent="0.55000000000000004">
      <c r="A30" s="76"/>
      <c r="B30" s="20"/>
      <c r="C30" s="18" t="s">
        <v>13</v>
      </c>
      <c r="D30" s="90">
        <f>0.1*0.7</f>
        <v>6.9999999999999993E-2</v>
      </c>
      <c r="E30" s="90">
        <f>0.1*0.3</f>
        <v>0.03</v>
      </c>
      <c r="F30" s="102"/>
      <c r="G30" s="102"/>
      <c r="H30" s="101"/>
      <c r="J30" s="95"/>
    </row>
    <row r="31" spans="1:10" ht="14.4" customHeight="1" x14ac:dyDescent="0.55000000000000004">
      <c r="A31" s="75" t="s">
        <v>53</v>
      </c>
      <c r="B31" s="20"/>
      <c r="C31" s="17" t="s">
        <v>8</v>
      </c>
      <c r="D31" s="90">
        <v>0.2</v>
      </c>
      <c r="E31" s="90"/>
      <c r="F31" s="100">
        <f t="shared" ref="F31:F32" si="8">IF(_xlfn.XOR($B31&gt;0,$B32&gt;0),"Fehler: Beide Messgrössen nötig",$B31*D31+$B32*D32)</f>
        <v>0</v>
      </c>
      <c r="G31" s="100">
        <f t="shared" ref="G31:G32" si="9">IF(_xlfn.XOR($B31&gt;0,$B32&gt;0),"Fehler: Beide Messgrössen nötig",$B31*E31+$B32*E32)</f>
        <v>0</v>
      </c>
      <c r="H31" s="99">
        <f t="shared" si="7"/>
        <v>0</v>
      </c>
      <c r="J31" s="95"/>
    </row>
    <row r="32" spans="1:10" x14ac:dyDescent="0.55000000000000004">
      <c r="A32" s="75"/>
      <c r="B32" s="20"/>
      <c r="C32" s="17" t="s">
        <v>13</v>
      </c>
      <c r="D32" s="90">
        <f>0.2*0.7</f>
        <v>0.13999999999999999</v>
      </c>
      <c r="E32" s="90">
        <f>0.2*0.3</f>
        <v>0.06</v>
      </c>
      <c r="F32" s="100"/>
      <c r="G32" s="100"/>
      <c r="H32" s="99"/>
      <c r="J32" s="95" t="s">
        <v>72</v>
      </c>
    </row>
    <row r="33" spans="1:10" x14ac:dyDescent="0.55000000000000004">
      <c r="A33" s="8"/>
      <c r="C33" s="4"/>
      <c r="D33" s="90"/>
      <c r="E33" s="90"/>
      <c r="F33" s="5"/>
      <c r="G33" s="5"/>
      <c r="H33" s="22"/>
      <c r="J33" s="95"/>
    </row>
    <row r="34" spans="1:10" x14ac:dyDescent="0.55000000000000004">
      <c r="A34" s="31" t="s">
        <v>36</v>
      </c>
      <c r="B34" s="14"/>
      <c r="C34" s="15"/>
      <c r="D34" s="91"/>
      <c r="E34" s="91"/>
      <c r="F34" s="16"/>
      <c r="G34" s="16"/>
      <c r="H34" s="23"/>
      <c r="J34" s="95"/>
    </row>
    <row r="35" spans="1:10" x14ac:dyDescent="0.55000000000000004">
      <c r="A35" s="77" t="s">
        <v>14</v>
      </c>
      <c r="B35" s="20"/>
      <c r="C35" s="17" t="s">
        <v>8</v>
      </c>
      <c r="D35" s="90">
        <v>0.2</v>
      </c>
      <c r="E35" s="90"/>
      <c r="F35" s="100">
        <f>IF(_xlfn.XOR($B35&gt;0,$B36&gt;0),"Fehler: Beide Messgrössen nötig",$B35*D35+$B36*D36)</f>
        <v>0</v>
      </c>
      <c r="G35" s="100">
        <f>IF(_xlfn.XOR($B35&gt;0,$B36&gt;0),"Fehler: Beide Messgrössen nötig",$B35*E35+$B36*E36)</f>
        <v>0</v>
      </c>
      <c r="H35" s="99">
        <f>F35*0.1</f>
        <v>0</v>
      </c>
      <c r="J35" s="95"/>
    </row>
    <row r="36" spans="1:10" x14ac:dyDescent="0.55000000000000004">
      <c r="A36" s="77"/>
      <c r="B36" s="20"/>
      <c r="C36" s="17" t="s">
        <v>15</v>
      </c>
      <c r="D36" s="90"/>
      <c r="E36" s="90">
        <v>0.1</v>
      </c>
      <c r="F36" s="100"/>
      <c r="G36" s="100"/>
      <c r="H36" s="99"/>
    </row>
    <row r="37" spans="1:10" x14ac:dyDescent="0.55000000000000004">
      <c r="A37" s="71" t="s">
        <v>42</v>
      </c>
      <c r="B37" s="20"/>
      <c r="C37" s="18" t="s">
        <v>8</v>
      </c>
      <c r="D37" s="90">
        <v>0.2</v>
      </c>
      <c r="E37" s="90"/>
      <c r="F37" s="102">
        <f t="shared" ref="F37:F46" si="10">IF(_xlfn.XOR($B37&gt;0,$B38&gt;0),"Fehler: Beide Messgrössen nötig",$B37*D37+$B38*D38)</f>
        <v>0</v>
      </c>
      <c r="G37" s="102">
        <f t="shared" ref="G37:G46" si="11">IF(_xlfn.XOR($B37&gt;0,$B38&gt;0),"Fehler: Beide Messgrössen nötig",$B37*E37+$B38*E38)</f>
        <v>0</v>
      </c>
      <c r="H37" s="101">
        <f>F37*0.1</f>
        <v>0</v>
      </c>
    </row>
    <row r="38" spans="1:10" x14ac:dyDescent="0.55000000000000004">
      <c r="A38" s="71"/>
      <c r="B38" s="20"/>
      <c r="C38" s="18" t="s">
        <v>15</v>
      </c>
      <c r="D38" s="90"/>
      <c r="E38" s="90">
        <v>0.5</v>
      </c>
      <c r="F38" s="102"/>
      <c r="G38" s="102"/>
      <c r="H38" s="101"/>
    </row>
    <row r="39" spans="1:10" x14ac:dyDescent="0.55000000000000004">
      <c r="A39" s="77" t="s">
        <v>43</v>
      </c>
      <c r="B39" s="20"/>
      <c r="C39" s="17" t="s">
        <v>8</v>
      </c>
      <c r="D39" s="90">
        <v>0.2</v>
      </c>
      <c r="E39" s="90"/>
      <c r="F39" s="100">
        <f t="shared" ref="F39:F46" si="12">IF(_xlfn.XOR($B39&gt;0,$B40&gt;0),"Fehler: Beide Messgrössen nötig",$B39*D39+$B40*D40)</f>
        <v>0</v>
      </c>
      <c r="G39" s="100">
        <f t="shared" ref="G39:G46" si="13">IF(_xlfn.XOR($B39&gt;0,$B40&gt;0),"Fehler: Beide Messgrössen nötig",$B39*E39+$B40*E40)</f>
        <v>0</v>
      </c>
      <c r="H39" s="99">
        <f>F39*0.1</f>
        <v>0</v>
      </c>
    </row>
    <row r="40" spans="1:10" x14ac:dyDescent="0.55000000000000004">
      <c r="A40" s="77"/>
      <c r="B40" s="20"/>
      <c r="C40" s="17" t="s">
        <v>15</v>
      </c>
      <c r="D40" s="90"/>
      <c r="E40" s="90">
        <v>0.7</v>
      </c>
      <c r="F40" s="100"/>
      <c r="G40" s="100"/>
      <c r="H40" s="99"/>
    </row>
    <row r="41" spans="1:10" x14ac:dyDescent="0.55000000000000004">
      <c r="A41" s="78" t="s">
        <v>60</v>
      </c>
      <c r="B41" s="20"/>
      <c r="C41" s="18" t="s">
        <v>8</v>
      </c>
      <c r="D41" s="90">
        <v>0.2</v>
      </c>
      <c r="E41" s="90"/>
      <c r="F41" s="102">
        <f t="shared" ref="F41:F46" si="14">IF(_xlfn.XOR($B41&gt;0,$B42&gt;0),"Fehler: Beide Messgrössen nötig",$B41*D41+$B42*D42)</f>
        <v>0</v>
      </c>
      <c r="G41" s="102">
        <f t="shared" ref="G41:G46" si="15">IF(_xlfn.XOR($B41&gt;0,$B42&gt;0),"Fehler: Beide Messgrössen nötig",$B41*E41+$B42*E42)</f>
        <v>0</v>
      </c>
      <c r="H41" s="101">
        <f>F41*0.1</f>
        <v>0</v>
      </c>
    </row>
    <row r="42" spans="1:10" x14ac:dyDescent="0.55000000000000004">
      <c r="A42" s="78"/>
      <c r="B42" s="20"/>
      <c r="C42" s="18" t="s">
        <v>62</v>
      </c>
      <c r="D42" s="90"/>
      <c r="E42" s="90">
        <v>0.5</v>
      </c>
      <c r="F42" s="102"/>
      <c r="G42" s="102"/>
      <c r="H42" s="101"/>
    </row>
    <row r="43" spans="1:10" x14ac:dyDescent="0.55000000000000004">
      <c r="A43" s="79" t="s">
        <v>34</v>
      </c>
      <c r="B43" s="20"/>
      <c r="C43" s="17" t="s">
        <v>8</v>
      </c>
      <c r="D43" s="90">
        <v>0.2</v>
      </c>
      <c r="E43" s="90"/>
      <c r="F43" s="100">
        <f t="shared" ref="F43:F46" si="16">IF(_xlfn.XOR($B43&gt;0,$B44&gt;0),"Fehler: Beide Messgrössen nötig",$B43*D43+$B44*D44)</f>
        <v>0</v>
      </c>
      <c r="G43" s="100">
        <f t="shared" ref="G43:G46" si="17">IF(_xlfn.XOR($B43&gt;0,$B44&gt;0),"Fehler: Beide Messgrössen nötig",$B43*E43+$B44*E44)</f>
        <v>0</v>
      </c>
      <c r="H43" s="99">
        <f>F43*0.1+G43*0.05</f>
        <v>0</v>
      </c>
    </row>
    <row r="44" spans="1:10" x14ac:dyDescent="0.55000000000000004">
      <c r="A44" s="79"/>
      <c r="B44" s="20"/>
      <c r="C44" s="17" t="s">
        <v>16</v>
      </c>
      <c r="D44" s="90"/>
      <c r="E44" s="90">
        <v>0.3</v>
      </c>
      <c r="F44" s="100"/>
      <c r="G44" s="100"/>
      <c r="H44" s="99"/>
    </row>
    <row r="45" spans="1:10" x14ac:dyDescent="0.55000000000000004">
      <c r="A45" s="78" t="s">
        <v>33</v>
      </c>
      <c r="B45" s="20"/>
      <c r="C45" s="18" t="s">
        <v>8</v>
      </c>
      <c r="D45" s="90">
        <v>0.2</v>
      </c>
      <c r="E45" s="90"/>
      <c r="F45" s="102">
        <f t="shared" ref="F45:F46" si="18">IF(_xlfn.XOR($B45&gt;0,$B46&gt;0),"Fehler: Beide Messgrössen nötig",$B45*D45+$B46*D46)</f>
        <v>0</v>
      </c>
      <c r="G45" s="102">
        <f t="shared" ref="G45:G46" si="19">IF(_xlfn.XOR($B45&gt;0,$B46&gt;0),"Fehler: Beide Messgrössen nötig",$B45*E45+$B46*E46)</f>
        <v>0</v>
      </c>
      <c r="H45" s="101">
        <f>F45*0.1+G45*0.05</f>
        <v>0</v>
      </c>
    </row>
    <row r="46" spans="1:10" x14ac:dyDescent="0.55000000000000004">
      <c r="A46" s="78"/>
      <c r="B46" s="20"/>
      <c r="C46" s="18" t="s">
        <v>61</v>
      </c>
      <c r="D46" s="90"/>
      <c r="E46" s="90">
        <v>0.05</v>
      </c>
      <c r="F46" s="102"/>
      <c r="G46" s="102"/>
      <c r="H46" s="101"/>
    </row>
    <row r="47" spans="1:10" x14ac:dyDescent="0.55000000000000004">
      <c r="A47" s="9"/>
      <c r="C47" s="4"/>
      <c r="D47" s="90"/>
      <c r="E47" s="90"/>
      <c r="F47" s="5"/>
      <c r="G47" s="5"/>
      <c r="H47" s="22"/>
    </row>
    <row r="48" spans="1:10" x14ac:dyDescent="0.55000000000000004">
      <c r="A48" s="32" t="s">
        <v>45</v>
      </c>
      <c r="B48" s="14"/>
      <c r="C48" s="15"/>
      <c r="D48" s="91"/>
      <c r="E48" s="91"/>
      <c r="F48" s="16"/>
      <c r="G48" s="16"/>
      <c r="H48" s="23"/>
    </row>
    <row r="49" spans="1:8" x14ac:dyDescent="0.55000000000000004">
      <c r="A49" s="34" t="s">
        <v>46</v>
      </c>
      <c r="B49" s="20"/>
      <c r="C49" s="17" t="s">
        <v>17</v>
      </c>
      <c r="D49" s="90">
        <v>0.1</v>
      </c>
      <c r="E49" s="90"/>
      <c r="F49" s="96">
        <f>B49*0.1</f>
        <v>0</v>
      </c>
      <c r="G49" s="96"/>
      <c r="H49" s="97">
        <f>(F49+G49)*0.05</f>
        <v>0</v>
      </c>
    </row>
    <row r="50" spans="1:8" x14ac:dyDescent="0.55000000000000004">
      <c r="A50" s="35" t="s">
        <v>48</v>
      </c>
      <c r="B50" s="20"/>
      <c r="C50" s="18" t="s">
        <v>17</v>
      </c>
      <c r="D50" s="90">
        <v>0.1</v>
      </c>
      <c r="E50" s="90"/>
      <c r="F50" s="103">
        <f>B50*0.1</f>
        <v>0</v>
      </c>
      <c r="G50" s="103"/>
      <c r="H50" s="104">
        <f>(F50+G50)*0.05</f>
        <v>0</v>
      </c>
    </row>
    <row r="51" spans="1:8" x14ac:dyDescent="0.55000000000000004">
      <c r="A51" s="34" t="s">
        <v>47</v>
      </c>
      <c r="B51" s="20"/>
      <c r="C51" s="17" t="s">
        <v>17</v>
      </c>
      <c r="D51" s="90">
        <v>0.1</v>
      </c>
      <c r="E51" s="90"/>
      <c r="F51" s="96">
        <f>B51*0.1</f>
        <v>0</v>
      </c>
      <c r="G51" s="96"/>
      <c r="H51" s="97">
        <f>(F51+G51)*0.05</f>
        <v>0</v>
      </c>
    </row>
    <row r="52" spans="1:8" x14ac:dyDescent="0.55000000000000004">
      <c r="A52" s="8"/>
      <c r="B52"/>
      <c r="C52" s="4"/>
      <c r="D52" s="90"/>
      <c r="E52" s="90"/>
      <c r="F52" s="5"/>
      <c r="G52" s="5"/>
      <c r="H52" s="22"/>
    </row>
    <row r="53" spans="1:8" x14ac:dyDescent="0.55000000000000004">
      <c r="A53" s="31" t="s">
        <v>44</v>
      </c>
      <c r="B53" s="10"/>
      <c r="C53" s="15"/>
      <c r="D53" s="91"/>
      <c r="E53" s="91"/>
      <c r="F53" s="16"/>
      <c r="G53" s="16"/>
      <c r="H53" s="23"/>
    </row>
    <row r="54" spans="1:8" x14ac:dyDescent="0.55000000000000004">
      <c r="A54" s="77" t="s">
        <v>18</v>
      </c>
      <c r="B54" s="20"/>
      <c r="C54" s="17" t="s">
        <v>8</v>
      </c>
      <c r="D54" s="90">
        <v>0.2</v>
      </c>
      <c r="E54" s="90"/>
      <c r="F54" s="100">
        <f>IF(_xlfn.XOR($B54&gt;0,$B55&gt;0),"Fehler: Beide Messgrössen nötig",$B54*D54+$B55*D55)</f>
        <v>0</v>
      </c>
      <c r="G54" s="100">
        <f>IF(_xlfn.XOR($B54&gt;0,$B55&gt;0),"Fehler: Beide Messgrössen nötig",$B54*E54+$B55*E55)</f>
        <v>0</v>
      </c>
      <c r="H54" s="99">
        <f>F54*0.1+G54*0.1</f>
        <v>0</v>
      </c>
    </row>
    <row r="55" spans="1:8" x14ac:dyDescent="0.55000000000000004">
      <c r="A55" s="77"/>
      <c r="B55" s="20"/>
      <c r="C55" s="17" t="s">
        <v>24</v>
      </c>
      <c r="D55" s="90"/>
      <c r="E55" s="90">
        <v>0.1</v>
      </c>
      <c r="F55" s="100"/>
      <c r="G55" s="100"/>
      <c r="H55" s="99"/>
    </row>
    <row r="56" spans="1:8" x14ac:dyDescent="0.55000000000000004">
      <c r="A56" s="71" t="s">
        <v>39</v>
      </c>
      <c r="B56" s="20"/>
      <c r="C56" s="18" t="s">
        <v>8</v>
      </c>
      <c r="D56" s="90">
        <v>0.2</v>
      </c>
      <c r="E56" s="90"/>
      <c r="F56" s="102">
        <f t="shared" ref="F56:F65" si="20">IF(_xlfn.XOR($B56&gt;0,$B57&gt;0),"Fehler: Beide Messgrössen nötig",$B56*D56+$B57*D57)</f>
        <v>0</v>
      </c>
      <c r="G56" s="102">
        <f t="shared" ref="G56:G65" si="21">IF(_xlfn.XOR($B56&gt;0,$B57&gt;0),"Fehler: Beide Messgrössen nötig",$B56*E56+$B57*E57)</f>
        <v>0</v>
      </c>
      <c r="H56" s="101">
        <f>F56*0.1+G56*0.1</f>
        <v>0</v>
      </c>
    </row>
    <row r="57" spans="1:8" x14ac:dyDescent="0.55000000000000004">
      <c r="A57" s="71"/>
      <c r="B57" s="20"/>
      <c r="C57" s="18" t="s">
        <v>25</v>
      </c>
      <c r="D57" s="90"/>
      <c r="E57" s="90">
        <v>0.05</v>
      </c>
      <c r="F57" s="102"/>
      <c r="G57" s="102"/>
      <c r="H57" s="101"/>
    </row>
    <row r="58" spans="1:8" x14ac:dyDescent="0.55000000000000004">
      <c r="A58" s="77" t="s">
        <v>19</v>
      </c>
      <c r="B58" s="20"/>
      <c r="C58" s="17" t="s">
        <v>8</v>
      </c>
      <c r="D58" s="90">
        <v>0.2</v>
      </c>
      <c r="E58" s="90"/>
      <c r="F58" s="100">
        <f t="shared" ref="F58:F65" si="22">IF(_xlfn.XOR($B58&gt;0,$B59&gt;0),"Fehler: Beide Messgrössen nötig",$B58*D58+$B59*D59)</f>
        <v>0</v>
      </c>
      <c r="G58" s="100">
        <f t="shared" ref="G58:G65" si="23">IF(_xlfn.XOR($B58&gt;0,$B59&gt;0),"Fehler: Beide Messgrössen nötig",$B58*E58+$B59*E59)</f>
        <v>0</v>
      </c>
      <c r="H58" s="99">
        <f>F58*0.1+G58*0.1</f>
        <v>0</v>
      </c>
    </row>
    <row r="59" spans="1:8" x14ac:dyDescent="0.55000000000000004">
      <c r="A59" s="77"/>
      <c r="B59" s="20"/>
      <c r="C59" s="17" t="s">
        <v>26</v>
      </c>
      <c r="D59" s="90"/>
      <c r="E59" s="90">
        <v>0.05</v>
      </c>
      <c r="F59" s="100"/>
      <c r="G59" s="100"/>
      <c r="H59" s="99"/>
    </row>
    <row r="60" spans="1:8" x14ac:dyDescent="0.55000000000000004">
      <c r="A60" s="71" t="s">
        <v>20</v>
      </c>
      <c r="B60" s="20"/>
      <c r="C60" s="18" t="s">
        <v>8</v>
      </c>
      <c r="D60" s="90">
        <v>0.2</v>
      </c>
      <c r="E60" s="90"/>
      <c r="F60" s="102">
        <f t="shared" ref="F60:F65" si="24">IF(_xlfn.XOR($B60&gt;0,$B61&gt;0),"Fehler: Beide Messgrössen nötig",$B60*D60+$B61*D61)</f>
        <v>0</v>
      </c>
      <c r="G60" s="102">
        <f t="shared" ref="G60:G65" si="25">IF(_xlfn.XOR($B60&gt;0,$B61&gt;0),"Fehler: Beide Messgrössen nötig",$B60*E60+$B61*E61)</f>
        <v>0</v>
      </c>
      <c r="H60" s="101">
        <f>F60*0.1+G60*0.2</f>
        <v>0</v>
      </c>
    </row>
    <row r="61" spans="1:8" x14ac:dyDescent="0.55000000000000004">
      <c r="A61" s="71"/>
      <c r="B61" s="20"/>
      <c r="C61" s="18" t="s">
        <v>24</v>
      </c>
      <c r="D61" s="90"/>
      <c r="E61" s="90">
        <v>0.3</v>
      </c>
      <c r="F61" s="102"/>
      <c r="G61" s="102"/>
      <c r="H61" s="101"/>
    </row>
    <row r="62" spans="1:8" x14ac:dyDescent="0.55000000000000004">
      <c r="A62" s="77" t="s">
        <v>21</v>
      </c>
      <c r="B62" s="20"/>
      <c r="C62" s="17" t="s">
        <v>8</v>
      </c>
      <c r="D62" s="90">
        <v>0.2</v>
      </c>
      <c r="E62" s="90"/>
      <c r="F62" s="100">
        <f t="shared" ref="F62:F65" si="26">IF(_xlfn.XOR($B62&gt;0,$B63&gt;0),"Fehler: Beide Messgrössen nötig",$B62*D62+$B63*D63)</f>
        <v>0</v>
      </c>
      <c r="G62" s="100">
        <f t="shared" ref="G62:G65" si="27">IF(_xlfn.XOR($B62&gt;0,$B63&gt;0),"Fehler: Beide Messgrössen nötig",$B62*E62+$B63*E63)</f>
        <v>0</v>
      </c>
      <c r="H62" s="99">
        <f>F62*0.1+G62*0.2</f>
        <v>0</v>
      </c>
    </row>
    <row r="63" spans="1:8" x14ac:dyDescent="0.55000000000000004">
      <c r="A63" s="77"/>
      <c r="B63" s="20"/>
      <c r="C63" s="17" t="s">
        <v>24</v>
      </c>
      <c r="D63" s="90"/>
      <c r="E63" s="90">
        <v>0.5</v>
      </c>
      <c r="F63" s="100"/>
      <c r="G63" s="100"/>
      <c r="H63" s="99"/>
    </row>
    <row r="64" spans="1:8" x14ac:dyDescent="0.55000000000000004">
      <c r="A64" s="71" t="s">
        <v>22</v>
      </c>
      <c r="B64" s="20"/>
      <c r="C64" s="18" t="s">
        <v>8</v>
      </c>
      <c r="D64" s="90">
        <v>0.2</v>
      </c>
      <c r="E64" s="90"/>
      <c r="F64" s="102">
        <f t="shared" ref="F64:F65" si="28">IF(_xlfn.XOR($B64&gt;0,$B65&gt;0),"Fehler: Beide Messgrössen nötig",$B64*D64+$B65*D65)</f>
        <v>0</v>
      </c>
      <c r="G64" s="102">
        <f t="shared" ref="G64:G65" si="29">IF(_xlfn.XOR($B64&gt;0,$B65&gt;0),"Fehler: Beide Messgrössen nötig",$B64*E64+$B65*E65)</f>
        <v>0</v>
      </c>
      <c r="H64" s="101">
        <f>F64*0.1+G64*0.1</f>
        <v>0</v>
      </c>
    </row>
    <row r="65" spans="1:8" x14ac:dyDescent="0.55000000000000004">
      <c r="A65" s="71"/>
      <c r="B65" s="20"/>
      <c r="C65" s="18" t="s">
        <v>24</v>
      </c>
      <c r="D65" s="90"/>
      <c r="E65" s="90">
        <v>0.5</v>
      </c>
      <c r="F65" s="102"/>
      <c r="G65" s="102"/>
      <c r="H65" s="101"/>
    </row>
    <row r="66" spans="1:8" ht="28.8" x14ac:dyDescent="0.55000000000000004">
      <c r="A66" s="66" t="s">
        <v>23</v>
      </c>
      <c r="B66" s="67"/>
      <c r="C66" s="68" t="s">
        <v>8</v>
      </c>
      <c r="D66" s="92">
        <v>0.2</v>
      </c>
      <c r="E66" s="92"/>
      <c r="F66" s="105">
        <f t="shared" ref="F56:F66" si="30">B66*0.2</f>
        <v>0</v>
      </c>
      <c r="G66" s="69" t="s">
        <v>55</v>
      </c>
      <c r="H66" s="98">
        <f>F66*0.1</f>
        <v>0</v>
      </c>
    </row>
    <row r="67" spans="1:8" x14ac:dyDescent="0.55000000000000004">
      <c r="A67" s="8"/>
      <c r="B67"/>
      <c r="C67" s="4"/>
      <c r="D67" s="90"/>
      <c r="E67" s="90"/>
      <c r="F67" s="5"/>
      <c r="G67" s="5"/>
      <c r="H67" s="22"/>
    </row>
    <row r="68" spans="1:8" x14ac:dyDescent="0.55000000000000004">
      <c r="A68" s="31" t="s">
        <v>54</v>
      </c>
      <c r="B68" s="50"/>
      <c r="C68" s="13"/>
      <c r="D68" s="89"/>
      <c r="E68" s="89"/>
      <c r="F68" s="29"/>
      <c r="G68" s="29"/>
      <c r="H68" s="30"/>
    </row>
    <row r="69" spans="1:8" x14ac:dyDescent="0.55000000000000004">
      <c r="A69" s="33" t="s">
        <v>56</v>
      </c>
      <c r="B69" s="63"/>
      <c r="C69" s="17" t="s">
        <v>24</v>
      </c>
      <c r="D69" s="90"/>
      <c r="E69" s="90">
        <v>0.2</v>
      </c>
      <c r="F69" s="21"/>
      <c r="G69" s="96">
        <f>B69*0.2</f>
        <v>0</v>
      </c>
      <c r="H69" s="97">
        <f>G69*0.1</f>
        <v>0</v>
      </c>
    </row>
    <row r="70" spans="1:8" x14ac:dyDescent="0.55000000000000004">
      <c r="A70" s="64" t="s">
        <v>57</v>
      </c>
      <c r="B70" s="63"/>
      <c r="C70" s="18" t="s">
        <v>58</v>
      </c>
      <c r="D70" s="90"/>
      <c r="E70" s="90">
        <v>0.3</v>
      </c>
      <c r="F70" s="19"/>
      <c r="G70" s="103">
        <f>B70*0.3</f>
        <v>0</v>
      </c>
      <c r="H70" s="104">
        <f>G70*0.1</f>
        <v>0</v>
      </c>
    </row>
    <row r="71" spans="1:8" x14ac:dyDescent="0.55000000000000004">
      <c r="A71" s="4"/>
      <c r="B71" s="6"/>
      <c r="C71" s="4"/>
      <c r="D71" s="82"/>
      <c r="E71" s="82"/>
      <c r="F71" s="5"/>
      <c r="G71" s="5"/>
      <c r="H71" s="22"/>
    </row>
    <row r="72" spans="1:8" x14ac:dyDescent="0.55000000000000004">
      <c r="A72" s="51" t="s">
        <v>28</v>
      </c>
      <c r="B72" s="52"/>
      <c r="C72" s="53"/>
      <c r="D72" s="84"/>
      <c r="E72" s="84"/>
      <c r="F72" s="106">
        <f>SUM(F9:F66)</f>
        <v>0</v>
      </c>
      <c r="G72" s="106">
        <f>SUM(G13:G70)</f>
        <v>0</v>
      </c>
      <c r="H72" s="107">
        <f>SUM(H9:H66)</f>
        <v>0</v>
      </c>
    </row>
    <row r="73" spans="1:8" x14ac:dyDescent="0.55000000000000004">
      <c r="A73" s="4"/>
      <c r="B73" s="6"/>
      <c r="C73" s="4"/>
      <c r="D73" s="82"/>
      <c r="E73" s="82"/>
      <c r="F73" s="5"/>
      <c r="G73" s="5"/>
      <c r="H73" s="22"/>
    </row>
    <row r="74" spans="1:8" x14ac:dyDescent="0.55000000000000004">
      <c r="A74" s="13" t="s">
        <v>27</v>
      </c>
      <c r="B74" s="54"/>
      <c r="C74" s="15"/>
      <c r="D74" s="83"/>
      <c r="E74" s="83"/>
      <c r="F74" s="16"/>
      <c r="G74" s="16"/>
      <c r="H74" s="23"/>
    </row>
    <row r="75" spans="1:8" ht="28.8" x14ac:dyDescent="0.55000000000000004">
      <c r="A75" s="61" t="s">
        <v>30</v>
      </c>
      <c r="B75" s="55">
        <v>0</v>
      </c>
      <c r="C75" s="17" t="s">
        <v>29</v>
      </c>
      <c r="D75" s="82"/>
      <c r="E75" s="82"/>
      <c r="F75" s="96">
        <f>$B75*F72</f>
        <v>0</v>
      </c>
      <c r="G75" s="96">
        <f t="shared" ref="G75:H75" si="31">$B75*G72</f>
        <v>0</v>
      </c>
      <c r="H75" s="97">
        <f t="shared" si="31"/>
        <v>0</v>
      </c>
    </row>
    <row r="76" spans="1:8" ht="28.8" x14ac:dyDescent="0.55000000000000004">
      <c r="A76" s="62" t="s">
        <v>31</v>
      </c>
      <c r="B76" s="56">
        <v>0</v>
      </c>
      <c r="C76" s="18" t="s">
        <v>32</v>
      </c>
      <c r="D76" s="82"/>
      <c r="E76" s="82"/>
      <c r="F76" s="103">
        <f>$B76*F72</f>
        <v>0</v>
      </c>
      <c r="G76" s="103">
        <f t="shared" ref="G76:H76" si="32">$B76*G72</f>
        <v>0</v>
      </c>
      <c r="H76" s="104">
        <f t="shared" si="32"/>
        <v>0</v>
      </c>
    </row>
    <row r="77" spans="1:8" x14ac:dyDescent="0.55000000000000004">
      <c r="A77" s="4"/>
      <c r="B77" s="6"/>
      <c r="C77" s="4"/>
      <c r="D77" s="82"/>
      <c r="E77" s="82"/>
      <c r="F77" s="6"/>
      <c r="G77" s="6"/>
      <c r="H77" s="24"/>
    </row>
    <row r="78" spans="1:8" ht="21.6" thickBot="1" x14ac:dyDescent="0.9">
      <c r="A78" s="57" t="s">
        <v>63</v>
      </c>
      <c r="B78" s="58"/>
      <c r="C78" s="57"/>
      <c r="D78" s="81"/>
      <c r="E78" s="81"/>
      <c r="F78" s="59">
        <f>ROUND(F72+F75+F76+G72+G75+G76,0)-G78</f>
        <v>0</v>
      </c>
      <c r="G78" s="59">
        <f>ROUND(G72+G75+G76,0)</f>
        <v>0</v>
      </c>
      <c r="H78" s="60">
        <f>ROUND(H72+H75+H76,0)</f>
        <v>0</v>
      </c>
    </row>
    <row r="79" spans="1:8" ht="14.7" thickTop="1" x14ac:dyDescent="0.55000000000000004"/>
  </sheetData>
  <mergeCells count="83">
    <mergeCell ref="J10:J13"/>
    <mergeCell ref="J14:J19"/>
    <mergeCell ref="J20:J25"/>
    <mergeCell ref="J26:J31"/>
    <mergeCell ref="J32:J35"/>
    <mergeCell ref="F64:F65"/>
    <mergeCell ref="G64:G65"/>
    <mergeCell ref="F58:F59"/>
    <mergeCell ref="G58:G59"/>
    <mergeCell ref="F60:F61"/>
    <mergeCell ref="G60:G61"/>
    <mergeCell ref="F62:F63"/>
    <mergeCell ref="G62:G63"/>
    <mergeCell ref="G45:G46"/>
    <mergeCell ref="F54:F55"/>
    <mergeCell ref="G54:G55"/>
    <mergeCell ref="F56:F57"/>
    <mergeCell ref="G56:G57"/>
    <mergeCell ref="D3:E3"/>
    <mergeCell ref="F29:F30"/>
    <mergeCell ref="G29:G30"/>
    <mergeCell ref="F31:F32"/>
    <mergeCell ref="G31:G32"/>
    <mergeCell ref="H60:H61"/>
    <mergeCell ref="H62:H63"/>
    <mergeCell ref="H64:H65"/>
    <mergeCell ref="F27:F28"/>
    <mergeCell ref="G27:G28"/>
    <mergeCell ref="F35:F36"/>
    <mergeCell ref="G35:G36"/>
    <mergeCell ref="F37:F38"/>
    <mergeCell ref="G37:G38"/>
    <mergeCell ref="F39:F40"/>
    <mergeCell ref="G39:G40"/>
    <mergeCell ref="F41:F42"/>
    <mergeCell ref="G41:G42"/>
    <mergeCell ref="F43:F44"/>
    <mergeCell ref="G43:G44"/>
    <mergeCell ref="F45:F46"/>
    <mergeCell ref="H43:H44"/>
    <mergeCell ref="H45:H46"/>
    <mergeCell ref="H54:H55"/>
    <mergeCell ref="H56:H57"/>
    <mergeCell ref="H58:H59"/>
    <mergeCell ref="H31:H32"/>
    <mergeCell ref="H35:H36"/>
    <mergeCell ref="H37:H38"/>
    <mergeCell ref="H39:H40"/>
    <mergeCell ref="H41:H42"/>
    <mergeCell ref="H19:H20"/>
    <mergeCell ref="H21:H22"/>
    <mergeCell ref="H23:H24"/>
    <mergeCell ref="H27:H28"/>
    <mergeCell ref="H29:H30"/>
    <mergeCell ref="F19:F20"/>
    <mergeCell ref="F21:F22"/>
    <mergeCell ref="F23:F24"/>
    <mergeCell ref="G19:G20"/>
    <mergeCell ref="G21:G22"/>
    <mergeCell ref="G23:G24"/>
    <mergeCell ref="G15:G16"/>
    <mergeCell ref="F15:F16"/>
    <mergeCell ref="H15:H16"/>
    <mergeCell ref="A23:A24"/>
    <mergeCell ref="A39:A40"/>
    <mergeCell ref="A58:A59"/>
    <mergeCell ref="A60:A61"/>
    <mergeCell ref="A62:A63"/>
    <mergeCell ref="A64:A65"/>
    <mergeCell ref="F3:H3"/>
    <mergeCell ref="A19:A20"/>
    <mergeCell ref="A21:A22"/>
    <mergeCell ref="A54:A55"/>
    <mergeCell ref="A56:A57"/>
    <mergeCell ref="A35:A36"/>
    <mergeCell ref="A37:A38"/>
    <mergeCell ref="A41:A42"/>
    <mergeCell ref="A43:A44"/>
    <mergeCell ref="A45:A46"/>
    <mergeCell ref="A15:A16"/>
    <mergeCell ref="A27:A28"/>
    <mergeCell ref="A29:A30"/>
    <mergeCell ref="A31:A32"/>
  </mergeCells>
  <dataValidations count="3">
    <dataValidation type="decimal" allowBlank="1" showInputMessage="1" showErrorMessage="1" error="Erlaubter Bereich: +0% bis +100%" promptTitle="+0% bis +100%" sqref="B75" xr:uid="{33C74554-DBCD-4305-AEF1-0BF1A5C504E0}">
      <formula1>0</formula1>
      <formula2>1</formula2>
    </dataValidation>
    <dataValidation type="decimal" allowBlank="1" showInputMessage="1" showErrorMessage="1" error="Erlaubter Bereich: 0% bis -50%" promptTitle="0% bis -50%" sqref="B76" xr:uid="{D67B474A-3161-4446-B891-D9D4925B27BC}">
      <formula1>-0.5</formula1>
      <formula2>0</formula2>
    </dataValidation>
    <dataValidation type="whole" allowBlank="1" showErrorMessage="1" errorTitle="Unerlaubte Eingabe" error="Bitte eine Zahl von 0 bis 1'000'000 eingeben" sqref="B9 B12 B15 B16 B19 B20 B21 B22:B24 B27:B32 B35:B46 B49:B51 B54:B66 B69:B70" xr:uid="{DB1040A9-608C-45FD-ABBD-B6BFFC6D5E96}">
      <formula1>0</formula1>
      <formula2>1000000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Sandro Gähler</dc:creator>
  <cp:lastModifiedBy>Sandro Gähler</cp:lastModifiedBy>
  <dcterms:created xsi:type="dcterms:W3CDTF">2025-02-12T14:55:19Z</dcterms:created>
  <dcterms:modified xsi:type="dcterms:W3CDTF">2025-04-14T12:03:58Z</dcterms:modified>
</cp:coreProperties>
</file>