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KAD_Gesundheitsberufe\02 Gesundheitsberufe\02-Langzeitbereich - Ausbildungsverpflichtung\02 - aufgeschaltete Dokumente, Pflichtleistungen 2022-2024\Oktober 2021\"/>
    </mc:Choice>
  </mc:AlternateContent>
  <bookViews>
    <workbookView xWindow="0" yWindow="0" windowWidth="28800" windowHeight="13500"/>
  </bookViews>
  <sheets>
    <sheet name="Spitex 2022-2024" sheetId="2" r:id="rId1"/>
  </sheets>
  <definedNames>
    <definedName name="_xlnm._FilterDatabase" localSheetId="0" hidden="1">'Spitex 2022-2024'!$B$23:$B$213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5" i="2" l="1"/>
  <c r="J215" i="2" s="1"/>
  <c r="E215" i="2"/>
  <c r="K215" i="2" s="1"/>
  <c r="F215" i="2"/>
  <c r="T215" i="2" s="1"/>
  <c r="T217" i="2" s="1"/>
  <c r="R215" i="2"/>
  <c r="S215" i="2"/>
  <c r="D216" i="2"/>
  <c r="N216" i="2" s="1"/>
  <c r="E216" i="2"/>
  <c r="O216" i="2" s="1"/>
  <c r="F216" i="2"/>
  <c r="P216" i="2" s="1"/>
  <c r="L216" i="2"/>
  <c r="T216" i="2"/>
  <c r="C217" i="2"/>
  <c r="E217" i="2" l="1"/>
  <c r="S216" i="2"/>
  <c r="S217" i="2" s="1"/>
  <c r="G215" i="2"/>
  <c r="K216" i="2"/>
  <c r="R216" i="2"/>
  <c r="R217" i="2" s="1"/>
  <c r="D217" i="2"/>
  <c r="J216" i="2"/>
  <c r="J217" i="2" s="1"/>
  <c r="G216" i="2"/>
  <c r="G217" i="2" s="1"/>
  <c r="K217" i="2"/>
  <c r="P215" i="2"/>
  <c r="P217" i="2" s="1"/>
  <c r="F217" i="2"/>
  <c r="O215" i="2"/>
  <c r="O217" i="2" s="1"/>
  <c r="N215" i="2"/>
  <c r="N217" i="2" s="1"/>
  <c r="L215" i="2"/>
  <c r="L217" i="2" s="1"/>
  <c r="F213" i="2"/>
  <c r="L213" i="2" s="1"/>
  <c r="E213" i="2"/>
  <c r="S213" i="2" s="1"/>
  <c r="D213" i="2"/>
  <c r="R213" i="2" s="1"/>
  <c r="O213" i="2" l="1"/>
  <c r="J213" i="2"/>
  <c r="T213" i="2"/>
  <c r="K213" i="2"/>
  <c r="P213" i="2"/>
  <c r="N213" i="2"/>
  <c r="G213" i="2"/>
  <c r="T68" i="2" l="1"/>
  <c r="F212" i="2" l="1"/>
  <c r="E212" i="2"/>
  <c r="S212" i="2" s="1"/>
  <c r="D212" i="2"/>
  <c r="N212" i="2" s="1"/>
  <c r="L212" i="2" l="1"/>
  <c r="T212" i="2"/>
  <c r="O212" i="2"/>
  <c r="K212" i="2"/>
  <c r="P212" i="2"/>
  <c r="R212" i="2"/>
  <c r="J212" i="2"/>
  <c r="G212" i="2"/>
  <c r="F29" i="2" l="1"/>
  <c r="F30" i="2"/>
  <c r="T30" i="2" s="1"/>
  <c r="F31" i="2"/>
  <c r="T31" i="2" s="1"/>
  <c r="F32" i="2"/>
  <c r="T32" i="2" s="1"/>
  <c r="F33" i="2"/>
  <c r="T33" i="2" s="1"/>
  <c r="F34" i="2"/>
  <c r="T34" i="2" s="1"/>
  <c r="F35" i="2"/>
  <c r="F36" i="2"/>
  <c r="T36" i="2" s="1"/>
  <c r="F37" i="2"/>
  <c r="T37" i="2" s="1"/>
  <c r="F38" i="2"/>
  <c r="T38" i="2" s="1"/>
  <c r="F39" i="2"/>
  <c r="T39" i="2" s="1"/>
  <c r="F40" i="2"/>
  <c r="T40" i="2" s="1"/>
  <c r="F41" i="2"/>
  <c r="T41" i="2" s="1"/>
  <c r="F43" i="2"/>
  <c r="T43" i="2" s="1"/>
  <c r="F44" i="2"/>
  <c r="T44" i="2" s="1"/>
  <c r="F45" i="2"/>
  <c r="T45" i="2" s="1"/>
  <c r="F46" i="2"/>
  <c r="T46" i="2" s="1"/>
  <c r="F47" i="2"/>
  <c r="T47" i="2" s="1"/>
  <c r="F48" i="2"/>
  <c r="T48" i="2" s="1"/>
  <c r="F42" i="2"/>
  <c r="T42" i="2" s="1"/>
  <c r="F49" i="2"/>
  <c r="T49" i="2" s="1"/>
  <c r="F50" i="2"/>
  <c r="T50" i="2" s="1"/>
  <c r="F51" i="2"/>
  <c r="T51" i="2" s="1"/>
  <c r="F52" i="2"/>
  <c r="T52" i="2" s="1"/>
  <c r="F53" i="2"/>
  <c r="T53" i="2" s="1"/>
  <c r="F54" i="2"/>
  <c r="T54" i="2" s="1"/>
  <c r="F55" i="2"/>
  <c r="T55" i="2" s="1"/>
  <c r="F56" i="2"/>
  <c r="T56" i="2" s="1"/>
  <c r="F57" i="2"/>
  <c r="T57" i="2" s="1"/>
  <c r="F58" i="2"/>
  <c r="T58" i="2" s="1"/>
  <c r="F59" i="2"/>
  <c r="T59" i="2" s="1"/>
  <c r="F60" i="2"/>
  <c r="T60" i="2" s="1"/>
  <c r="F61" i="2"/>
  <c r="T61" i="2" s="1"/>
  <c r="F62" i="2"/>
  <c r="T62" i="2" s="1"/>
  <c r="F63" i="2"/>
  <c r="T63" i="2" s="1"/>
  <c r="F64" i="2"/>
  <c r="T64" i="2" s="1"/>
  <c r="F65" i="2"/>
  <c r="T65" i="2" s="1"/>
  <c r="F66" i="2"/>
  <c r="T66" i="2" s="1"/>
  <c r="F67" i="2"/>
  <c r="T67" i="2" s="1"/>
  <c r="F69" i="2"/>
  <c r="T69" i="2" s="1"/>
  <c r="F70" i="2"/>
  <c r="T70" i="2" s="1"/>
  <c r="F71" i="2"/>
  <c r="F72" i="2"/>
  <c r="F73" i="2"/>
  <c r="T73" i="2" s="1"/>
  <c r="F74" i="2"/>
  <c r="T74" i="2" s="1"/>
  <c r="F75" i="2"/>
  <c r="T75" i="2" s="1"/>
  <c r="F76" i="2"/>
  <c r="T76" i="2" s="1"/>
  <c r="F77" i="2"/>
  <c r="T77" i="2" s="1"/>
  <c r="F78" i="2"/>
  <c r="T78" i="2" s="1"/>
  <c r="F79" i="2"/>
  <c r="T79" i="2" s="1"/>
  <c r="F80" i="2"/>
  <c r="F81" i="2"/>
  <c r="T81" i="2" s="1"/>
  <c r="F82" i="2"/>
  <c r="T82" i="2" s="1"/>
  <c r="F83" i="2"/>
  <c r="T83" i="2" s="1"/>
  <c r="F84" i="2"/>
  <c r="T84" i="2" s="1"/>
  <c r="F85" i="2"/>
  <c r="F86" i="2"/>
  <c r="T86" i="2" s="1"/>
  <c r="F87" i="2"/>
  <c r="T87" i="2" s="1"/>
  <c r="F88" i="2"/>
  <c r="T88" i="2" s="1"/>
  <c r="F89" i="2"/>
  <c r="F90" i="2"/>
  <c r="T90" i="2" s="1"/>
  <c r="F91" i="2"/>
  <c r="T91" i="2" s="1"/>
  <c r="F92" i="2"/>
  <c r="T92" i="2" s="1"/>
  <c r="F93" i="2"/>
  <c r="T93" i="2" s="1"/>
  <c r="F94" i="2"/>
  <c r="T94" i="2" s="1"/>
  <c r="F95" i="2"/>
  <c r="F97" i="2"/>
  <c r="T97" i="2" s="1"/>
  <c r="F98" i="2"/>
  <c r="T98" i="2" s="1"/>
  <c r="F99" i="2"/>
  <c r="T99" i="2" s="1"/>
  <c r="F100" i="2"/>
  <c r="T100" i="2" s="1"/>
  <c r="F101" i="2"/>
  <c r="T101" i="2" s="1"/>
  <c r="F102" i="2"/>
  <c r="T102" i="2" s="1"/>
  <c r="F103" i="2"/>
  <c r="T103" i="2" s="1"/>
  <c r="F104" i="2"/>
  <c r="T104" i="2" s="1"/>
  <c r="F105" i="2"/>
  <c r="T105" i="2" s="1"/>
  <c r="F106" i="2"/>
  <c r="T106" i="2" s="1"/>
  <c r="F107" i="2"/>
  <c r="T107" i="2" s="1"/>
  <c r="F108" i="2"/>
  <c r="T108" i="2" s="1"/>
  <c r="F109" i="2"/>
  <c r="T109" i="2" s="1"/>
  <c r="F110" i="2"/>
  <c r="T110" i="2" s="1"/>
  <c r="F111" i="2"/>
  <c r="F112" i="2"/>
  <c r="T112" i="2" s="1"/>
  <c r="F113" i="2"/>
  <c r="T113" i="2" s="1"/>
  <c r="F114" i="2"/>
  <c r="T114" i="2" s="1"/>
  <c r="F115" i="2"/>
  <c r="T115" i="2" s="1"/>
  <c r="F116" i="2"/>
  <c r="T116" i="2" s="1"/>
  <c r="F117" i="2"/>
  <c r="T117" i="2" s="1"/>
  <c r="F118" i="2"/>
  <c r="T118" i="2" s="1"/>
  <c r="F119" i="2"/>
  <c r="T119" i="2" s="1"/>
  <c r="F120" i="2"/>
  <c r="T120" i="2" s="1"/>
  <c r="F121" i="2"/>
  <c r="T121" i="2" s="1"/>
  <c r="F122" i="2"/>
  <c r="T122" i="2" s="1"/>
  <c r="F123" i="2"/>
  <c r="T123" i="2" s="1"/>
  <c r="F124" i="2"/>
  <c r="T124" i="2" s="1"/>
  <c r="F125" i="2"/>
  <c r="T125" i="2" s="1"/>
  <c r="F126" i="2"/>
  <c r="T126" i="2" s="1"/>
  <c r="F127" i="2"/>
  <c r="T127" i="2" s="1"/>
  <c r="F128" i="2"/>
  <c r="T128" i="2" s="1"/>
  <c r="F129" i="2"/>
  <c r="T129" i="2" s="1"/>
  <c r="F130" i="2"/>
  <c r="T130" i="2" s="1"/>
  <c r="F131" i="2"/>
  <c r="T131" i="2" s="1"/>
  <c r="F132" i="2"/>
  <c r="T132" i="2" s="1"/>
  <c r="F133" i="2"/>
  <c r="T133" i="2" s="1"/>
  <c r="F149" i="2"/>
  <c r="F134" i="2"/>
  <c r="F135" i="2"/>
  <c r="T135" i="2" s="1"/>
  <c r="F136" i="2"/>
  <c r="T136" i="2" s="1"/>
  <c r="F137" i="2"/>
  <c r="T137" i="2" s="1"/>
  <c r="F138" i="2"/>
  <c r="T138" i="2" s="1"/>
  <c r="F139" i="2"/>
  <c r="T139" i="2" s="1"/>
  <c r="F140" i="2"/>
  <c r="F141" i="2"/>
  <c r="T141" i="2" s="1"/>
  <c r="F142" i="2"/>
  <c r="F143" i="2"/>
  <c r="T143" i="2" s="1"/>
  <c r="F144" i="2"/>
  <c r="T144" i="2" s="1"/>
  <c r="F145" i="2"/>
  <c r="T145" i="2" s="1"/>
  <c r="F146" i="2"/>
  <c r="T146" i="2" s="1"/>
  <c r="F147" i="2"/>
  <c r="T147" i="2" s="1"/>
  <c r="F148" i="2"/>
  <c r="T148" i="2" s="1"/>
  <c r="F150" i="2"/>
  <c r="T150" i="2" s="1"/>
  <c r="F152" i="2"/>
  <c r="F153" i="2"/>
  <c r="T153" i="2" s="1"/>
  <c r="F154" i="2"/>
  <c r="T154" i="2" s="1"/>
  <c r="F155" i="2"/>
  <c r="T155" i="2" s="1"/>
  <c r="F156" i="2"/>
  <c r="T156" i="2" s="1"/>
  <c r="F157" i="2"/>
  <c r="T157" i="2" s="1"/>
  <c r="F158" i="2"/>
  <c r="T158" i="2" s="1"/>
  <c r="F159" i="2"/>
  <c r="T159" i="2" s="1"/>
  <c r="F160" i="2"/>
  <c r="T160" i="2" s="1"/>
  <c r="F161" i="2"/>
  <c r="T161" i="2" s="1"/>
  <c r="F162" i="2"/>
  <c r="T162" i="2" s="1"/>
  <c r="F163" i="2"/>
  <c r="T163" i="2" s="1"/>
  <c r="F164" i="2"/>
  <c r="T164" i="2" s="1"/>
  <c r="F165" i="2"/>
  <c r="F166" i="2"/>
  <c r="T166" i="2" s="1"/>
  <c r="F167" i="2"/>
  <c r="T167" i="2" s="1"/>
  <c r="F151" i="2"/>
  <c r="T151" i="2" s="1"/>
  <c r="F168" i="2"/>
  <c r="F169" i="2"/>
  <c r="F170" i="2"/>
  <c r="F171" i="2"/>
  <c r="T171" i="2" s="1"/>
  <c r="F172" i="2"/>
  <c r="T172" i="2" s="1"/>
  <c r="F173" i="2"/>
  <c r="T173" i="2" s="1"/>
  <c r="F174" i="2"/>
  <c r="T174" i="2" s="1"/>
  <c r="F175" i="2"/>
  <c r="T175" i="2" s="1"/>
  <c r="F176" i="2"/>
  <c r="T176" i="2" s="1"/>
  <c r="F177" i="2"/>
  <c r="T177" i="2" s="1"/>
  <c r="F178" i="2"/>
  <c r="T178" i="2" s="1"/>
  <c r="F179" i="2"/>
  <c r="T179" i="2" s="1"/>
  <c r="F180" i="2"/>
  <c r="T180" i="2" s="1"/>
  <c r="F181" i="2"/>
  <c r="T181" i="2" s="1"/>
  <c r="F182" i="2"/>
  <c r="T182" i="2" s="1"/>
  <c r="F183" i="2"/>
  <c r="F184" i="2"/>
  <c r="T184" i="2" s="1"/>
  <c r="F185" i="2"/>
  <c r="T185" i="2" s="1"/>
  <c r="F186" i="2"/>
  <c r="F187" i="2"/>
  <c r="T187" i="2" s="1"/>
  <c r="F188" i="2"/>
  <c r="T188" i="2" s="1"/>
  <c r="F189" i="2"/>
  <c r="T189" i="2" s="1"/>
  <c r="F190" i="2"/>
  <c r="F191" i="2"/>
  <c r="F192" i="2"/>
  <c r="F193" i="2"/>
  <c r="F194" i="2"/>
  <c r="T194" i="2" s="1"/>
  <c r="F195" i="2"/>
  <c r="T195" i="2" s="1"/>
  <c r="F196" i="2"/>
  <c r="T196" i="2" s="1"/>
  <c r="F197" i="2"/>
  <c r="T197" i="2" s="1"/>
  <c r="F198" i="2"/>
  <c r="F199" i="2"/>
  <c r="T199" i="2" s="1"/>
  <c r="F200" i="2"/>
  <c r="T200" i="2" s="1"/>
  <c r="F201" i="2"/>
  <c r="T201" i="2" s="1"/>
  <c r="F202" i="2"/>
  <c r="F203" i="2"/>
  <c r="T203" i="2" s="1"/>
  <c r="F204" i="2"/>
  <c r="T204" i="2" s="1"/>
  <c r="F205" i="2"/>
  <c r="T205" i="2" s="1"/>
  <c r="F206" i="2"/>
  <c r="T206" i="2" s="1"/>
  <c r="F207" i="2"/>
  <c r="T207" i="2" s="1"/>
  <c r="F208" i="2"/>
  <c r="T208" i="2" s="1"/>
  <c r="F209" i="2"/>
  <c r="T209" i="2" s="1"/>
  <c r="F210" i="2"/>
  <c r="T210" i="2" s="1"/>
  <c r="F211" i="2"/>
  <c r="T211" i="2" s="1"/>
  <c r="E29" i="2"/>
  <c r="E30" i="2"/>
  <c r="E31" i="2"/>
  <c r="K31" i="2" s="1"/>
  <c r="E32" i="2"/>
  <c r="E33" i="2"/>
  <c r="E34" i="2"/>
  <c r="E35" i="2"/>
  <c r="K35" i="2" s="1"/>
  <c r="E36" i="2"/>
  <c r="E37" i="2"/>
  <c r="E38" i="2"/>
  <c r="E39" i="2"/>
  <c r="E40" i="2"/>
  <c r="E41" i="2"/>
  <c r="E43" i="2"/>
  <c r="E44" i="2"/>
  <c r="E45" i="2"/>
  <c r="K45" i="2" s="1"/>
  <c r="E46" i="2"/>
  <c r="K46" i="2" s="1"/>
  <c r="E47" i="2"/>
  <c r="E48" i="2"/>
  <c r="O48" i="2" s="1"/>
  <c r="E42" i="2"/>
  <c r="S42" i="2" s="1"/>
  <c r="E49" i="2"/>
  <c r="E50" i="2"/>
  <c r="E51" i="2"/>
  <c r="E52" i="2"/>
  <c r="E53" i="2"/>
  <c r="E54" i="2"/>
  <c r="E55" i="2"/>
  <c r="S55" i="2" s="1"/>
  <c r="E56" i="2"/>
  <c r="E57" i="2"/>
  <c r="E58" i="2"/>
  <c r="E59" i="2"/>
  <c r="K59" i="2" s="1"/>
  <c r="E60" i="2"/>
  <c r="E61" i="2"/>
  <c r="E62" i="2"/>
  <c r="E63" i="2"/>
  <c r="K63" i="2" s="1"/>
  <c r="E64" i="2"/>
  <c r="E65" i="2"/>
  <c r="E66" i="2"/>
  <c r="E67" i="2"/>
  <c r="K67" i="2" s="1"/>
  <c r="E69" i="2"/>
  <c r="O69" i="2" s="1"/>
  <c r="E70" i="2"/>
  <c r="O70" i="2" s="1"/>
  <c r="E71" i="2"/>
  <c r="E72" i="2"/>
  <c r="E73" i="2"/>
  <c r="E74" i="2"/>
  <c r="E75" i="2"/>
  <c r="K75" i="2" s="1"/>
  <c r="E76" i="2"/>
  <c r="E77" i="2"/>
  <c r="E78" i="2"/>
  <c r="E79" i="2"/>
  <c r="K79" i="2" s="1"/>
  <c r="E80" i="2"/>
  <c r="E81" i="2"/>
  <c r="E82" i="2"/>
  <c r="E83" i="2"/>
  <c r="O83" i="2" s="1"/>
  <c r="E84" i="2"/>
  <c r="E85" i="2"/>
  <c r="E86" i="2"/>
  <c r="E87" i="2"/>
  <c r="S87" i="2" s="1"/>
  <c r="E88" i="2"/>
  <c r="E89" i="2"/>
  <c r="E90" i="2"/>
  <c r="E91" i="2"/>
  <c r="K91" i="2" s="1"/>
  <c r="E92" i="2"/>
  <c r="E93" i="2"/>
  <c r="E94" i="2"/>
  <c r="E95" i="2"/>
  <c r="K95" i="2" s="1"/>
  <c r="E97" i="2"/>
  <c r="E98" i="2"/>
  <c r="E99" i="2"/>
  <c r="E100" i="2"/>
  <c r="E101" i="2"/>
  <c r="E102" i="2"/>
  <c r="E103" i="2"/>
  <c r="K103" i="2" s="1"/>
  <c r="E104" i="2"/>
  <c r="E105" i="2"/>
  <c r="E106" i="2"/>
  <c r="E107" i="2"/>
  <c r="K107" i="2" s="1"/>
  <c r="E108" i="2"/>
  <c r="E109" i="2"/>
  <c r="O109" i="2" s="1"/>
  <c r="E110" i="2"/>
  <c r="S110" i="2" s="1"/>
  <c r="E111" i="2"/>
  <c r="E112" i="2"/>
  <c r="E113" i="2"/>
  <c r="E114" i="2"/>
  <c r="E115" i="2"/>
  <c r="E116" i="2"/>
  <c r="E117" i="2"/>
  <c r="E118" i="2"/>
  <c r="S118" i="2" s="1"/>
  <c r="E119" i="2"/>
  <c r="E120" i="2"/>
  <c r="E121" i="2"/>
  <c r="E122" i="2"/>
  <c r="K122" i="2" s="1"/>
  <c r="E123" i="2"/>
  <c r="E124" i="2"/>
  <c r="E125" i="2"/>
  <c r="E126" i="2"/>
  <c r="K126" i="2" s="1"/>
  <c r="E127" i="2"/>
  <c r="E128" i="2"/>
  <c r="E129" i="2"/>
  <c r="E130" i="2"/>
  <c r="K130" i="2" s="1"/>
  <c r="E131" i="2"/>
  <c r="K131" i="2" s="1"/>
  <c r="E132" i="2"/>
  <c r="O132" i="2" s="1"/>
  <c r="E133" i="2"/>
  <c r="E149" i="2"/>
  <c r="E134" i="2"/>
  <c r="E135" i="2"/>
  <c r="E136" i="2"/>
  <c r="E137" i="2"/>
  <c r="O137" i="2" s="1"/>
  <c r="E138" i="2"/>
  <c r="E139" i="2"/>
  <c r="E140" i="2"/>
  <c r="O140" i="2" s="1"/>
  <c r="E141" i="2"/>
  <c r="K141" i="2" s="1"/>
  <c r="E142" i="2"/>
  <c r="E143" i="2"/>
  <c r="E144" i="2"/>
  <c r="E145" i="2"/>
  <c r="E146" i="2"/>
  <c r="E147" i="2"/>
  <c r="E148" i="2"/>
  <c r="E150" i="2"/>
  <c r="S150" i="2" s="1"/>
  <c r="E152" i="2"/>
  <c r="E153" i="2"/>
  <c r="E154" i="2"/>
  <c r="E155" i="2"/>
  <c r="E156" i="2"/>
  <c r="E157" i="2"/>
  <c r="E158" i="2"/>
  <c r="K158" i="2" s="1"/>
  <c r="E159" i="2"/>
  <c r="E160" i="2"/>
  <c r="E161" i="2"/>
  <c r="E162" i="2"/>
  <c r="E163" i="2"/>
  <c r="E164" i="2"/>
  <c r="E165" i="2"/>
  <c r="E166" i="2"/>
  <c r="K166" i="2" s="1"/>
  <c r="E167" i="2"/>
  <c r="E151" i="2"/>
  <c r="E168" i="2"/>
  <c r="E169" i="2"/>
  <c r="K169" i="2" s="1"/>
  <c r="E170" i="2"/>
  <c r="E171" i="2"/>
  <c r="E172" i="2"/>
  <c r="S172" i="2" s="1"/>
  <c r="E173" i="2"/>
  <c r="E174" i="2"/>
  <c r="E175" i="2"/>
  <c r="E176" i="2"/>
  <c r="E177" i="2"/>
  <c r="E178" i="2"/>
  <c r="E179" i="2"/>
  <c r="E180" i="2"/>
  <c r="S180" i="2" s="1"/>
  <c r="E181" i="2"/>
  <c r="E182" i="2"/>
  <c r="E183" i="2"/>
  <c r="E184" i="2"/>
  <c r="K184" i="2" s="1"/>
  <c r="E185" i="2"/>
  <c r="E186" i="2"/>
  <c r="E187" i="2"/>
  <c r="K187" i="2" s="1"/>
  <c r="E188" i="2"/>
  <c r="E189" i="2"/>
  <c r="E190" i="2"/>
  <c r="E191" i="2"/>
  <c r="K191" i="2" s="1"/>
  <c r="E192" i="2"/>
  <c r="K192" i="2" s="1"/>
  <c r="E193" i="2"/>
  <c r="E194" i="2"/>
  <c r="E195" i="2"/>
  <c r="E196" i="2"/>
  <c r="E197" i="2"/>
  <c r="E198" i="2"/>
  <c r="E199" i="2"/>
  <c r="K199" i="2" s="1"/>
  <c r="E200" i="2"/>
  <c r="E201" i="2"/>
  <c r="E202" i="2"/>
  <c r="O202" i="2" s="1"/>
  <c r="E203" i="2"/>
  <c r="K203" i="2" s="1"/>
  <c r="E204" i="2"/>
  <c r="E205" i="2"/>
  <c r="E206" i="2"/>
  <c r="E207" i="2"/>
  <c r="O207" i="2" s="1"/>
  <c r="E208" i="2"/>
  <c r="E209" i="2"/>
  <c r="E210" i="2"/>
  <c r="E211" i="2"/>
  <c r="S211" i="2" s="1"/>
  <c r="D29" i="2"/>
  <c r="D30" i="2"/>
  <c r="D31" i="2"/>
  <c r="D32" i="2"/>
  <c r="J32" i="2" s="1"/>
  <c r="D33" i="2"/>
  <c r="D34" i="2"/>
  <c r="D35" i="2"/>
  <c r="D36" i="2"/>
  <c r="J36" i="2" s="1"/>
  <c r="D37" i="2"/>
  <c r="D38" i="2"/>
  <c r="D39" i="2"/>
  <c r="D40" i="2"/>
  <c r="D41" i="2"/>
  <c r="D43" i="2"/>
  <c r="J43" i="2" s="1"/>
  <c r="D44" i="2"/>
  <c r="D45" i="2"/>
  <c r="D46" i="2"/>
  <c r="J46" i="2" s="1"/>
  <c r="D47" i="2"/>
  <c r="J47" i="2" s="1"/>
  <c r="D48" i="2"/>
  <c r="D42" i="2"/>
  <c r="N42" i="2" s="1"/>
  <c r="D49" i="2"/>
  <c r="N49" i="2" s="1"/>
  <c r="D50" i="2"/>
  <c r="D51" i="2"/>
  <c r="D52" i="2"/>
  <c r="D53" i="2"/>
  <c r="D54" i="2"/>
  <c r="D55" i="2"/>
  <c r="D56" i="2"/>
  <c r="J56" i="2" s="1"/>
  <c r="D57" i="2"/>
  <c r="D58" i="2"/>
  <c r="D59" i="2"/>
  <c r="D60" i="2"/>
  <c r="J60" i="2" s="1"/>
  <c r="D61" i="2"/>
  <c r="D62" i="2"/>
  <c r="D63" i="2"/>
  <c r="D64" i="2"/>
  <c r="J64" i="2" s="1"/>
  <c r="D65" i="2"/>
  <c r="D66" i="2"/>
  <c r="D67" i="2"/>
  <c r="D68" i="2"/>
  <c r="J68" i="2" s="1"/>
  <c r="D69" i="2"/>
  <c r="J69" i="2" s="1"/>
  <c r="D70" i="2"/>
  <c r="D71" i="2"/>
  <c r="N71" i="2" s="1"/>
  <c r="D72" i="2"/>
  <c r="D73" i="2"/>
  <c r="D74" i="2"/>
  <c r="D75" i="2"/>
  <c r="D76" i="2"/>
  <c r="J76" i="2" s="1"/>
  <c r="D77" i="2"/>
  <c r="D78" i="2"/>
  <c r="D79" i="2"/>
  <c r="D80" i="2"/>
  <c r="J80" i="2" s="1"/>
  <c r="D81" i="2"/>
  <c r="D82" i="2"/>
  <c r="D83" i="2"/>
  <c r="D84" i="2"/>
  <c r="D85" i="2"/>
  <c r="D86" i="2"/>
  <c r="D87" i="2"/>
  <c r="D88" i="2"/>
  <c r="J88" i="2" s="1"/>
  <c r="D89" i="2"/>
  <c r="D90" i="2"/>
  <c r="D91" i="2"/>
  <c r="D92" i="2"/>
  <c r="J92" i="2" s="1"/>
  <c r="D93" i="2"/>
  <c r="D94" i="2"/>
  <c r="N94" i="2" s="1"/>
  <c r="D95" i="2"/>
  <c r="D97" i="2"/>
  <c r="D98" i="2"/>
  <c r="D99" i="2"/>
  <c r="D100" i="2"/>
  <c r="D101" i="2"/>
  <c r="D102" i="2"/>
  <c r="N102" i="2" s="1"/>
  <c r="D103" i="2"/>
  <c r="D104" i="2"/>
  <c r="J104" i="2" s="1"/>
  <c r="D105" i="2"/>
  <c r="D106" i="2"/>
  <c r="J106" i="2" s="1"/>
  <c r="D107" i="2"/>
  <c r="D108" i="2"/>
  <c r="J108" i="2" s="1"/>
  <c r="D109" i="2"/>
  <c r="D110" i="2"/>
  <c r="N110" i="2" s="1"/>
  <c r="D111" i="2"/>
  <c r="N111" i="2" s="1"/>
  <c r="D112" i="2"/>
  <c r="D113" i="2"/>
  <c r="J113" i="2" s="1"/>
  <c r="D114" i="2"/>
  <c r="D115" i="2"/>
  <c r="D116" i="2"/>
  <c r="D117" i="2"/>
  <c r="D118" i="2"/>
  <c r="D119" i="2"/>
  <c r="J119" i="2" s="1"/>
  <c r="D120" i="2"/>
  <c r="D121" i="2"/>
  <c r="D122" i="2"/>
  <c r="D123" i="2"/>
  <c r="J123" i="2" s="1"/>
  <c r="D124" i="2"/>
  <c r="J124" i="2" s="1"/>
  <c r="D125" i="2"/>
  <c r="D126" i="2"/>
  <c r="D127" i="2"/>
  <c r="D128" i="2"/>
  <c r="D129" i="2"/>
  <c r="J129" i="2" s="1"/>
  <c r="D130" i="2"/>
  <c r="D131" i="2"/>
  <c r="D132" i="2"/>
  <c r="D133" i="2"/>
  <c r="D149" i="2"/>
  <c r="N149" i="2" s="1"/>
  <c r="D134" i="2"/>
  <c r="J134" i="2" s="1"/>
  <c r="D135" i="2"/>
  <c r="D136" i="2"/>
  <c r="J136" i="2" s="1"/>
  <c r="D137" i="2"/>
  <c r="D138" i="2"/>
  <c r="J138" i="2" s="1"/>
  <c r="D139" i="2"/>
  <c r="J139" i="2" s="1"/>
  <c r="D140" i="2"/>
  <c r="D141" i="2"/>
  <c r="N141" i="2" s="1"/>
  <c r="D142" i="2"/>
  <c r="D143" i="2"/>
  <c r="D144" i="2"/>
  <c r="J144" i="2" s="1"/>
  <c r="D145" i="2"/>
  <c r="D146" i="2"/>
  <c r="N146" i="2" s="1"/>
  <c r="D147" i="2"/>
  <c r="D148" i="2"/>
  <c r="D150" i="2"/>
  <c r="D152" i="2"/>
  <c r="N152" i="2" s="1"/>
  <c r="D153" i="2"/>
  <c r="D154" i="2"/>
  <c r="D155" i="2"/>
  <c r="J155" i="2" s="1"/>
  <c r="D156" i="2"/>
  <c r="J156" i="2" s="1"/>
  <c r="D157" i="2"/>
  <c r="N157" i="2" s="1"/>
  <c r="D158" i="2"/>
  <c r="D159" i="2"/>
  <c r="D160" i="2"/>
  <c r="D161" i="2"/>
  <c r="J161" i="2" s="1"/>
  <c r="D162" i="2"/>
  <c r="D163" i="2"/>
  <c r="D164" i="2"/>
  <c r="D165" i="2"/>
  <c r="N165" i="2" s="1"/>
  <c r="D166" i="2"/>
  <c r="D167" i="2"/>
  <c r="J167" i="2" s="1"/>
  <c r="D151" i="2"/>
  <c r="D168" i="2"/>
  <c r="J168" i="2" s="1"/>
  <c r="D169" i="2"/>
  <c r="D170" i="2"/>
  <c r="J170" i="2" s="1"/>
  <c r="D171" i="2"/>
  <c r="D172" i="2"/>
  <c r="D173" i="2"/>
  <c r="D174" i="2"/>
  <c r="D175" i="2"/>
  <c r="D176" i="2"/>
  <c r="D177" i="2"/>
  <c r="D178" i="2"/>
  <c r="D179" i="2"/>
  <c r="D180" i="2"/>
  <c r="D181" i="2"/>
  <c r="J181" i="2" s="1"/>
  <c r="D182" i="2"/>
  <c r="D183" i="2"/>
  <c r="D184" i="2"/>
  <c r="D185" i="2"/>
  <c r="J185" i="2" s="1"/>
  <c r="D186" i="2"/>
  <c r="D187" i="2"/>
  <c r="D188" i="2"/>
  <c r="D189" i="2"/>
  <c r="D190" i="2"/>
  <c r="J190" i="2" s="1"/>
  <c r="D191" i="2"/>
  <c r="D192" i="2"/>
  <c r="D193" i="2"/>
  <c r="D194" i="2"/>
  <c r="N194" i="2" s="1"/>
  <c r="D195" i="2"/>
  <c r="D196" i="2"/>
  <c r="J196" i="2" s="1"/>
  <c r="D197" i="2"/>
  <c r="D198" i="2"/>
  <c r="J198" i="2" s="1"/>
  <c r="D199" i="2"/>
  <c r="D200" i="2"/>
  <c r="N200" i="2" s="1"/>
  <c r="D201" i="2"/>
  <c r="J201" i="2" s="1"/>
  <c r="D202" i="2"/>
  <c r="D203" i="2"/>
  <c r="N203" i="2" s="1"/>
  <c r="D204" i="2"/>
  <c r="D205" i="2"/>
  <c r="D206" i="2"/>
  <c r="J206" i="2" s="1"/>
  <c r="D207" i="2"/>
  <c r="D208" i="2"/>
  <c r="D209" i="2"/>
  <c r="D210" i="2"/>
  <c r="D211" i="2"/>
  <c r="F28" i="2"/>
  <c r="E28" i="2"/>
  <c r="O28" i="2" s="1"/>
  <c r="D28" i="2"/>
  <c r="J28" i="2" s="1"/>
  <c r="L165" i="2" l="1"/>
  <c r="T165" i="2"/>
  <c r="L169" i="2"/>
  <c r="T169" i="2"/>
  <c r="L89" i="2"/>
  <c r="T89" i="2"/>
  <c r="L186" i="2"/>
  <c r="T186" i="2"/>
  <c r="P170" i="2"/>
  <c r="T170" i="2"/>
  <c r="P192" i="2"/>
  <c r="T192" i="2"/>
  <c r="L168" i="2"/>
  <c r="T168" i="2"/>
  <c r="L72" i="2"/>
  <c r="T72" i="2"/>
  <c r="L152" i="2"/>
  <c r="T152" i="2"/>
  <c r="L142" i="2"/>
  <c r="T142" i="2"/>
  <c r="L134" i="2"/>
  <c r="T134" i="2"/>
  <c r="L202" i="2"/>
  <c r="T202" i="2"/>
  <c r="L198" i="2"/>
  <c r="T198" i="2"/>
  <c r="L190" i="2"/>
  <c r="T190" i="2"/>
  <c r="P140" i="2"/>
  <c r="T140" i="2"/>
  <c r="L29" i="2"/>
  <c r="T29" i="2"/>
  <c r="P28" i="2"/>
  <c r="T28" i="2"/>
  <c r="L191" i="2"/>
  <c r="T191" i="2"/>
  <c r="L183" i="2"/>
  <c r="T183" i="2"/>
  <c r="L111" i="2"/>
  <c r="T111" i="2"/>
  <c r="L95" i="2"/>
  <c r="T95" i="2"/>
  <c r="L71" i="2"/>
  <c r="T71" i="2"/>
  <c r="L149" i="2"/>
  <c r="T149" i="2"/>
  <c r="L80" i="2"/>
  <c r="T80" i="2"/>
  <c r="L35" i="2"/>
  <c r="T35" i="2"/>
  <c r="P193" i="2"/>
  <c r="T193" i="2"/>
  <c r="P85" i="2"/>
  <c r="T85" i="2"/>
  <c r="G171" i="2"/>
  <c r="G140" i="2"/>
  <c r="G78" i="2"/>
  <c r="G54" i="2"/>
  <c r="G48" i="2"/>
  <c r="G145" i="2"/>
  <c r="G135" i="2"/>
  <c r="G105" i="2"/>
  <c r="G73" i="2"/>
  <c r="N88" i="2"/>
  <c r="G51" i="2"/>
  <c r="G175" i="2"/>
  <c r="G176" i="2"/>
  <c r="O118" i="2"/>
  <c r="G144" i="2"/>
  <c r="G197" i="2"/>
  <c r="L171" i="2"/>
  <c r="O42" i="2"/>
  <c r="G207" i="2"/>
  <c r="G83" i="2"/>
  <c r="G82" i="2"/>
  <c r="K110" i="2"/>
  <c r="P210" i="2"/>
  <c r="G114" i="2"/>
  <c r="G151" i="2"/>
  <c r="J49" i="2"/>
  <c r="G184" i="2"/>
  <c r="G183" i="2"/>
  <c r="G154" i="2"/>
  <c r="G121" i="2"/>
  <c r="G90" i="2"/>
  <c r="G58" i="2"/>
  <c r="K150" i="2"/>
  <c r="L210" i="2"/>
  <c r="N56" i="2"/>
  <c r="P179" i="2"/>
  <c r="G205" i="2"/>
  <c r="G143" i="2"/>
  <c r="G89" i="2"/>
  <c r="G29" i="2"/>
  <c r="G206" i="2"/>
  <c r="J183" i="2"/>
  <c r="J154" i="2"/>
  <c r="J121" i="2"/>
  <c r="G91" i="2"/>
  <c r="G153" i="2"/>
  <c r="G113" i="2"/>
  <c r="J175" i="2"/>
  <c r="K137" i="2"/>
  <c r="L157" i="2"/>
  <c r="O180" i="2"/>
  <c r="R146" i="2"/>
  <c r="G31" i="2"/>
  <c r="N28" i="2"/>
  <c r="G182" i="2"/>
  <c r="G120" i="2"/>
  <c r="G81" i="2"/>
  <c r="G50" i="2"/>
  <c r="R28" i="2"/>
  <c r="G124" i="2"/>
  <c r="K172" i="2"/>
  <c r="K42" i="2"/>
  <c r="O172" i="2"/>
  <c r="S137" i="2"/>
  <c r="G174" i="2"/>
  <c r="G112" i="2"/>
  <c r="G57" i="2"/>
  <c r="J200" i="2"/>
  <c r="K211" i="2"/>
  <c r="K87" i="2"/>
  <c r="O150" i="2"/>
  <c r="G122" i="2"/>
  <c r="G59" i="2"/>
  <c r="N181" i="2"/>
  <c r="R195" i="2"/>
  <c r="G195" i="2"/>
  <c r="J195" i="2"/>
  <c r="R150" i="2"/>
  <c r="G150" i="2"/>
  <c r="J150" i="2"/>
  <c r="N150" i="2"/>
  <c r="R103" i="2"/>
  <c r="G103" i="2"/>
  <c r="J103" i="2"/>
  <c r="N103" i="2"/>
  <c r="S171" i="2"/>
  <c r="K171" i="2"/>
  <c r="S117" i="2"/>
  <c r="O117" i="2"/>
  <c r="K117" i="2"/>
  <c r="S78" i="2"/>
  <c r="K78" i="2"/>
  <c r="L209" i="2"/>
  <c r="P209" i="2"/>
  <c r="L156" i="2"/>
  <c r="P156" i="2"/>
  <c r="P116" i="2"/>
  <c r="L116" i="2"/>
  <c r="L77" i="2"/>
  <c r="P77" i="2"/>
  <c r="P33" i="2"/>
  <c r="L33" i="2"/>
  <c r="G156" i="2"/>
  <c r="R202" i="2"/>
  <c r="J202" i="2"/>
  <c r="N202" i="2"/>
  <c r="R179" i="2"/>
  <c r="N179" i="2"/>
  <c r="J179" i="2"/>
  <c r="R148" i="2"/>
  <c r="J148" i="2"/>
  <c r="N148" i="2"/>
  <c r="R133" i="2"/>
  <c r="J133" i="2"/>
  <c r="R109" i="2"/>
  <c r="J109" i="2"/>
  <c r="N109" i="2"/>
  <c r="R86" i="2"/>
  <c r="J86" i="2"/>
  <c r="N86" i="2"/>
  <c r="R62" i="2"/>
  <c r="J62" i="2"/>
  <c r="N62" i="2"/>
  <c r="S201" i="2"/>
  <c r="K201" i="2"/>
  <c r="O201" i="2"/>
  <c r="S178" i="2"/>
  <c r="O178" i="2"/>
  <c r="K178" i="2"/>
  <c r="S156" i="2"/>
  <c r="K156" i="2"/>
  <c r="S139" i="2"/>
  <c r="K139" i="2"/>
  <c r="O139" i="2"/>
  <c r="S116" i="2"/>
  <c r="O116" i="2"/>
  <c r="K116" i="2"/>
  <c r="S85" i="2"/>
  <c r="K85" i="2"/>
  <c r="O85" i="2"/>
  <c r="S53" i="2"/>
  <c r="O53" i="2"/>
  <c r="K53" i="2"/>
  <c r="L208" i="2"/>
  <c r="P208" i="2"/>
  <c r="L185" i="2"/>
  <c r="P185" i="2"/>
  <c r="P163" i="2"/>
  <c r="L163" i="2"/>
  <c r="L131" i="2"/>
  <c r="P131" i="2"/>
  <c r="P92" i="2"/>
  <c r="L92" i="2"/>
  <c r="P52" i="2"/>
  <c r="L52" i="2"/>
  <c r="P32" i="2"/>
  <c r="L32" i="2"/>
  <c r="G194" i="2"/>
  <c r="G165" i="2"/>
  <c r="G92" i="2"/>
  <c r="G32" i="2"/>
  <c r="G28" i="2"/>
  <c r="R209" i="2"/>
  <c r="N209" i="2"/>
  <c r="R201" i="2"/>
  <c r="N201" i="2"/>
  <c r="R193" i="2"/>
  <c r="N193" i="2"/>
  <c r="R178" i="2"/>
  <c r="N178" i="2"/>
  <c r="R170" i="2"/>
  <c r="N170" i="2"/>
  <c r="R164" i="2"/>
  <c r="N164" i="2"/>
  <c r="R156" i="2"/>
  <c r="N156" i="2"/>
  <c r="R147" i="2"/>
  <c r="N147" i="2"/>
  <c r="R139" i="2"/>
  <c r="N139" i="2"/>
  <c r="R132" i="2"/>
  <c r="N132" i="2"/>
  <c r="R124" i="2"/>
  <c r="N124" i="2"/>
  <c r="R116" i="2"/>
  <c r="N116" i="2"/>
  <c r="R108" i="2"/>
  <c r="N108" i="2"/>
  <c r="R101" i="2"/>
  <c r="N101" i="2"/>
  <c r="R93" i="2"/>
  <c r="N93" i="2"/>
  <c r="R85" i="2"/>
  <c r="N85" i="2"/>
  <c r="R77" i="2"/>
  <c r="N77" i="2"/>
  <c r="R69" i="2"/>
  <c r="N69" i="2"/>
  <c r="R61" i="2"/>
  <c r="N61" i="2"/>
  <c r="R53" i="2"/>
  <c r="N53" i="2"/>
  <c r="R47" i="2"/>
  <c r="N47" i="2"/>
  <c r="R41" i="2"/>
  <c r="N41" i="2"/>
  <c r="R33" i="2"/>
  <c r="N33" i="2"/>
  <c r="S208" i="2"/>
  <c r="O208" i="2"/>
  <c r="S200" i="2"/>
  <c r="O200" i="2"/>
  <c r="S192" i="2"/>
  <c r="O192" i="2"/>
  <c r="S185" i="2"/>
  <c r="O185" i="2"/>
  <c r="S177" i="2"/>
  <c r="O177" i="2"/>
  <c r="S163" i="2"/>
  <c r="O163" i="2"/>
  <c r="S155" i="2"/>
  <c r="O155" i="2"/>
  <c r="S146" i="2"/>
  <c r="O146" i="2"/>
  <c r="S138" i="2"/>
  <c r="O138" i="2"/>
  <c r="S131" i="2"/>
  <c r="O131" i="2"/>
  <c r="S123" i="2"/>
  <c r="O123" i="2"/>
  <c r="S115" i="2"/>
  <c r="O115" i="2"/>
  <c r="S100" i="2"/>
  <c r="O100" i="2"/>
  <c r="S92" i="2"/>
  <c r="O92" i="2"/>
  <c r="S84" i="2"/>
  <c r="O84" i="2"/>
  <c r="S76" i="2"/>
  <c r="O76" i="2"/>
  <c r="S60" i="2"/>
  <c r="O60" i="2"/>
  <c r="S52" i="2"/>
  <c r="O52" i="2"/>
  <c r="S46" i="2"/>
  <c r="O46" i="2"/>
  <c r="S40" i="2"/>
  <c r="O40" i="2"/>
  <c r="S32" i="2"/>
  <c r="O32" i="2"/>
  <c r="P207" i="2"/>
  <c r="P199" i="2"/>
  <c r="P191" i="2"/>
  <c r="P184" i="2"/>
  <c r="P176" i="2"/>
  <c r="P169" i="2"/>
  <c r="P162" i="2"/>
  <c r="L145" i="2"/>
  <c r="P145" i="2"/>
  <c r="L137" i="2"/>
  <c r="P137" i="2"/>
  <c r="P130" i="2"/>
  <c r="L130" i="2"/>
  <c r="P122" i="2"/>
  <c r="L122" i="2"/>
  <c r="P114" i="2"/>
  <c r="L114" i="2"/>
  <c r="P107" i="2"/>
  <c r="L107" i="2"/>
  <c r="P99" i="2"/>
  <c r="L99" i="2"/>
  <c r="P91" i="2"/>
  <c r="L91" i="2"/>
  <c r="P83" i="2"/>
  <c r="L83" i="2"/>
  <c r="P75" i="2"/>
  <c r="L75" i="2"/>
  <c r="P67" i="2"/>
  <c r="L67" i="2"/>
  <c r="P59" i="2"/>
  <c r="L59" i="2"/>
  <c r="P51" i="2"/>
  <c r="L51" i="2"/>
  <c r="P45" i="2"/>
  <c r="L45" i="2"/>
  <c r="P39" i="2"/>
  <c r="L39" i="2"/>
  <c r="P31" i="2"/>
  <c r="L31" i="2"/>
  <c r="G193" i="2"/>
  <c r="G164" i="2"/>
  <c r="G132" i="2"/>
  <c r="G101" i="2"/>
  <c r="G69" i="2"/>
  <c r="G41" i="2"/>
  <c r="J85" i="2"/>
  <c r="K208" i="2"/>
  <c r="K146" i="2"/>
  <c r="K84" i="2"/>
  <c r="L207" i="2"/>
  <c r="N208" i="2"/>
  <c r="R208" i="2"/>
  <c r="N192" i="2"/>
  <c r="R192" i="2"/>
  <c r="N185" i="2"/>
  <c r="R185" i="2"/>
  <c r="R177" i="2"/>
  <c r="N177" i="2"/>
  <c r="R163" i="2"/>
  <c r="N163" i="2"/>
  <c r="R155" i="2"/>
  <c r="N155" i="2"/>
  <c r="N138" i="2"/>
  <c r="R138" i="2"/>
  <c r="N131" i="2"/>
  <c r="R131" i="2"/>
  <c r="N123" i="2"/>
  <c r="R123" i="2"/>
  <c r="R115" i="2"/>
  <c r="N115" i="2"/>
  <c r="R100" i="2"/>
  <c r="N100" i="2"/>
  <c r="R92" i="2"/>
  <c r="N92" i="2"/>
  <c r="N84" i="2"/>
  <c r="R84" i="2"/>
  <c r="N76" i="2"/>
  <c r="R76" i="2"/>
  <c r="N68" i="2"/>
  <c r="R68" i="2"/>
  <c r="N60" i="2"/>
  <c r="R60" i="2"/>
  <c r="R52" i="2"/>
  <c r="N52" i="2"/>
  <c r="R46" i="2"/>
  <c r="N46" i="2"/>
  <c r="R40" i="2"/>
  <c r="N40" i="2"/>
  <c r="R32" i="2"/>
  <c r="N32" i="2"/>
  <c r="O199" i="2"/>
  <c r="S199" i="2"/>
  <c r="O191" i="2"/>
  <c r="S191" i="2"/>
  <c r="O184" i="2"/>
  <c r="S184" i="2"/>
  <c r="S176" i="2"/>
  <c r="O176" i="2"/>
  <c r="S169" i="2"/>
  <c r="O169" i="2"/>
  <c r="S162" i="2"/>
  <c r="O162" i="2"/>
  <c r="O145" i="2"/>
  <c r="S145" i="2"/>
  <c r="O130" i="2"/>
  <c r="S130" i="2"/>
  <c r="O122" i="2"/>
  <c r="S122" i="2"/>
  <c r="S114" i="2"/>
  <c r="O114" i="2"/>
  <c r="S107" i="2"/>
  <c r="O107" i="2"/>
  <c r="S99" i="2"/>
  <c r="O99" i="2"/>
  <c r="S91" i="2"/>
  <c r="O91" i="2"/>
  <c r="O75" i="2"/>
  <c r="S75" i="2"/>
  <c r="O67" i="2"/>
  <c r="S67" i="2"/>
  <c r="O59" i="2"/>
  <c r="S59" i="2"/>
  <c r="S51" i="2"/>
  <c r="O51" i="2"/>
  <c r="S45" i="2"/>
  <c r="O45" i="2"/>
  <c r="S39" i="2"/>
  <c r="O39" i="2"/>
  <c r="S31" i="2"/>
  <c r="O31" i="2"/>
  <c r="P206" i="2"/>
  <c r="P198" i="2"/>
  <c r="P190" i="2"/>
  <c r="P183" i="2"/>
  <c r="P175" i="2"/>
  <c r="P168" i="2"/>
  <c r="P161" i="2"/>
  <c r="L154" i="2"/>
  <c r="P154" i="2"/>
  <c r="L144" i="2"/>
  <c r="P144" i="2"/>
  <c r="L136" i="2"/>
  <c r="P136" i="2"/>
  <c r="P129" i="2"/>
  <c r="L129" i="2"/>
  <c r="P121" i="2"/>
  <c r="L121" i="2"/>
  <c r="P113" i="2"/>
  <c r="L113" i="2"/>
  <c r="P106" i="2"/>
  <c r="L106" i="2"/>
  <c r="P98" i="2"/>
  <c r="L98" i="2"/>
  <c r="P90" i="2"/>
  <c r="L90" i="2"/>
  <c r="P82" i="2"/>
  <c r="L82" i="2"/>
  <c r="P74" i="2"/>
  <c r="L74" i="2"/>
  <c r="P66" i="2"/>
  <c r="L66" i="2"/>
  <c r="P58" i="2"/>
  <c r="L58" i="2"/>
  <c r="P44" i="2"/>
  <c r="L44" i="2"/>
  <c r="P38" i="2"/>
  <c r="L38" i="2"/>
  <c r="P30" i="2"/>
  <c r="L30" i="2"/>
  <c r="G202" i="2"/>
  <c r="G192" i="2"/>
  <c r="G163" i="2"/>
  <c r="G131" i="2"/>
  <c r="G109" i="2"/>
  <c r="G100" i="2"/>
  <c r="G68" i="2"/>
  <c r="G40" i="2"/>
  <c r="J152" i="2"/>
  <c r="J84" i="2"/>
  <c r="J61" i="2"/>
  <c r="K207" i="2"/>
  <c r="K185" i="2"/>
  <c r="K145" i="2"/>
  <c r="K123" i="2"/>
  <c r="K83" i="2"/>
  <c r="K60" i="2"/>
  <c r="L206" i="2"/>
  <c r="L184" i="2"/>
  <c r="O171" i="2"/>
  <c r="O110" i="2"/>
  <c r="O55" i="2"/>
  <c r="R200" i="2"/>
  <c r="R203" i="2"/>
  <c r="G203" i="2"/>
  <c r="J203" i="2"/>
  <c r="R166" i="2"/>
  <c r="G166" i="2"/>
  <c r="J166" i="2"/>
  <c r="N166" i="2"/>
  <c r="R118" i="2"/>
  <c r="G118" i="2"/>
  <c r="N118" i="2"/>
  <c r="J118" i="2"/>
  <c r="R63" i="2"/>
  <c r="G63" i="2"/>
  <c r="J63" i="2"/>
  <c r="N63" i="2"/>
  <c r="S194" i="2"/>
  <c r="K194" i="2"/>
  <c r="S125" i="2"/>
  <c r="K125" i="2"/>
  <c r="O125" i="2"/>
  <c r="S54" i="2"/>
  <c r="O54" i="2"/>
  <c r="K54" i="2"/>
  <c r="L164" i="2"/>
  <c r="P164" i="2"/>
  <c r="L85" i="2"/>
  <c r="R172" i="2"/>
  <c r="G172" i="2"/>
  <c r="J172" i="2"/>
  <c r="R126" i="2"/>
  <c r="G126" i="2"/>
  <c r="J126" i="2"/>
  <c r="N126" i="2"/>
  <c r="R79" i="2"/>
  <c r="G79" i="2"/>
  <c r="J79" i="2"/>
  <c r="S210" i="2"/>
  <c r="K210" i="2"/>
  <c r="O210" i="2"/>
  <c r="S157" i="2"/>
  <c r="O157" i="2"/>
  <c r="K157" i="2"/>
  <c r="S102" i="2"/>
  <c r="K102" i="2"/>
  <c r="O102" i="2"/>
  <c r="S62" i="2"/>
  <c r="K62" i="2"/>
  <c r="O62" i="2"/>
  <c r="L201" i="2"/>
  <c r="L132" i="2"/>
  <c r="P132" i="2"/>
  <c r="P53" i="2"/>
  <c r="L53" i="2"/>
  <c r="R210" i="2"/>
  <c r="J210" i="2"/>
  <c r="N210" i="2"/>
  <c r="R186" i="2"/>
  <c r="J186" i="2"/>
  <c r="N186" i="2"/>
  <c r="R157" i="2"/>
  <c r="J157" i="2"/>
  <c r="R117" i="2"/>
  <c r="N117" i="2"/>
  <c r="J117" i="2"/>
  <c r="R94" i="2"/>
  <c r="J94" i="2"/>
  <c r="R70" i="2"/>
  <c r="J70" i="2"/>
  <c r="R34" i="2"/>
  <c r="J34" i="2"/>
  <c r="S193" i="2"/>
  <c r="K193" i="2"/>
  <c r="S164" i="2"/>
  <c r="K164" i="2"/>
  <c r="S132" i="2"/>
  <c r="K132" i="2"/>
  <c r="S101" i="2"/>
  <c r="K101" i="2"/>
  <c r="S77" i="2"/>
  <c r="K77" i="2"/>
  <c r="O77" i="2"/>
  <c r="S61" i="2"/>
  <c r="K61" i="2"/>
  <c r="O61" i="2"/>
  <c r="S33" i="2"/>
  <c r="K33" i="2"/>
  <c r="L192" i="2"/>
  <c r="L146" i="2"/>
  <c r="P146" i="2"/>
  <c r="P115" i="2"/>
  <c r="L115" i="2"/>
  <c r="P84" i="2"/>
  <c r="L84" i="2"/>
  <c r="P46" i="2"/>
  <c r="L46" i="2"/>
  <c r="G185" i="2"/>
  <c r="P201" i="2"/>
  <c r="R207" i="2"/>
  <c r="N207" i="2"/>
  <c r="J207" i="2"/>
  <c r="R199" i="2"/>
  <c r="N199" i="2"/>
  <c r="J199" i="2"/>
  <c r="R191" i="2"/>
  <c r="N191" i="2"/>
  <c r="J191" i="2"/>
  <c r="R184" i="2"/>
  <c r="N184" i="2"/>
  <c r="J184" i="2"/>
  <c r="R176" i="2"/>
  <c r="N176" i="2"/>
  <c r="J176" i="2"/>
  <c r="R169" i="2"/>
  <c r="N169" i="2"/>
  <c r="J169" i="2"/>
  <c r="R162" i="2"/>
  <c r="N162" i="2"/>
  <c r="J162" i="2"/>
  <c r="R145" i="2"/>
  <c r="N145" i="2"/>
  <c r="J145" i="2"/>
  <c r="R137" i="2"/>
  <c r="N137" i="2"/>
  <c r="J137" i="2"/>
  <c r="R130" i="2"/>
  <c r="N130" i="2"/>
  <c r="J130" i="2"/>
  <c r="R122" i="2"/>
  <c r="N122" i="2"/>
  <c r="J122" i="2"/>
  <c r="R114" i="2"/>
  <c r="N114" i="2"/>
  <c r="J114" i="2"/>
  <c r="R107" i="2"/>
  <c r="N107" i="2"/>
  <c r="J107" i="2"/>
  <c r="R99" i="2"/>
  <c r="N99" i="2"/>
  <c r="J99" i="2"/>
  <c r="R91" i="2"/>
  <c r="N91" i="2"/>
  <c r="J91" i="2"/>
  <c r="R83" i="2"/>
  <c r="N83" i="2"/>
  <c r="J83" i="2"/>
  <c r="R75" i="2"/>
  <c r="N75" i="2"/>
  <c r="J75" i="2"/>
  <c r="R67" i="2"/>
  <c r="N67" i="2"/>
  <c r="J67" i="2"/>
  <c r="R59" i="2"/>
  <c r="N59" i="2"/>
  <c r="J59" i="2"/>
  <c r="R51" i="2"/>
  <c r="N51" i="2"/>
  <c r="J51" i="2"/>
  <c r="R45" i="2"/>
  <c r="N45" i="2"/>
  <c r="J45" i="2"/>
  <c r="R39" i="2"/>
  <c r="N39" i="2"/>
  <c r="J39" i="2"/>
  <c r="R31" i="2"/>
  <c r="N31" i="2"/>
  <c r="J31" i="2"/>
  <c r="S206" i="2"/>
  <c r="O206" i="2"/>
  <c r="K206" i="2"/>
  <c r="S198" i="2"/>
  <c r="O198" i="2"/>
  <c r="K198" i="2"/>
  <c r="S190" i="2"/>
  <c r="O190" i="2"/>
  <c r="K190" i="2"/>
  <c r="S183" i="2"/>
  <c r="O183" i="2"/>
  <c r="K183" i="2"/>
  <c r="S175" i="2"/>
  <c r="O175" i="2"/>
  <c r="K175" i="2"/>
  <c r="S168" i="2"/>
  <c r="O168" i="2"/>
  <c r="K168" i="2"/>
  <c r="S161" i="2"/>
  <c r="O161" i="2"/>
  <c r="K161" i="2"/>
  <c r="S154" i="2"/>
  <c r="O154" i="2"/>
  <c r="K154" i="2"/>
  <c r="S144" i="2"/>
  <c r="O144" i="2"/>
  <c r="K144" i="2"/>
  <c r="S136" i="2"/>
  <c r="O136" i="2"/>
  <c r="K136" i="2"/>
  <c r="S129" i="2"/>
  <c r="O129" i="2"/>
  <c r="K129" i="2"/>
  <c r="S121" i="2"/>
  <c r="O121" i="2"/>
  <c r="K121" i="2"/>
  <c r="S113" i="2"/>
  <c r="O113" i="2"/>
  <c r="K113" i="2"/>
  <c r="S106" i="2"/>
  <c r="O106" i="2"/>
  <c r="K106" i="2"/>
  <c r="S98" i="2"/>
  <c r="O98" i="2"/>
  <c r="K98" i="2"/>
  <c r="S90" i="2"/>
  <c r="O90" i="2"/>
  <c r="K90" i="2"/>
  <c r="S82" i="2"/>
  <c r="O82" i="2"/>
  <c r="K82" i="2"/>
  <c r="S74" i="2"/>
  <c r="O74" i="2"/>
  <c r="K74" i="2"/>
  <c r="S66" i="2"/>
  <c r="O66" i="2"/>
  <c r="K66" i="2"/>
  <c r="S58" i="2"/>
  <c r="O58" i="2"/>
  <c r="K58" i="2"/>
  <c r="S44" i="2"/>
  <c r="O44" i="2"/>
  <c r="K44" i="2"/>
  <c r="S38" i="2"/>
  <c r="O38" i="2"/>
  <c r="K38" i="2"/>
  <c r="S30" i="2"/>
  <c r="O30" i="2"/>
  <c r="K30" i="2"/>
  <c r="P205" i="2"/>
  <c r="L205" i="2"/>
  <c r="P197" i="2"/>
  <c r="L197" i="2"/>
  <c r="P189" i="2"/>
  <c r="L189" i="2"/>
  <c r="P182" i="2"/>
  <c r="L182" i="2"/>
  <c r="P174" i="2"/>
  <c r="L174" i="2"/>
  <c r="P151" i="2"/>
  <c r="L151" i="2"/>
  <c r="P160" i="2"/>
  <c r="L160" i="2"/>
  <c r="P153" i="2"/>
  <c r="P143" i="2"/>
  <c r="L143" i="2"/>
  <c r="P135" i="2"/>
  <c r="L135" i="2"/>
  <c r="P128" i="2"/>
  <c r="L128" i="2"/>
  <c r="P120" i="2"/>
  <c r="P112" i="2"/>
  <c r="P105" i="2"/>
  <c r="L105" i="2"/>
  <c r="P97" i="2"/>
  <c r="L97" i="2"/>
  <c r="P89" i="2"/>
  <c r="P81" i="2"/>
  <c r="L81" i="2"/>
  <c r="P73" i="2"/>
  <c r="L73" i="2"/>
  <c r="P65" i="2"/>
  <c r="L65" i="2"/>
  <c r="P57" i="2"/>
  <c r="P50" i="2"/>
  <c r="P37" i="2"/>
  <c r="L37" i="2"/>
  <c r="G201" i="2"/>
  <c r="G191" i="2"/>
  <c r="G170" i="2"/>
  <c r="G162" i="2"/>
  <c r="G139" i="2"/>
  <c r="G130" i="2"/>
  <c r="G108" i="2"/>
  <c r="G99" i="2"/>
  <c r="G77" i="2"/>
  <c r="G67" i="2"/>
  <c r="G47" i="2"/>
  <c r="G39" i="2"/>
  <c r="J209" i="2"/>
  <c r="J193" i="2"/>
  <c r="J178" i="2"/>
  <c r="J164" i="2"/>
  <c r="J147" i="2"/>
  <c r="J132" i="2"/>
  <c r="J116" i="2"/>
  <c r="J101" i="2"/>
  <c r="J41" i="2"/>
  <c r="K163" i="2"/>
  <c r="K100" i="2"/>
  <c r="K40" i="2"/>
  <c r="L162" i="2"/>
  <c r="L120" i="2"/>
  <c r="N195" i="2"/>
  <c r="N34" i="2"/>
  <c r="O164" i="2"/>
  <c r="L28" i="2"/>
  <c r="R206" i="2"/>
  <c r="N206" i="2"/>
  <c r="R198" i="2"/>
  <c r="N198" i="2"/>
  <c r="R190" i="2"/>
  <c r="N190" i="2"/>
  <c r="R183" i="2"/>
  <c r="N183" i="2"/>
  <c r="R175" i="2"/>
  <c r="N175" i="2"/>
  <c r="R168" i="2"/>
  <c r="N168" i="2"/>
  <c r="R161" i="2"/>
  <c r="N161" i="2"/>
  <c r="R154" i="2"/>
  <c r="N154" i="2"/>
  <c r="R144" i="2"/>
  <c r="N144" i="2"/>
  <c r="R136" i="2"/>
  <c r="N136" i="2"/>
  <c r="R129" i="2"/>
  <c r="N129" i="2"/>
  <c r="R121" i="2"/>
  <c r="N121" i="2"/>
  <c r="R113" i="2"/>
  <c r="N113" i="2"/>
  <c r="R106" i="2"/>
  <c r="N106" i="2"/>
  <c r="R98" i="2"/>
  <c r="N98" i="2"/>
  <c r="J98" i="2"/>
  <c r="R90" i="2"/>
  <c r="N90" i="2"/>
  <c r="J90" i="2"/>
  <c r="R82" i="2"/>
  <c r="N82" i="2"/>
  <c r="J82" i="2"/>
  <c r="R74" i="2"/>
  <c r="N74" i="2"/>
  <c r="J74" i="2"/>
  <c r="R66" i="2"/>
  <c r="N66" i="2"/>
  <c r="J66" i="2"/>
  <c r="R58" i="2"/>
  <c r="N58" i="2"/>
  <c r="J58" i="2"/>
  <c r="R44" i="2"/>
  <c r="N44" i="2"/>
  <c r="J44" i="2"/>
  <c r="R38" i="2"/>
  <c r="N38" i="2"/>
  <c r="J38" i="2"/>
  <c r="R30" i="2"/>
  <c r="N30" i="2"/>
  <c r="G30" i="2"/>
  <c r="J30" i="2"/>
  <c r="S205" i="2"/>
  <c r="O205" i="2"/>
  <c r="K205" i="2"/>
  <c r="S197" i="2"/>
  <c r="O197" i="2"/>
  <c r="K197" i="2"/>
  <c r="S189" i="2"/>
  <c r="O189" i="2"/>
  <c r="K189" i="2"/>
  <c r="S182" i="2"/>
  <c r="O182" i="2"/>
  <c r="K182" i="2"/>
  <c r="S174" i="2"/>
  <c r="O174" i="2"/>
  <c r="K174" i="2"/>
  <c r="S151" i="2"/>
  <c r="O151" i="2"/>
  <c r="K151" i="2"/>
  <c r="S160" i="2"/>
  <c r="O160" i="2"/>
  <c r="K160" i="2"/>
  <c r="S153" i="2"/>
  <c r="O153" i="2"/>
  <c r="K153" i="2"/>
  <c r="S143" i="2"/>
  <c r="O143" i="2"/>
  <c r="K143" i="2"/>
  <c r="S135" i="2"/>
  <c r="O135" i="2"/>
  <c r="K135" i="2"/>
  <c r="S128" i="2"/>
  <c r="O128" i="2"/>
  <c r="K128" i="2"/>
  <c r="S120" i="2"/>
  <c r="O120" i="2"/>
  <c r="K120" i="2"/>
  <c r="S112" i="2"/>
  <c r="O112" i="2"/>
  <c r="K112" i="2"/>
  <c r="S105" i="2"/>
  <c r="O105" i="2"/>
  <c r="K105" i="2"/>
  <c r="S97" i="2"/>
  <c r="O97" i="2"/>
  <c r="K97" i="2"/>
  <c r="S89" i="2"/>
  <c r="O89" i="2"/>
  <c r="K89" i="2"/>
  <c r="S81" i="2"/>
  <c r="O81" i="2"/>
  <c r="K81" i="2"/>
  <c r="S73" i="2"/>
  <c r="O73" i="2"/>
  <c r="K73" i="2"/>
  <c r="S65" i="2"/>
  <c r="O65" i="2"/>
  <c r="K65" i="2"/>
  <c r="S57" i="2"/>
  <c r="O57" i="2"/>
  <c r="K57" i="2"/>
  <c r="S50" i="2"/>
  <c r="O50" i="2"/>
  <c r="K50" i="2"/>
  <c r="S37" i="2"/>
  <c r="O37" i="2"/>
  <c r="K37" i="2"/>
  <c r="S29" i="2"/>
  <c r="O29" i="2"/>
  <c r="K29" i="2"/>
  <c r="P204" i="2"/>
  <c r="L204" i="2"/>
  <c r="P196" i="2"/>
  <c r="L196" i="2"/>
  <c r="P188" i="2"/>
  <c r="L188" i="2"/>
  <c r="P181" i="2"/>
  <c r="L181" i="2"/>
  <c r="P173" i="2"/>
  <c r="L173" i="2"/>
  <c r="P167" i="2"/>
  <c r="L167" i="2"/>
  <c r="P159" i="2"/>
  <c r="L159" i="2"/>
  <c r="P152" i="2"/>
  <c r="P142" i="2"/>
  <c r="P134" i="2"/>
  <c r="P127" i="2"/>
  <c r="L127" i="2"/>
  <c r="P119" i="2"/>
  <c r="L119" i="2"/>
  <c r="P111" i="2"/>
  <c r="P104" i="2"/>
  <c r="L104" i="2"/>
  <c r="P88" i="2"/>
  <c r="L88" i="2"/>
  <c r="P80" i="2"/>
  <c r="P72" i="2"/>
  <c r="P64" i="2"/>
  <c r="L64" i="2"/>
  <c r="P56" i="2"/>
  <c r="L56" i="2"/>
  <c r="P49" i="2"/>
  <c r="P43" i="2"/>
  <c r="L43" i="2"/>
  <c r="P36" i="2"/>
  <c r="L36" i="2"/>
  <c r="G210" i="2"/>
  <c r="G200" i="2"/>
  <c r="G190" i="2"/>
  <c r="G179" i="2"/>
  <c r="G161" i="2"/>
  <c r="G148" i="2"/>
  <c r="G138" i="2"/>
  <c r="G129" i="2"/>
  <c r="G117" i="2"/>
  <c r="G98" i="2"/>
  <c r="G86" i="2"/>
  <c r="G76" i="2"/>
  <c r="G66" i="2"/>
  <c r="G46" i="2"/>
  <c r="G38" i="2"/>
  <c r="J208" i="2"/>
  <c r="J192" i="2"/>
  <c r="J177" i="2"/>
  <c r="J163" i="2"/>
  <c r="J146" i="2"/>
  <c r="J131" i="2"/>
  <c r="J115" i="2"/>
  <c r="J100" i="2"/>
  <c r="J77" i="2"/>
  <c r="J40" i="2"/>
  <c r="K200" i="2"/>
  <c r="K180" i="2"/>
  <c r="K162" i="2"/>
  <c r="K138" i="2"/>
  <c r="K118" i="2"/>
  <c r="K99" i="2"/>
  <c r="K76" i="2"/>
  <c r="K55" i="2"/>
  <c r="K39" i="2"/>
  <c r="L199" i="2"/>
  <c r="L179" i="2"/>
  <c r="L161" i="2"/>
  <c r="L112" i="2"/>
  <c r="L57" i="2"/>
  <c r="N79" i="2"/>
  <c r="O211" i="2"/>
  <c r="O156" i="2"/>
  <c r="O101" i="2"/>
  <c r="P171" i="2"/>
  <c r="S207" i="2"/>
  <c r="R35" i="2"/>
  <c r="N35" i="2"/>
  <c r="G35" i="2"/>
  <c r="J35" i="2"/>
  <c r="S165" i="2"/>
  <c r="K165" i="2"/>
  <c r="O165" i="2"/>
  <c r="S109" i="2"/>
  <c r="K109" i="2"/>
  <c r="S48" i="2"/>
  <c r="K48" i="2"/>
  <c r="P178" i="2"/>
  <c r="L178" i="2"/>
  <c r="P108" i="2"/>
  <c r="L108" i="2"/>
  <c r="P41" i="2"/>
  <c r="L41" i="2"/>
  <c r="K28" i="2"/>
  <c r="R180" i="2"/>
  <c r="G180" i="2"/>
  <c r="N180" i="2"/>
  <c r="J180" i="2"/>
  <c r="R149" i="2"/>
  <c r="G149" i="2"/>
  <c r="J149" i="2"/>
  <c r="R87" i="2"/>
  <c r="G87" i="2"/>
  <c r="J87" i="2"/>
  <c r="N87" i="2"/>
  <c r="R42" i="2"/>
  <c r="G42" i="2"/>
  <c r="J42" i="2"/>
  <c r="S179" i="2"/>
  <c r="O179" i="2"/>
  <c r="K179" i="2"/>
  <c r="S133" i="2"/>
  <c r="K133" i="2"/>
  <c r="S94" i="2"/>
  <c r="O94" i="2"/>
  <c r="K94" i="2"/>
  <c r="L193" i="2"/>
  <c r="L147" i="2"/>
  <c r="L139" i="2"/>
  <c r="P139" i="2"/>
  <c r="P93" i="2"/>
  <c r="L93" i="2"/>
  <c r="L61" i="2"/>
  <c r="P61" i="2"/>
  <c r="G61" i="2"/>
  <c r="R194" i="2"/>
  <c r="J194" i="2"/>
  <c r="R171" i="2"/>
  <c r="J171" i="2"/>
  <c r="N171" i="2"/>
  <c r="R140" i="2"/>
  <c r="J140" i="2"/>
  <c r="N140" i="2"/>
  <c r="R125" i="2"/>
  <c r="J125" i="2"/>
  <c r="N125" i="2"/>
  <c r="R102" i="2"/>
  <c r="J102" i="2"/>
  <c r="R78" i="2"/>
  <c r="J78" i="2"/>
  <c r="N78" i="2"/>
  <c r="R54" i="2"/>
  <c r="N54" i="2"/>
  <c r="J54" i="2"/>
  <c r="R48" i="2"/>
  <c r="J48" i="2"/>
  <c r="N48" i="2"/>
  <c r="S209" i="2"/>
  <c r="K209" i="2"/>
  <c r="O209" i="2"/>
  <c r="S170" i="2"/>
  <c r="K170" i="2"/>
  <c r="O170" i="2"/>
  <c r="S147" i="2"/>
  <c r="K147" i="2"/>
  <c r="O147" i="2"/>
  <c r="S124" i="2"/>
  <c r="K124" i="2"/>
  <c r="O124" i="2"/>
  <c r="S108" i="2"/>
  <c r="K108" i="2"/>
  <c r="O108" i="2"/>
  <c r="S93" i="2"/>
  <c r="K93" i="2"/>
  <c r="S69" i="2"/>
  <c r="K69" i="2"/>
  <c r="S41" i="2"/>
  <c r="K41" i="2"/>
  <c r="L200" i="2"/>
  <c r="P200" i="2"/>
  <c r="P177" i="2"/>
  <c r="L177" i="2"/>
  <c r="P155" i="2"/>
  <c r="L155" i="2"/>
  <c r="L138" i="2"/>
  <c r="P138" i="2"/>
  <c r="P123" i="2"/>
  <c r="L123" i="2"/>
  <c r="P100" i="2"/>
  <c r="L100" i="2"/>
  <c r="P76" i="2"/>
  <c r="L76" i="2"/>
  <c r="P60" i="2"/>
  <c r="L60" i="2"/>
  <c r="P40" i="2"/>
  <c r="L40" i="2"/>
  <c r="G155" i="2"/>
  <c r="G133" i="2"/>
  <c r="G123" i="2"/>
  <c r="G102" i="2"/>
  <c r="G70" i="2"/>
  <c r="G60" i="2"/>
  <c r="S28" i="2"/>
  <c r="R205" i="2"/>
  <c r="N205" i="2"/>
  <c r="J205" i="2"/>
  <c r="R197" i="2"/>
  <c r="N197" i="2"/>
  <c r="J197" i="2"/>
  <c r="R189" i="2"/>
  <c r="N189" i="2"/>
  <c r="J189" i="2"/>
  <c r="R182" i="2"/>
  <c r="N182" i="2"/>
  <c r="J182" i="2"/>
  <c r="R174" i="2"/>
  <c r="N174" i="2"/>
  <c r="J174" i="2"/>
  <c r="R151" i="2"/>
  <c r="N151" i="2"/>
  <c r="J151" i="2"/>
  <c r="R160" i="2"/>
  <c r="N160" i="2"/>
  <c r="J160" i="2"/>
  <c r="R153" i="2"/>
  <c r="N153" i="2"/>
  <c r="J153" i="2"/>
  <c r="R143" i="2"/>
  <c r="N143" i="2"/>
  <c r="J143" i="2"/>
  <c r="R135" i="2"/>
  <c r="N135" i="2"/>
  <c r="J135" i="2"/>
  <c r="R128" i="2"/>
  <c r="N128" i="2"/>
  <c r="J128" i="2"/>
  <c r="R120" i="2"/>
  <c r="N120" i="2"/>
  <c r="J120" i="2"/>
  <c r="R112" i="2"/>
  <c r="N112" i="2"/>
  <c r="J112" i="2"/>
  <c r="R105" i="2"/>
  <c r="N105" i="2"/>
  <c r="J105" i="2"/>
  <c r="R97" i="2"/>
  <c r="N97" i="2"/>
  <c r="J97" i="2"/>
  <c r="R89" i="2"/>
  <c r="N89" i="2"/>
  <c r="J89" i="2"/>
  <c r="R81" i="2"/>
  <c r="N81" i="2"/>
  <c r="J81" i="2"/>
  <c r="R73" i="2"/>
  <c r="N73" i="2"/>
  <c r="J73" i="2"/>
  <c r="R65" i="2"/>
  <c r="N65" i="2"/>
  <c r="J65" i="2"/>
  <c r="R57" i="2"/>
  <c r="N57" i="2"/>
  <c r="J57" i="2"/>
  <c r="R50" i="2"/>
  <c r="N50" i="2"/>
  <c r="J50" i="2"/>
  <c r="R37" i="2"/>
  <c r="N37" i="2"/>
  <c r="J37" i="2"/>
  <c r="R29" i="2"/>
  <c r="N29" i="2"/>
  <c r="J29" i="2"/>
  <c r="S204" i="2"/>
  <c r="O204" i="2"/>
  <c r="K204" i="2"/>
  <c r="S196" i="2"/>
  <c r="O196" i="2"/>
  <c r="K196" i="2"/>
  <c r="S188" i="2"/>
  <c r="O188" i="2"/>
  <c r="K188" i="2"/>
  <c r="S181" i="2"/>
  <c r="O181" i="2"/>
  <c r="K181" i="2"/>
  <c r="S173" i="2"/>
  <c r="O173" i="2"/>
  <c r="K173" i="2"/>
  <c r="S167" i="2"/>
  <c r="O167" i="2"/>
  <c r="K167" i="2"/>
  <c r="S159" i="2"/>
  <c r="O159" i="2"/>
  <c r="K159" i="2"/>
  <c r="S152" i="2"/>
  <c r="O152" i="2"/>
  <c r="K152" i="2"/>
  <c r="S142" i="2"/>
  <c r="O142" i="2"/>
  <c r="K142" i="2"/>
  <c r="S134" i="2"/>
  <c r="O134" i="2"/>
  <c r="K134" i="2"/>
  <c r="S127" i="2"/>
  <c r="O127" i="2"/>
  <c r="K127" i="2"/>
  <c r="S119" i="2"/>
  <c r="O119" i="2"/>
  <c r="K119" i="2"/>
  <c r="S111" i="2"/>
  <c r="O111" i="2"/>
  <c r="K111" i="2"/>
  <c r="S104" i="2"/>
  <c r="O104" i="2"/>
  <c r="K104" i="2"/>
  <c r="S88" i="2"/>
  <c r="O88" i="2"/>
  <c r="K88" i="2"/>
  <c r="S80" i="2"/>
  <c r="O80" i="2"/>
  <c r="K80" i="2"/>
  <c r="S72" i="2"/>
  <c r="O72" i="2"/>
  <c r="K72" i="2"/>
  <c r="S64" i="2"/>
  <c r="O64" i="2"/>
  <c r="K64" i="2"/>
  <c r="S56" i="2"/>
  <c r="O56" i="2"/>
  <c r="K56" i="2"/>
  <c r="S49" i="2"/>
  <c r="O49" i="2"/>
  <c r="K49" i="2"/>
  <c r="S43" i="2"/>
  <c r="O43" i="2"/>
  <c r="K43" i="2"/>
  <c r="S36" i="2"/>
  <c r="O36" i="2"/>
  <c r="K36" i="2"/>
  <c r="P211" i="2"/>
  <c r="L211" i="2"/>
  <c r="P203" i="2"/>
  <c r="L203" i="2"/>
  <c r="P195" i="2"/>
  <c r="L195" i="2"/>
  <c r="P187" i="2"/>
  <c r="L187" i="2"/>
  <c r="P180" i="2"/>
  <c r="L180" i="2"/>
  <c r="P172" i="2"/>
  <c r="L172" i="2"/>
  <c r="P166" i="2"/>
  <c r="L166" i="2"/>
  <c r="P158" i="2"/>
  <c r="L158" i="2"/>
  <c r="P150" i="2"/>
  <c r="L150" i="2"/>
  <c r="P141" i="2"/>
  <c r="L141" i="2"/>
  <c r="P149" i="2"/>
  <c r="P126" i="2"/>
  <c r="L126" i="2"/>
  <c r="P118" i="2"/>
  <c r="L118" i="2"/>
  <c r="P110" i="2"/>
  <c r="L110" i="2"/>
  <c r="P103" i="2"/>
  <c r="P95" i="2"/>
  <c r="P87" i="2"/>
  <c r="L87" i="2"/>
  <c r="P79" i="2"/>
  <c r="L79" i="2"/>
  <c r="P71" i="2"/>
  <c r="P63" i="2"/>
  <c r="L63" i="2"/>
  <c r="P55" i="2"/>
  <c r="L55" i="2"/>
  <c r="P42" i="2"/>
  <c r="L42" i="2"/>
  <c r="P35" i="2"/>
  <c r="G209" i="2"/>
  <c r="G199" i="2"/>
  <c r="G189" i="2"/>
  <c r="G178" i="2"/>
  <c r="G169" i="2"/>
  <c r="G160" i="2"/>
  <c r="G147" i="2"/>
  <c r="G137" i="2"/>
  <c r="G128" i="2"/>
  <c r="G116" i="2"/>
  <c r="G107" i="2"/>
  <c r="G97" i="2"/>
  <c r="G85" i="2"/>
  <c r="G75" i="2"/>
  <c r="G65" i="2"/>
  <c r="G53" i="2"/>
  <c r="G45" i="2"/>
  <c r="G37" i="2"/>
  <c r="J53" i="2"/>
  <c r="K177" i="2"/>
  <c r="K115" i="2"/>
  <c r="K52" i="2"/>
  <c r="L176" i="2"/>
  <c r="L50" i="2"/>
  <c r="N133" i="2"/>
  <c r="O93" i="2"/>
  <c r="O41" i="2"/>
  <c r="R204" i="2"/>
  <c r="G204" i="2"/>
  <c r="N204" i="2"/>
  <c r="R196" i="2"/>
  <c r="N196" i="2"/>
  <c r="G196" i="2"/>
  <c r="R188" i="2"/>
  <c r="G188" i="2"/>
  <c r="N188" i="2"/>
  <c r="R181" i="2"/>
  <c r="G181" i="2"/>
  <c r="R173" i="2"/>
  <c r="G173" i="2"/>
  <c r="R167" i="2"/>
  <c r="G167" i="2"/>
  <c r="N167" i="2"/>
  <c r="R159" i="2"/>
  <c r="N159" i="2"/>
  <c r="G159" i="2"/>
  <c r="R152" i="2"/>
  <c r="G152" i="2"/>
  <c r="R142" i="2"/>
  <c r="G142" i="2"/>
  <c r="N142" i="2"/>
  <c r="R134" i="2"/>
  <c r="N134" i="2"/>
  <c r="G134" i="2"/>
  <c r="R127" i="2"/>
  <c r="G127" i="2"/>
  <c r="N127" i="2"/>
  <c r="R119" i="2"/>
  <c r="G119" i="2"/>
  <c r="R111" i="2"/>
  <c r="G111" i="2"/>
  <c r="R104" i="2"/>
  <c r="G104" i="2"/>
  <c r="N104" i="2"/>
  <c r="R88" i="2"/>
  <c r="G88" i="2"/>
  <c r="R80" i="2"/>
  <c r="G80" i="2"/>
  <c r="N80" i="2"/>
  <c r="R72" i="2"/>
  <c r="N72" i="2"/>
  <c r="G72" i="2"/>
  <c r="R64" i="2"/>
  <c r="G64" i="2"/>
  <c r="N64" i="2"/>
  <c r="R56" i="2"/>
  <c r="G56" i="2"/>
  <c r="R49" i="2"/>
  <c r="G49" i="2"/>
  <c r="R43" i="2"/>
  <c r="G43" i="2"/>
  <c r="N43" i="2"/>
  <c r="R36" i="2"/>
  <c r="N36" i="2"/>
  <c r="G36" i="2"/>
  <c r="S203" i="2"/>
  <c r="O203" i="2"/>
  <c r="S195" i="2"/>
  <c r="O195" i="2"/>
  <c r="S187" i="2"/>
  <c r="O187" i="2"/>
  <c r="S166" i="2"/>
  <c r="O166" i="2"/>
  <c r="S158" i="2"/>
  <c r="O158" i="2"/>
  <c r="S141" i="2"/>
  <c r="O141" i="2"/>
  <c r="S149" i="2"/>
  <c r="O149" i="2"/>
  <c r="S126" i="2"/>
  <c r="O126" i="2"/>
  <c r="S103" i="2"/>
  <c r="O103" i="2"/>
  <c r="S95" i="2"/>
  <c r="O95" i="2"/>
  <c r="S79" i="2"/>
  <c r="O79" i="2"/>
  <c r="S71" i="2"/>
  <c r="O71" i="2"/>
  <c r="S63" i="2"/>
  <c r="O63" i="2"/>
  <c r="S35" i="2"/>
  <c r="O35" i="2"/>
  <c r="P202" i="2"/>
  <c r="P194" i="2"/>
  <c r="P186" i="2"/>
  <c r="P165" i="2"/>
  <c r="P148" i="2"/>
  <c r="L148" i="2"/>
  <c r="L140" i="2"/>
  <c r="L133" i="2"/>
  <c r="P133" i="2"/>
  <c r="P125" i="2"/>
  <c r="L125" i="2"/>
  <c r="P117" i="2"/>
  <c r="L117" i="2"/>
  <c r="P109" i="2"/>
  <c r="L109" i="2"/>
  <c r="P102" i="2"/>
  <c r="L102" i="2"/>
  <c r="P94" i="2"/>
  <c r="L94" i="2"/>
  <c r="P86" i="2"/>
  <c r="L86" i="2"/>
  <c r="P78" i="2"/>
  <c r="L78" i="2"/>
  <c r="P70" i="2"/>
  <c r="L70" i="2"/>
  <c r="P62" i="2"/>
  <c r="L62" i="2"/>
  <c r="P54" i="2"/>
  <c r="L54" i="2"/>
  <c r="P48" i="2"/>
  <c r="L48" i="2"/>
  <c r="P34" i="2"/>
  <c r="L34" i="2"/>
  <c r="G208" i="2"/>
  <c r="G198" i="2"/>
  <c r="G186" i="2"/>
  <c r="G177" i="2"/>
  <c r="G168" i="2"/>
  <c r="G157" i="2"/>
  <c r="G146" i="2"/>
  <c r="G136" i="2"/>
  <c r="G125" i="2"/>
  <c r="G115" i="2"/>
  <c r="G106" i="2"/>
  <c r="G94" i="2"/>
  <c r="G84" i="2"/>
  <c r="G74" i="2"/>
  <c r="G62" i="2"/>
  <c r="G52" i="2"/>
  <c r="G44" i="2"/>
  <c r="G34" i="2"/>
  <c r="J204" i="2"/>
  <c r="J188" i="2"/>
  <c r="J173" i="2"/>
  <c r="J159" i="2"/>
  <c r="J142" i="2"/>
  <c r="J127" i="2"/>
  <c r="J111" i="2"/>
  <c r="J93" i="2"/>
  <c r="J72" i="2"/>
  <c r="J52" i="2"/>
  <c r="J33" i="2"/>
  <c r="K195" i="2"/>
  <c r="K176" i="2"/>
  <c r="K155" i="2"/>
  <c r="K149" i="2"/>
  <c r="K114" i="2"/>
  <c r="K92" i="2"/>
  <c r="K71" i="2"/>
  <c r="K51" i="2"/>
  <c r="K32" i="2"/>
  <c r="L194" i="2"/>
  <c r="L175" i="2"/>
  <c r="L153" i="2"/>
  <c r="L103" i="2"/>
  <c r="L49" i="2"/>
  <c r="N173" i="2"/>
  <c r="N119" i="2"/>
  <c r="N70" i="2"/>
  <c r="O194" i="2"/>
  <c r="O87" i="2"/>
  <c r="O33" i="2"/>
  <c r="P157" i="2"/>
  <c r="S83" i="2"/>
  <c r="R211" i="2"/>
  <c r="G211" i="2"/>
  <c r="J211" i="2"/>
  <c r="N211" i="2"/>
  <c r="R158" i="2"/>
  <c r="N158" i="2"/>
  <c r="G158" i="2"/>
  <c r="J158" i="2"/>
  <c r="R110" i="2"/>
  <c r="G110" i="2"/>
  <c r="J110" i="2"/>
  <c r="R71" i="2"/>
  <c r="G71" i="2"/>
  <c r="J71" i="2"/>
  <c r="S202" i="2"/>
  <c r="K202" i="2"/>
  <c r="S148" i="2"/>
  <c r="K148" i="2"/>
  <c r="O148" i="2"/>
  <c r="S70" i="2"/>
  <c r="K70" i="2"/>
  <c r="P101" i="2"/>
  <c r="L101" i="2"/>
  <c r="P47" i="2"/>
  <c r="L47" i="2"/>
  <c r="G93" i="2"/>
  <c r="G33" i="2"/>
  <c r="N172" i="2"/>
  <c r="O193" i="2"/>
  <c r="O133" i="2"/>
  <c r="O78" i="2"/>
  <c r="P147" i="2"/>
  <c r="R187" i="2"/>
  <c r="G187" i="2"/>
  <c r="J187" i="2"/>
  <c r="N187" i="2"/>
  <c r="R141" i="2"/>
  <c r="G141" i="2"/>
  <c r="J141" i="2"/>
  <c r="R95" i="2"/>
  <c r="N95" i="2"/>
  <c r="G95" i="2"/>
  <c r="J95" i="2"/>
  <c r="R55" i="2"/>
  <c r="G55" i="2"/>
  <c r="N55" i="2"/>
  <c r="J55" i="2"/>
  <c r="S186" i="2"/>
  <c r="K186" i="2"/>
  <c r="O186" i="2"/>
  <c r="S140" i="2"/>
  <c r="K140" i="2"/>
  <c r="S86" i="2"/>
  <c r="K86" i="2"/>
  <c r="O86" i="2"/>
  <c r="S34" i="2"/>
  <c r="O34" i="2"/>
  <c r="K34" i="2"/>
  <c r="L170" i="2"/>
  <c r="L124" i="2"/>
  <c r="P124" i="2"/>
  <c r="L69" i="2"/>
  <c r="P69" i="2"/>
  <c r="R165" i="2"/>
  <c r="J165" i="2"/>
  <c r="S47" i="2"/>
  <c r="K47" i="2"/>
  <c r="O47" i="2"/>
  <c r="P29" i="2"/>
  <c r="F25" i="2"/>
  <c r="T25" i="2" s="1"/>
  <c r="F26" i="2"/>
  <c r="T26" i="2" s="1"/>
  <c r="F27" i="2"/>
  <c r="T27" i="2" s="1"/>
  <c r="E25" i="2"/>
  <c r="E26" i="2"/>
  <c r="E27" i="2"/>
  <c r="D26" i="2"/>
  <c r="D27" i="2"/>
  <c r="D25" i="2"/>
  <c r="G25" i="2" l="1"/>
  <c r="L27" i="2"/>
  <c r="P27" i="2"/>
  <c r="L26" i="2"/>
  <c r="P26" i="2"/>
  <c r="P25" i="2"/>
  <c r="L25" i="2"/>
  <c r="K25" i="2"/>
  <c r="O25" i="2"/>
  <c r="S25" i="2"/>
  <c r="J27" i="2"/>
  <c r="N27" i="2"/>
  <c r="R27" i="2"/>
  <c r="J26" i="2"/>
  <c r="N26" i="2"/>
  <c r="R26" i="2"/>
  <c r="O27" i="2"/>
  <c r="S27" i="2"/>
  <c r="K27" i="2"/>
  <c r="G27" i="2"/>
  <c r="O26" i="2"/>
  <c r="S26" i="2"/>
  <c r="K26" i="2"/>
  <c r="G26" i="2"/>
  <c r="J25" i="2"/>
  <c r="N25" i="2"/>
  <c r="R25" i="2"/>
  <c r="D24" i="2"/>
  <c r="F24" i="2" l="1"/>
  <c r="T24" i="2" s="1"/>
  <c r="E24" i="2"/>
  <c r="P24" i="2" l="1"/>
  <c r="L24" i="2"/>
  <c r="R24" i="2"/>
  <c r="N24" i="2"/>
  <c r="J24" i="2"/>
  <c r="S24" i="2"/>
  <c r="K24" i="2"/>
  <c r="O24" i="2"/>
  <c r="G24" i="2"/>
</calcChain>
</file>

<file path=xl/sharedStrings.xml><?xml version="1.0" encoding="utf-8"?>
<sst xmlns="http://schemas.openxmlformats.org/spreadsheetml/2006/main" count="230" uniqueCount="225">
  <si>
    <t>Name Institution:</t>
  </si>
  <si>
    <t>Stud. Pflege HF/FH</t>
  </si>
  <si>
    <t>Lernende EFZ</t>
  </si>
  <si>
    <t>Lernende  AGS</t>
  </si>
  <si>
    <t>Total SOLL Ausb.plätze  (100%)</t>
  </si>
  <si>
    <t>Abschlüsse pro Jahr</t>
  </si>
  <si>
    <t>Total Abschlüsse</t>
  </si>
  <si>
    <t>Plätze pro Jahr</t>
  </si>
  <si>
    <t>Spitex</t>
  </si>
  <si>
    <t>Heime</t>
  </si>
  <si>
    <t>Studierende Pflegefachpersonen HF / FH</t>
  </si>
  <si>
    <t>Lernende Sekundarstufe II (z.B. FaGe)</t>
  </si>
  <si>
    <t>Lernende Assistenzstufe (z.B. AGS)</t>
  </si>
  <si>
    <t>Total</t>
  </si>
  <si>
    <t>Ausbildungs-jahre</t>
  </si>
  <si>
    <t xml:space="preserve">Jährlicher Nachwuchsbedarf an Pflegepersonal in Spitex-Institutionen und in Heimen im Kanton Zürich:
</t>
  </si>
  <si>
    <t>Total Abschlüsse / Plätze pro Jahr für beide Leistungsbereiche</t>
  </si>
  <si>
    <t xml:space="preserve">Formel - Berechnung Soll-Wert einer Institution pro Beruf (vgl. § 5 Abs. 1 VO zur Ausbildungspflicht, LS 855.12) </t>
  </si>
  <si>
    <t xml:space="preserve">Ausbildungsverpflichtung ab 1. Januar 2022 </t>
  </si>
  <si>
    <r>
      <t xml:space="preserve">Berechnung Anzahl Ausbildungsplätze </t>
    </r>
    <r>
      <rPr>
        <u/>
        <sz val="13"/>
        <color indexed="8"/>
        <rFont val="Arial Black"/>
        <family val="2"/>
      </rPr>
      <t>pro Spitex-Institution</t>
    </r>
    <r>
      <rPr>
        <sz val="13"/>
        <color indexed="8"/>
        <rFont val="Arial Black"/>
        <family val="2"/>
      </rPr>
      <t xml:space="preserve"> inkl. Deckungsgrad - Grundlage Daten 2019 </t>
    </r>
  </si>
  <si>
    <t>Überblick berechnete Soll-Leistungen für die Jahre 2022 bis 2024</t>
  </si>
  <si>
    <t>Total KLV Std. 2019 pro Spitex:</t>
  </si>
  <si>
    <t>Berechnetes Soll 2022</t>
  </si>
  <si>
    <t>Berechnetes Soll 2023</t>
  </si>
  <si>
    <t>Berechnetes Soll 2024</t>
  </si>
  <si>
    <r>
      <t xml:space="preserve">Pflege HF/FH   </t>
    </r>
    <r>
      <rPr>
        <sz val="9"/>
        <color indexed="8"/>
        <rFont val="Arial"/>
        <family val="2"/>
      </rPr>
      <t xml:space="preserve"> Pflichtwert 21%</t>
    </r>
  </si>
  <si>
    <r>
      <t xml:space="preserve">EFZ Ausb. </t>
    </r>
    <r>
      <rPr>
        <sz val="9"/>
        <color indexed="8"/>
        <rFont val="Arial"/>
        <family val="2"/>
      </rPr>
      <t>Pflichtwert 55%</t>
    </r>
  </si>
  <si>
    <r>
      <t xml:space="preserve">AGS Ausb. </t>
    </r>
    <r>
      <rPr>
        <sz val="9"/>
        <color indexed="8"/>
        <rFont val="Arial"/>
        <family val="2"/>
      </rPr>
      <t>Pflichtwert 25%</t>
    </r>
  </si>
  <si>
    <r>
      <t xml:space="preserve">Pflege HF/FH   </t>
    </r>
    <r>
      <rPr>
        <sz val="9"/>
        <color indexed="8"/>
        <rFont val="Arial"/>
        <family val="2"/>
      </rPr>
      <t xml:space="preserve"> Pflichtwert 24%</t>
    </r>
  </si>
  <si>
    <r>
      <t xml:space="preserve">EFZ Ausb. </t>
    </r>
    <r>
      <rPr>
        <sz val="9"/>
        <color indexed="8"/>
        <rFont val="Arial"/>
        <family val="2"/>
      </rPr>
      <t>Pflichtwert 60%</t>
    </r>
  </si>
  <si>
    <r>
      <t xml:space="preserve">AGS Ausb. </t>
    </r>
    <r>
      <rPr>
        <sz val="9"/>
        <color indexed="8"/>
        <rFont val="Arial"/>
        <family val="2"/>
      </rPr>
      <t>Pflichtwert 30%</t>
    </r>
  </si>
  <si>
    <t>Spitex Melina`s Medical Care</t>
  </si>
  <si>
    <t>Spitex SolMed 24</t>
  </si>
  <si>
    <t>Spitex MeGaherz</t>
  </si>
  <si>
    <t>Ambulante Wundpflege Soto GmbH</t>
  </si>
  <si>
    <t>Irchel Spitex</t>
  </si>
  <si>
    <t>Spitex Oase Wetzikon</t>
  </si>
  <si>
    <t>Spitex Belvita Schweiz</t>
  </si>
  <si>
    <t>Spitex Flaachtal</t>
  </si>
  <si>
    <t>Spitex Stapfer Stiftung</t>
  </si>
  <si>
    <t>Spitex Katholische Krankenpflege Oberi</t>
  </si>
  <si>
    <t>Spitex Verein Wädenswil</t>
  </si>
  <si>
    <t>Spitex Stiftung Amalie Widmer</t>
  </si>
  <si>
    <t>Evangelische Spitex Winterthur</t>
  </si>
  <si>
    <t>Spitex Serata</t>
  </si>
  <si>
    <t>Spitex Bäretswil</t>
  </si>
  <si>
    <t>Spitex Wald und Fischenthal</t>
  </si>
  <si>
    <t>Spitex Zürich SAW</t>
  </si>
  <si>
    <t>Permed Spitex</t>
  </si>
  <si>
    <t>Spitex Kilchberg Rüschlikon</t>
  </si>
  <si>
    <t>Heimex</t>
  </si>
  <si>
    <t>Senevita Spitex Erlenbach</t>
  </si>
  <si>
    <t>Spitex Stadel-Bachs-Weiach</t>
  </si>
  <si>
    <t>SPITEX Pfannenstiel</t>
  </si>
  <si>
    <t>Spitex Bauma</t>
  </si>
  <si>
    <t>Spitex Medi Ta Na</t>
  </si>
  <si>
    <t>Internursing Care AG</t>
  </si>
  <si>
    <t>Spitex Richterswil / Samstagern</t>
  </si>
  <si>
    <t>VitaFutura Spitex Volketswil</t>
  </si>
  <si>
    <t>Spitex Pfäffikon / Hittnau</t>
  </si>
  <si>
    <t>Spitex Stäfa</t>
  </si>
  <si>
    <t>RegioSpitex Limmattal</t>
  </si>
  <si>
    <t>Spitex Uitikon Waldegg</t>
  </si>
  <si>
    <t>Spitex Bassersdorf Nürensdorf Brütten</t>
  </si>
  <si>
    <t>Spitex Bubikon</t>
  </si>
  <si>
    <t>Spitex Buchs-Dällikon</t>
  </si>
  <si>
    <t>Spitex Greifensee</t>
  </si>
  <si>
    <t>Spitex Knonaueramt</t>
  </si>
  <si>
    <t>Spitex Glattal</t>
  </si>
  <si>
    <t>Spitex- Steinmaur-Neerach</t>
  </si>
  <si>
    <t>Spitex Neftenbach-Pfungen-Dättlikon</t>
  </si>
  <si>
    <t>Spitex Winkel-Rüti</t>
  </si>
  <si>
    <t>Züri-Pflege GmbH</t>
  </si>
  <si>
    <t>Spitex Rafz</t>
  </si>
  <si>
    <t>Spitex Oberglatt</t>
  </si>
  <si>
    <t>Spitex 24 AG</t>
  </si>
  <si>
    <t>Verein für Spitex-Dienste Otelfingen u. Umgebung</t>
  </si>
  <si>
    <t>Spitex Polysan</t>
  </si>
  <si>
    <t>Spitex Elsau-Schlatt</t>
  </si>
  <si>
    <t>AVITA Spitex</t>
  </si>
  <si>
    <t>Spitex Zollikon</t>
  </si>
  <si>
    <t>Spitex WohnSch</t>
  </si>
  <si>
    <t>Spitex Region Bülach</t>
  </si>
  <si>
    <t>Stiftung Spitex Eulachtal</t>
  </si>
  <si>
    <t>Spitex Embrachertal</t>
  </si>
  <si>
    <t>Spitex Feuerthalen-Langwiesen</t>
  </si>
  <si>
    <t>Spitex-Verein Opfikon-Glattbrugg</t>
  </si>
  <si>
    <t>Spitex Grüningen</t>
  </si>
  <si>
    <t>Spitex RegioSeuzach</t>
  </si>
  <si>
    <t>Spitex Horgen-Oberrieden</t>
  </si>
  <si>
    <t>Spitex Stadt Kloten</t>
  </si>
  <si>
    <t>Spitex Langnau am Albis</t>
  </si>
  <si>
    <t>Spitex rechtes Limmattal</t>
  </si>
  <si>
    <t>Spitex Oetwil am See</t>
  </si>
  <si>
    <t>Spitex Rümlang</t>
  </si>
  <si>
    <t>Spitex Wehntal</t>
  </si>
  <si>
    <t>Spitex Schwerzenbach</t>
  </si>
  <si>
    <t>Spitex Dürnten</t>
  </si>
  <si>
    <t>Spitex Mittleres Tösstal</t>
  </si>
  <si>
    <t>Spitex am Kohlfirst</t>
  </si>
  <si>
    <t>Katholische Spitex Winterthur</t>
  </si>
  <si>
    <t>PHS Private Care</t>
  </si>
  <si>
    <t>Spitex Uster</t>
  </si>
  <si>
    <t>Spitex der Stadt Winterthur</t>
  </si>
  <si>
    <t>Spitex Futura 24 GmbH</t>
  </si>
  <si>
    <t>Spitex human</t>
  </si>
  <si>
    <t>SPITEX a TAG &amp; NACHT GmbH</t>
  </si>
  <si>
    <t>Spitex Plus 24 GmbH</t>
  </si>
  <si>
    <t>Spitex zur Mühle</t>
  </si>
  <si>
    <t>KiFa Schweiz</t>
  </si>
  <si>
    <t>High Tech Home Care AG</t>
  </si>
  <si>
    <t>Psychiatriespitex-Zürich</t>
  </si>
  <si>
    <t>Spitex Wiesengrund</t>
  </si>
  <si>
    <t>Spitex Konradhof</t>
  </si>
  <si>
    <t>Spitex Spirgarten</t>
  </si>
  <si>
    <t>Spitex Nordlicht</t>
  </si>
  <si>
    <t>Spitex Sunnmatt</t>
  </si>
  <si>
    <t>Spitex Residenz Neumünster Park</t>
  </si>
  <si>
    <t>LUNGE Zürich</t>
  </si>
  <si>
    <t>Spitex AZ Hottingen</t>
  </si>
  <si>
    <t>Spitex Zürich Limmat</t>
  </si>
  <si>
    <t>Spitex Zürich Sihl</t>
  </si>
  <si>
    <t>mobiles Palliative Care Team (MPCT)</t>
  </si>
  <si>
    <t>ALPHA Spitex GmbH</t>
  </si>
  <si>
    <t>Stiftung Loogarten Spitex</t>
  </si>
  <si>
    <t>private Care AG</t>
  </si>
  <si>
    <t>Spitex FeMo GmbH</t>
  </si>
  <si>
    <t>Pflegevisite GmbH</t>
  </si>
  <si>
    <t>Spitex Diakonie Bethanien</t>
  </si>
  <si>
    <t>Tertianum Spitex</t>
  </si>
  <si>
    <t>Komfortspitex GmbH</t>
  </si>
  <si>
    <t>Spitex AGZ Dietikon</t>
  </si>
  <si>
    <t>Stiftung Orbetan</t>
  </si>
  <si>
    <t>AZ am Bach Spitex</t>
  </si>
  <si>
    <t>Oase am Rhein AG</t>
  </si>
  <si>
    <t>Spitex am Rhein</t>
  </si>
  <si>
    <t>Spitex TEZANA GmbH</t>
  </si>
  <si>
    <t>HausPflegeService.ch</t>
  </si>
  <si>
    <t>Spitex-Medimex</t>
  </si>
  <si>
    <t>Gesundheitsdienst IMPULS</t>
  </si>
  <si>
    <t>Spitex SIKNA</t>
  </si>
  <si>
    <t>Hauspflege24 GmbH</t>
  </si>
  <si>
    <t>Spitex Oase Rümlang</t>
  </si>
  <si>
    <t>CarePeople AG</t>
  </si>
  <si>
    <t>Züri-Spitex N. Rasuo</t>
  </si>
  <si>
    <t>Spitex Betreutes Wohnen</t>
  </si>
  <si>
    <t>Spitex Senevita Obstgarten</t>
  </si>
  <si>
    <t>Spitex care-win24</t>
  </si>
  <si>
    <t>Spitex Regio ZO</t>
  </si>
  <si>
    <t>Palliative Care Spitex</t>
  </si>
  <si>
    <t>KZU Spitex</t>
  </si>
  <si>
    <t>wisli psychiatrische Spitex</t>
  </si>
  <si>
    <t>Spitex Neuhof</t>
  </si>
  <si>
    <t>Spitex Tertianum Bubenholz</t>
  </si>
  <si>
    <t>PPS Vanessa Leutwiler GmbH</t>
  </si>
  <si>
    <t>Spitex Orchidee</t>
  </si>
  <si>
    <t>Spitex MediKo</t>
  </si>
  <si>
    <t>Spitex z'Züri dähei GmbH</t>
  </si>
  <si>
    <t>Spitex Zürichsee</t>
  </si>
  <si>
    <t>Spitex Wagner</t>
  </si>
  <si>
    <t>Uni Spitex 24</t>
  </si>
  <si>
    <t>Spitex BajRon</t>
  </si>
  <si>
    <t>Spitex Sonnengarten</t>
  </si>
  <si>
    <t>Spitex OnPaC</t>
  </si>
  <si>
    <t>Spitex Home-Help</t>
  </si>
  <si>
    <t>Spitex Züri Unterland</t>
  </si>
  <si>
    <t>Spitex Bachtel AG</t>
  </si>
  <si>
    <t>SPITEX Kempt</t>
  </si>
  <si>
    <t>Spitex Puls24Personal</t>
  </si>
  <si>
    <t>Spitex Residenz Küsnacht</t>
  </si>
  <si>
    <t>Spitex ahaa care</t>
  </si>
  <si>
    <t>Spitex FlexMed</t>
  </si>
  <si>
    <t>Spitex Prix Santé</t>
  </si>
  <si>
    <t>Psychosoziale Spitex</t>
  </si>
  <si>
    <t>Spitex Senevita Limmatfeld</t>
  </si>
  <si>
    <t>Spitex Oase Oetwil am See</t>
  </si>
  <si>
    <t>Spitex Tertianum Letzipark</t>
  </si>
  <si>
    <t>Spitex SavoSana</t>
  </si>
  <si>
    <t>Römerhof Spitex</t>
  </si>
  <si>
    <t>Spitex Bemeda</t>
  </si>
  <si>
    <t>Spitex Pflegestern</t>
  </si>
  <si>
    <t>Spitex Zürich City</t>
  </si>
  <si>
    <t>UNA SWISS MEDICAL SPITEX</t>
  </si>
  <si>
    <t>Spitex Glatt GmbH</t>
  </si>
  <si>
    <t>Ehrbar Consulting GmbH</t>
  </si>
  <si>
    <t>Spitex-Home-Care</t>
  </si>
  <si>
    <t>Spitex Goldene Hände</t>
  </si>
  <si>
    <t>MedSpitex</t>
  </si>
  <si>
    <t>Spitex Bracha GmbH</t>
  </si>
  <si>
    <t>Private Spitex DanMed</t>
  </si>
  <si>
    <t>Spitex Amisana</t>
  </si>
  <si>
    <t>reha at home</t>
  </si>
  <si>
    <t>Spitex Seniorenpflege24</t>
  </si>
  <si>
    <t>Spitex Herzschlag</t>
  </si>
  <si>
    <t>Spitex Oase Effretikon</t>
  </si>
  <si>
    <t>Spitex Swiss Care24</t>
  </si>
  <si>
    <t>Spitex ABD Plus</t>
  </si>
  <si>
    <t>Spitex Anima</t>
  </si>
  <si>
    <r>
      <t xml:space="preserve">Pro Senectute Home </t>
    </r>
    <r>
      <rPr>
        <i/>
        <sz val="9"/>
        <color theme="1"/>
        <rFont val="Arial"/>
        <family val="2"/>
      </rPr>
      <t>(vormals Spitex Perle)</t>
    </r>
  </si>
  <si>
    <r>
      <t xml:space="preserve">Spitex Zimmerberg AG  </t>
    </r>
    <r>
      <rPr>
        <i/>
        <sz val="10"/>
        <color theme="1"/>
        <rFont val="Arial"/>
        <family val="2"/>
      </rPr>
      <t>(ab 1.01.2020 - vormals Spitex Thalwil und Spitex Adliswil)</t>
    </r>
  </si>
  <si>
    <t>Spitex Weinland Mitte</t>
  </si>
  <si>
    <t xml:space="preserve">Spitex Wyland Tagesbetreuung </t>
  </si>
  <si>
    <t>Spitex Orchi-Med</t>
  </si>
  <si>
    <t>Privat-Spitex Schweiz GmbH</t>
  </si>
  <si>
    <t xml:space="preserve">Spitex Cura Mobile </t>
  </si>
  <si>
    <t>IMWIL Alters- und Spitexzentrum, Dübendorf</t>
  </si>
  <si>
    <t>Spitex Turicum, Jungholzstr.</t>
  </si>
  <si>
    <t xml:space="preserve">Züri-Waid Spitex (Inhaber Turicum Team GmbH)  </t>
  </si>
  <si>
    <r>
      <rPr>
        <sz val="11"/>
        <color theme="1"/>
        <rFont val="Arial"/>
        <family val="2"/>
      </rPr>
      <t>SPITEX Regional Bezirk Dielsdorf</t>
    </r>
    <r>
      <rPr>
        <sz val="10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(vormals-Spitex Regensberg, 
Niederhasli-Niederglatt, Regensdorf)</t>
    </r>
  </si>
  <si>
    <r>
      <t>Spitex Hombrechtikon</t>
    </r>
    <r>
      <rPr>
        <i/>
        <sz val="9"/>
        <color theme="1"/>
        <rFont val="Arial"/>
        <family val="2"/>
      </rPr>
      <t xml:space="preserve"> (vormals Hom'Care)</t>
    </r>
  </si>
  <si>
    <r>
      <t xml:space="preserve">Spitex Wyland AG </t>
    </r>
    <r>
      <rPr>
        <sz val="9"/>
        <color theme="1"/>
        <rFont val="Arial"/>
        <family val="2"/>
      </rPr>
      <t>(v</t>
    </r>
    <r>
      <rPr>
        <i/>
        <sz val="9"/>
        <color theme="1"/>
        <rFont val="Arial"/>
        <family val="2"/>
      </rPr>
      <t>ormals Andelfingen, Stammertal)</t>
    </r>
  </si>
  <si>
    <r>
      <t xml:space="preserve">Palliaviva </t>
    </r>
    <r>
      <rPr>
        <i/>
        <sz val="9"/>
        <color theme="1"/>
        <rFont val="Arial"/>
        <family val="2"/>
      </rPr>
      <t>(vormals OnkoPlus)</t>
    </r>
  </si>
  <si>
    <r>
      <t xml:space="preserve">Villa Vita Spitex </t>
    </r>
    <r>
      <rPr>
        <i/>
        <sz val="9"/>
        <color theme="1"/>
        <rFont val="Arial"/>
        <family val="2"/>
      </rPr>
      <t>(vormals SRK Kt.ZH)</t>
    </r>
  </si>
  <si>
    <r>
      <t>Stiftung Joël Kinderspitex Schweiz</t>
    </r>
    <r>
      <rPr>
        <i/>
        <sz val="9"/>
        <color theme="1"/>
        <rFont val="Arial"/>
        <family val="2"/>
      </rPr>
      <t xml:space="preserve"> (vormals Kinderspitexverein)</t>
    </r>
  </si>
  <si>
    <r>
      <t xml:space="preserve">Home Instead Zürich Unterland, ZWN Bülach
</t>
    </r>
    <r>
      <rPr>
        <i/>
        <sz val="9"/>
        <color theme="1"/>
        <rFont val="Arial"/>
        <family val="2"/>
      </rPr>
      <t>(vormals HI ZH Unterland, Steinmaur, vor 01.07.20)</t>
    </r>
  </si>
  <si>
    <r>
      <t xml:space="preserve">Home Instead, Seniorendienste Region Schweiz AG, ZWN Pfäffikon
 </t>
    </r>
    <r>
      <rPr>
        <i/>
        <sz val="9"/>
        <color theme="1"/>
        <rFont val="Arial"/>
        <family val="2"/>
      </rPr>
      <t>(vormals HI ZO, Pfäffikon, vor 01. 07. 20)</t>
    </r>
  </si>
  <si>
    <r>
      <t xml:space="preserve">Home Instead, Seniorendienste Region Schweiz AG, ZWN Zollikon
</t>
    </r>
    <r>
      <rPr>
        <i/>
        <sz val="9"/>
        <color theme="1"/>
        <rFont val="Arial"/>
        <family val="2"/>
      </rPr>
      <t>(vormals HI Reg.Zürich, vor 01. 07. 20)</t>
    </r>
  </si>
  <si>
    <r>
      <t xml:space="preserve">Spitex Seewadel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>ab 1.1.2020)</t>
    </r>
    <r>
      <rPr>
        <i/>
        <sz val="8.8000000000000007"/>
        <color theme="1"/>
        <rFont val="Arial"/>
        <family val="2"/>
      </rPr>
      <t xml:space="preserve"> </t>
    </r>
  </si>
  <si>
    <r>
      <t xml:space="preserve">kispex </t>
    </r>
    <r>
      <rPr>
        <i/>
        <sz val="10"/>
        <color theme="1"/>
        <rFont val="Arial"/>
        <family val="2"/>
      </rPr>
      <t>(nur Qualifikationsstufe Tertiär)</t>
    </r>
  </si>
  <si>
    <t>BUR-Nummer</t>
  </si>
  <si>
    <t>Total verrechnete KLV-Stunden Spitex und Heime im Kanton Zürich 2019:</t>
  </si>
  <si>
    <t>Home Instaed, Seniorendienste Schweiz AG, ZWN Lachen</t>
  </si>
  <si>
    <r>
      <t>Spitex Gesundheitsnetz Küsnacht</t>
    </r>
    <r>
      <rPr>
        <sz val="8"/>
        <color theme="1"/>
        <rFont val="Arial"/>
        <family val="2"/>
      </rPr>
      <t xml:space="preserve"> (vormals SPITEX Küsnacht, bis 31.12.21)</t>
    </r>
  </si>
  <si>
    <r>
      <t xml:space="preserve">Spitex Senevita Casa Zürich Stadt und See (ab 23.09.2021)
</t>
    </r>
    <r>
      <rPr>
        <sz val="8"/>
        <color theme="1"/>
        <rFont val="Arial"/>
        <family val="2"/>
      </rPr>
      <t>vormals Spitex für Stadt und Land AG</t>
    </r>
  </si>
  <si>
    <r>
      <t xml:space="preserve">SPITEX Pfannenstiel </t>
    </r>
    <r>
      <rPr>
        <sz val="8"/>
        <color theme="1"/>
        <rFont val="Arial"/>
        <family val="2"/>
      </rPr>
      <t>(inkl. Spitex Oetwil am See ab 1.1.22)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</si>
</sst>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0"/>
      <color indexed="8"/>
      <name val="Arial Black"/>
      <family val="2"/>
    </font>
    <font>
      <b/>
      <sz val="9"/>
      <color indexed="8"/>
      <name val="Arial Black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3"/>
      <color indexed="8"/>
      <name val="Arial Black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sz val="9"/>
      <color indexed="8"/>
      <name val="Arial Black"/>
      <family val="2"/>
    </font>
    <font>
      <u/>
      <sz val="13"/>
      <color indexed="8"/>
      <name val="Arial Black"/>
      <family val="2"/>
    </font>
    <font>
      <sz val="10"/>
      <name val="Arial Black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1"/>
      <name val="Arial Black"/>
      <family val="2"/>
    </font>
    <font>
      <sz val="9"/>
      <color theme="1"/>
      <name val="Arial"/>
      <family val="2"/>
    </font>
    <font>
      <i/>
      <sz val="8.8000000000000007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2" fillId="0" borderId="0" xfId="0" applyFont="1"/>
    <xf numFmtId="0" fontId="0" fillId="5" borderId="0" xfId="0" applyFill="1"/>
    <xf numFmtId="0" fontId="20" fillId="0" borderId="0" xfId="0" applyFont="1"/>
    <xf numFmtId="0" fontId="0" fillId="6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164" fontId="13" fillId="0" borderId="0" xfId="2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164" fontId="10" fillId="0" borderId="0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2" applyNumberFormat="1" applyFont="1" applyFill="1" applyBorder="1" applyAlignment="1" applyProtection="1">
      <alignment vertical="top" wrapText="1"/>
      <protection locked="0"/>
    </xf>
    <xf numFmtId="164" fontId="10" fillId="0" borderId="0" xfId="2" applyNumberFormat="1" applyFont="1" applyFill="1" applyBorder="1" applyAlignment="1" applyProtection="1">
      <alignment horizontal="left" vertical="top" wrapText="1"/>
      <protection locked="0"/>
    </xf>
    <xf numFmtId="164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164" fontId="16" fillId="0" borderId="4" xfId="2" applyNumberFormat="1" applyFont="1" applyFill="1" applyBorder="1" applyAlignment="1" applyProtection="1">
      <alignment horizontal="left" vertical="top" wrapText="1"/>
      <protection locked="0"/>
    </xf>
    <xf numFmtId="164" fontId="16" fillId="0" borderId="5" xfId="2" applyNumberFormat="1" applyFont="1" applyFill="1" applyBorder="1" applyAlignment="1" applyProtection="1">
      <alignment horizontal="left" vertical="top" wrapText="1"/>
      <protection locked="0"/>
    </xf>
    <xf numFmtId="164" fontId="16" fillId="0" borderId="2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2" applyNumberFormat="1" applyFont="1" applyFill="1" applyBorder="1" applyAlignment="1" applyProtection="1">
      <alignment horizontal="left" vertical="top" wrapText="1"/>
      <protection locked="0"/>
    </xf>
    <xf numFmtId="164" fontId="13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16" fillId="0" borderId="2" xfId="2" applyNumberFormat="1" applyFont="1" applyFill="1" applyBorder="1" applyAlignment="1" applyProtection="1">
      <alignment horizontal="left" vertical="top" wrapText="1"/>
      <protection locked="0"/>
    </xf>
    <xf numFmtId="164" fontId="16" fillId="0" borderId="3" xfId="2" applyNumberFormat="1" applyFont="1" applyFill="1" applyBorder="1" applyAlignment="1" applyProtection="1">
      <alignment horizontal="left" vertical="center" wrapText="1"/>
      <protection locked="0"/>
    </xf>
    <xf numFmtId="164" fontId="19" fillId="0" borderId="1" xfId="2" applyNumberFormat="1" applyFont="1" applyFill="1" applyBorder="1" applyAlignment="1" applyProtection="1">
      <alignment horizontal="left" vertical="center" wrapText="1"/>
      <protection locked="0"/>
    </xf>
    <xf numFmtId="164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2" applyNumberFormat="1" applyFont="1" applyFill="1" applyBorder="1" applyAlignment="1" applyProtection="1">
      <alignment horizontal="left" vertical="top" wrapText="1"/>
      <protection locked="0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0" fontId="20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19" fillId="0" borderId="0" xfId="2" applyNumberFormat="1" applyFont="1" applyFill="1" applyBorder="1" applyAlignment="1" applyProtection="1">
      <alignment horizontal="left" vertical="top" wrapText="1"/>
      <protection locked="0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" applyNumberFormat="1" applyFont="1" applyFill="1" applyBorder="1" applyAlignment="1" applyProtection="1">
      <alignment horizontal="left" vertical="top" wrapText="1"/>
      <protection locked="0"/>
    </xf>
    <xf numFmtId="0" fontId="15" fillId="0" borderId="0" xfId="2" applyFont="1" applyFill="1" applyAlignment="1" applyProtection="1">
      <alignment horizontal="left" vertical="center"/>
      <protection locked="0"/>
    </xf>
    <xf numFmtId="0" fontId="16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1" xfId="2" applyFont="1" applyFill="1" applyBorder="1" applyAlignment="1" applyProtection="1">
      <alignment vertical="center" wrapText="1"/>
      <protection locked="0"/>
    </xf>
    <xf numFmtId="3" fontId="19" fillId="0" borderId="1" xfId="2" applyNumberFormat="1" applyFont="1" applyFill="1" applyBorder="1" applyAlignment="1" applyProtection="1">
      <alignment horizontal="center" vertical="center"/>
      <protection locked="0"/>
    </xf>
    <xf numFmtId="164" fontId="18" fillId="0" borderId="0" xfId="2" applyNumberFormat="1" applyFont="1" applyFill="1" applyBorder="1" applyAlignment="1" applyProtection="1">
      <alignment vertical="center"/>
      <protection locked="0"/>
    </xf>
    <xf numFmtId="164" fontId="6" fillId="0" borderId="0" xfId="2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164" fontId="10" fillId="0" borderId="0" xfId="2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11" fontId="3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" xfId="2" applyFont="1" applyFill="1" applyBorder="1" applyAlignment="1" applyProtection="1">
      <alignment vertical="center" wrapText="1"/>
      <protection locked="0"/>
    </xf>
    <xf numFmtId="2" fontId="7" fillId="0" borderId="1" xfId="1" applyNumberFormat="1" applyFont="1" applyFill="1" applyBorder="1" applyAlignment="1" applyProtection="1">
      <alignment vertical="center" wrapText="1"/>
      <protection locked="0"/>
    </xf>
    <xf numFmtId="0" fontId="6" fillId="0" borderId="1" xfId="2" applyNumberFormat="1" applyFont="1" applyFill="1" applyBorder="1" applyAlignment="1" applyProtection="1">
      <alignment vertical="center" wrapText="1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Protection="1">
      <protection locked="0"/>
    </xf>
    <xf numFmtId="164" fontId="8" fillId="4" borderId="0" xfId="0" applyNumberFormat="1" applyFont="1" applyFill="1" applyProtection="1">
      <protection locked="0"/>
    </xf>
    <xf numFmtId="164" fontId="9" fillId="4" borderId="0" xfId="0" applyNumberFormat="1" applyFont="1" applyFill="1" applyProtection="1">
      <protection locked="0"/>
    </xf>
    <xf numFmtId="0" fontId="0" fillId="4" borderId="0" xfId="0" applyFill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64" fontId="9" fillId="0" borderId="0" xfId="0" applyNumberFormat="1" applyFont="1" applyFill="1" applyProtection="1">
      <protection locked="0"/>
    </xf>
    <xf numFmtId="164" fontId="8" fillId="5" borderId="0" xfId="0" applyNumberFormat="1" applyFont="1" applyFill="1" applyProtection="1">
      <protection locked="0"/>
    </xf>
    <xf numFmtId="0" fontId="8" fillId="4" borderId="0" xfId="0" applyFont="1" applyFill="1" applyProtection="1"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164" fontId="22" fillId="0" borderId="0" xfId="0" applyNumberFormat="1" applyFont="1" applyFill="1" applyProtection="1">
      <protection locked="0"/>
    </xf>
    <xf numFmtId="164" fontId="25" fillId="0" borderId="0" xfId="0" applyNumberFormat="1" applyFont="1" applyFill="1" applyProtection="1">
      <protection locked="0"/>
    </xf>
    <xf numFmtId="0" fontId="21" fillId="0" borderId="0" xfId="0" applyFont="1" applyFill="1" applyProtection="1">
      <protection locked="0"/>
    </xf>
    <xf numFmtId="164" fontId="22" fillId="4" borderId="0" xfId="0" applyNumberFormat="1" applyFont="1" applyFill="1" applyProtection="1">
      <protection locked="0"/>
    </xf>
    <xf numFmtId="164" fontId="25" fillId="4" borderId="0" xfId="0" applyNumberFormat="1" applyFont="1" applyFill="1" applyProtection="1">
      <protection locked="0"/>
    </xf>
    <xf numFmtId="0" fontId="21" fillId="4" borderId="0" xfId="0" applyFont="1" applyFill="1" applyProtection="1">
      <protection locked="0"/>
    </xf>
    <xf numFmtId="0" fontId="8" fillId="4" borderId="0" xfId="0" applyFont="1" applyFill="1" applyBorder="1" applyAlignment="1" applyProtection="1">
      <alignment vertical="center" wrapText="1"/>
      <protection locked="0"/>
    </xf>
    <xf numFmtId="164" fontId="9" fillId="5" borderId="0" xfId="0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164" fontId="22" fillId="5" borderId="0" xfId="0" applyNumberFormat="1" applyFont="1" applyFill="1" applyProtection="1">
      <protection locked="0"/>
    </xf>
    <xf numFmtId="164" fontId="25" fillId="5" borderId="0" xfId="0" applyNumberFormat="1" applyFont="1" applyFill="1" applyProtection="1">
      <protection locked="0"/>
    </xf>
    <xf numFmtId="0" fontId="21" fillId="5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26" fillId="4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164" fontId="11" fillId="0" borderId="0" xfId="0" applyNumberFormat="1" applyFont="1" applyFill="1" applyProtection="1">
      <protection locked="0"/>
    </xf>
    <xf numFmtId="0" fontId="11" fillId="0" borderId="0" xfId="0" applyFont="1" applyFill="1"/>
    <xf numFmtId="0" fontId="0" fillId="4" borderId="0" xfId="0" applyFill="1"/>
    <xf numFmtId="164" fontId="31" fillId="4" borderId="0" xfId="0" applyNumberFormat="1" applyFont="1" applyFill="1" applyProtection="1">
      <protection locked="0"/>
    </xf>
    <xf numFmtId="164" fontId="0" fillId="4" borderId="0" xfId="0" applyNumberFormat="1" applyFill="1" applyProtection="1"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10" fillId="0" borderId="0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2" applyNumberFormat="1" applyFont="1" applyFill="1" applyBorder="1" applyAlignment="1" applyProtection="1">
      <alignment horizontal="left" vertical="top" wrapText="1"/>
      <protection locked="0"/>
    </xf>
    <xf numFmtId="164" fontId="6" fillId="0" borderId="0" xfId="2" applyNumberFormat="1" applyFont="1" applyFill="1" applyBorder="1" applyAlignment="1" applyProtection="1">
      <alignment horizontal="left" vertical="top" wrapText="1"/>
      <protection locked="0"/>
    </xf>
  </cellXfs>
  <cellStyles count="3">
    <cellStyle name="40 % - Akzent3" xfId="1" builtinId="39"/>
    <cellStyle name="40 % - Akzent5" xfId="2" builtinId="4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17</xdr:row>
      <xdr:rowOff>0</xdr:rowOff>
    </xdr:from>
    <xdr:to>
      <xdr:col>5</xdr:col>
      <xdr:colOff>654844</xdr:colOff>
      <xdr:row>20</xdr:row>
      <xdr:rowOff>11906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4" y="4238625"/>
          <a:ext cx="8346280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S217"/>
  <sheetViews>
    <sheetView showGridLines="0" tabSelected="1" topLeftCell="A202" zoomScaleNormal="100" workbookViewId="0">
      <selection activeCell="B224" sqref="B224"/>
    </sheetView>
  </sheetViews>
  <sheetFormatPr baseColWidth="10" defaultRowHeight="14.4" x14ac:dyDescent="0.3"/>
  <cols>
    <col min="1" max="1" width="11.88671875" customWidth="1"/>
    <col min="2" max="2" width="76.44140625" style="46" customWidth="1"/>
    <col min="3" max="3" width="12.6640625" style="21" customWidth="1"/>
    <col min="4" max="4" width="13.6640625" style="21" customWidth="1"/>
    <col min="5" max="5" width="12.44140625" style="21" bestFit="1" customWidth="1"/>
    <col min="6" max="6" width="12.33203125" style="21" customWidth="1"/>
    <col min="7" max="7" width="11.6640625" style="21" customWidth="1"/>
    <col min="8" max="8" width="1.6640625" style="45" customWidth="1"/>
    <col min="9" max="9" width="5.44140625" style="9" customWidth="1"/>
    <col min="10" max="12" width="9.6640625" style="9" customWidth="1"/>
    <col min="13" max="13" width="1.6640625" style="9" customWidth="1"/>
    <col min="14" max="16" width="9.6640625" style="9" customWidth="1"/>
    <col min="17" max="17" width="1.6640625" style="9" customWidth="1"/>
    <col min="18" max="20" width="9.6640625" style="9" customWidth="1"/>
  </cols>
  <sheetData>
    <row r="1" spans="2:20" ht="18.75" customHeight="1" x14ac:dyDescent="0.3">
      <c r="B1" s="90" t="s">
        <v>18</v>
      </c>
      <c r="C1" s="90"/>
      <c r="D1" s="90"/>
      <c r="E1" s="90"/>
      <c r="F1" s="90"/>
      <c r="G1" s="90"/>
      <c r="H1" s="90"/>
      <c r="I1" s="8"/>
      <c r="K1" s="10"/>
    </row>
    <row r="2" spans="2:20" ht="4.2" customHeight="1" x14ac:dyDescent="0.3">
      <c r="B2" s="11"/>
      <c r="C2" s="11"/>
      <c r="D2" s="11"/>
      <c r="E2" s="11"/>
      <c r="F2" s="11"/>
      <c r="G2" s="11"/>
      <c r="H2" s="11"/>
      <c r="I2" s="11"/>
      <c r="K2" s="10"/>
    </row>
    <row r="3" spans="2:20" ht="49.5" customHeight="1" x14ac:dyDescent="0.3">
      <c r="B3" s="92" t="s">
        <v>19</v>
      </c>
      <c r="C3" s="92"/>
      <c r="D3" s="92"/>
      <c r="E3" s="92"/>
      <c r="F3" s="92"/>
      <c r="G3" s="92"/>
      <c r="H3" s="92"/>
      <c r="I3" s="92"/>
      <c r="K3" s="10"/>
    </row>
    <row r="4" spans="2:20" ht="20.25" customHeight="1" x14ac:dyDescent="0.3">
      <c r="B4" s="93" t="s">
        <v>20</v>
      </c>
      <c r="C4" s="93"/>
      <c r="D4" s="93"/>
      <c r="E4" s="93"/>
      <c r="F4" s="93"/>
      <c r="G4" s="93"/>
      <c r="H4" s="93"/>
      <c r="I4" s="12"/>
      <c r="K4" s="10"/>
    </row>
    <row r="5" spans="2:20" ht="10.199999999999999" customHeight="1" x14ac:dyDescent="0.3">
      <c r="B5" s="11"/>
      <c r="C5" s="13"/>
      <c r="D5" s="13"/>
      <c r="E5" s="13"/>
      <c r="F5" s="13"/>
      <c r="G5" s="13"/>
      <c r="H5" s="13"/>
      <c r="I5" s="12"/>
      <c r="K5" s="10"/>
    </row>
    <row r="6" spans="2:20" ht="20.25" customHeight="1" x14ac:dyDescent="0.3">
      <c r="B6" s="94" t="s">
        <v>15</v>
      </c>
      <c r="C6" s="94"/>
      <c r="D6" s="94"/>
      <c r="E6" s="94"/>
      <c r="F6" s="94"/>
      <c r="G6" s="94"/>
      <c r="H6" s="94"/>
      <c r="I6" s="12"/>
      <c r="K6" s="10"/>
    </row>
    <row r="7" spans="2:20" s="2" customFormat="1" ht="26.4" customHeight="1" x14ac:dyDescent="0.3">
      <c r="B7" s="14"/>
      <c r="C7" s="15" t="s">
        <v>5</v>
      </c>
      <c r="D7" s="16"/>
      <c r="E7" s="17" t="s">
        <v>6</v>
      </c>
      <c r="F7" s="17" t="s">
        <v>14</v>
      </c>
      <c r="G7" s="17" t="s">
        <v>7</v>
      </c>
      <c r="H7" s="18"/>
      <c r="I7" s="19"/>
      <c r="J7" s="20"/>
      <c r="K7" s="21"/>
      <c r="L7" s="20"/>
      <c r="M7" s="20"/>
      <c r="N7" s="20"/>
      <c r="O7" s="20"/>
      <c r="P7" s="20"/>
      <c r="Q7" s="20"/>
      <c r="R7" s="20"/>
      <c r="S7" s="20"/>
      <c r="T7" s="20"/>
    </row>
    <row r="8" spans="2:20" s="2" customFormat="1" ht="16.2" customHeight="1" x14ac:dyDescent="0.3">
      <c r="B8" s="14"/>
      <c r="C8" s="22" t="s">
        <v>8</v>
      </c>
      <c r="D8" s="22" t="s">
        <v>9</v>
      </c>
      <c r="E8" s="23"/>
      <c r="F8" s="23"/>
      <c r="G8" s="23"/>
      <c r="H8" s="18"/>
      <c r="I8" s="19"/>
      <c r="J8" s="20"/>
      <c r="K8" s="21"/>
      <c r="L8" s="20"/>
      <c r="M8" s="20"/>
      <c r="N8" s="20"/>
      <c r="O8" s="20"/>
      <c r="P8" s="20"/>
      <c r="Q8" s="20"/>
      <c r="R8" s="20"/>
      <c r="S8" s="20"/>
      <c r="T8" s="20"/>
    </row>
    <row r="9" spans="2:20" s="4" customFormat="1" ht="17.100000000000001" customHeight="1" x14ac:dyDescent="0.3">
      <c r="B9" s="24" t="s">
        <v>10</v>
      </c>
      <c r="C9" s="25">
        <v>177</v>
      </c>
      <c r="D9" s="25">
        <v>370</v>
      </c>
      <c r="E9" s="25">
        <v>548</v>
      </c>
      <c r="F9" s="26">
        <v>3</v>
      </c>
      <c r="G9" s="25">
        <v>1644</v>
      </c>
      <c r="H9" s="27"/>
      <c r="I9" s="28"/>
      <c r="J9" s="29"/>
      <c r="K9" s="30"/>
      <c r="L9" s="29"/>
      <c r="M9" s="29"/>
      <c r="N9" s="29"/>
      <c r="O9" s="29"/>
      <c r="P9" s="29"/>
      <c r="Q9" s="29"/>
      <c r="R9" s="29"/>
      <c r="S9" s="29"/>
      <c r="T9" s="29"/>
    </row>
    <row r="10" spans="2:20" s="4" customFormat="1" ht="17.100000000000001" customHeight="1" x14ac:dyDescent="0.3">
      <c r="B10" s="24" t="s">
        <v>11</v>
      </c>
      <c r="C10" s="25">
        <v>220</v>
      </c>
      <c r="D10" s="25">
        <v>514</v>
      </c>
      <c r="E10" s="25">
        <v>734</v>
      </c>
      <c r="F10" s="26">
        <v>3</v>
      </c>
      <c r="G10" s="25">
        <v>2202</v>
      </c>
      <c r="H10" s="27"/>
      <c r="I10" s="28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</row>
    <row r="11" spans="2:20" s="4" customFormat="1" ht="17.100000000000001" customHeight="1" x14ac:dyDescent="0.3">
      <c r="B11" s="24" t="s">
        <v>12</v>
      </c>
      <c r="C11" s="25">
        <v>38</v>
      </c>
      <c r="D11" s="25">
        <v>130</v>
      </c>
      <c r="E11" s="25">
        <v>168</v>
      </c>
      <c r="F11" s="26">
        <v>2</v>
      </c>
      <c r="G11" s="25">
        <v>336</v>
      </c>
      <c r="H11" s="27"/>
      <c r="I11" s="28"/>
      <c r="J11" s="29"/>
      <c r="K11" s="30"/>
      <c r="L11" s="29"/>
      <c r="M11" s="29"/>
      <c r="N11" s="29"/>
      <c r="O11" s="29"/>
      <c r="P11" s="29"/>
      <c r="Q11" s="29"/>
      <c r="R11" s="29"/>
      <c r="S11" s="29"/>
      <c r="T11" s="29"/>
    </row>
    <row r="12" spans="2:20" s="4" customFormat="1" ht="30" customHeight="1" x14ac:dyDescent="0.3">
      <c r="B12" s="24" t="s">
        <v>16</v>
      </c>
      <c r="C12" s="31"/>
      <c r="D12" s="31"/>
      <c r="E12" s="32">
        <v>1450</v>
      </c>
      <c r="F12" s="33"/>
      <c r="G12" s="32">
        <v>4182</v>
      </c>
      <c r="H12" s="27"/>
      <c r="I12" s="28"/>
      <c r="J12" s="29"/>
      <c r="K12" s="30"/>
      <c r="L12" s="29"/>
      <c r="M12" s="29"/>
      <c r="N12" s="29"/>
      <c r="O12" s="29"/>
      <c r="P12" s="29"/>
      <c r="Q12" s="29"/>
      <c r="R12" s="29"/>
      <c r="S12" s="29"/>
      <c r="T12" s="29"/>
    </row>
    <row r="13" spans="2:20" s="2" customFormat="1" ht="10.199999999999999" customHeight="1" x14ac:dyDescent="0.3">
      <c r="B13" s="14"/>
      <c r="C13" s="34"/>
      <c r="D13" s="34"/>
      <c r="E13" s="34"/>
      <c r="F13" s="34"/>
      <c r="G13" s="34"/>
      <c r="H13" s="18"/>
      <c r="I13" s="19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20"/>
    </row>
    <row r="14" spans="2:20" ht="17.100000000000001" customHeight="1" x14ac:dyDescent="0.3">
      <c r="B14" s="35"/>
      <c r="C14" s="36" t="s">
        <v>8</v>
      </c>
      <c r="D14" s="36" t="s">
        <v>9</v>
      </c>
      <c r="E14" s="36" t="s">
        <v>13</v>
      </c>
      <c r="F14" s="13"/>
      <c r="G14" s="13"/>
      <c r="H14" s="13"/>
      <c r="I14" s="12"/>
      <c r="K14" s="10"/>
    </row>
    <row r="15" spans="2:20" ht="32.25" customHeight="1" x14ac:dyDescent="0.3">
      <c r="B15" s="37" t="s">
        <v>220</v>
      </c>
      <c r="C15" s="38">
        <v>2553728</v>
      </c>
      <c r="D15" s="38">
        <v>8424273</v>
      </c>
      <c r="E15" s="38">
        <v>10978001</v>
      </c>
      <c r="F15" s="13"/>
      <c r="G15" s="13"/>
      <c r="H15" s="13"/>
      <c r="I15" s="12"/>
      <c r="K15" s="10"/>
    </row>
    <row r="16" spans="2:20" ht="10.199999999999999" customHeight="1" x14ac:dyDescent="0.3">
      <c r="B16" s="11"/>
      <c r="C16" s="13"/>
      <c r="D16" s="13"/>
      <c r="E16" s="13"/>
      <c r="F16" s="13"/>
      <c r="G16" s="13"/>
      <c r="H16" s="13"/>
      <c r="I16" s="12"/>
      <c r="K16" s="10"/>
    </row>
    <row r="17" spans="1:20" ht="20.25" customHeight="1" x14ac:dyDescent="0.3">
      <c r="B17" s="39" t="s">
        <v>17</v>
      </c>
      <c r="C17" s="40"/>
      <c r="D17" s="40"/>
      <c r="E17" s="40"/>
      <c r="F17" s="13"/>
      <c r="G17" s="13"/>
      <c r="H17" s="13"/>
      <c r="I17" s="12"/>
      <c r="K17" s="10"/>
    </row>
    <row r="18" spans="1:20" ht="20.25" customHeight="1" x14ac:dyDescent="0.3">
      <c r="B18" s="41"/>
      <c r="C18" s="12"/>
      <c r="D18" s="12"/>
      <c r="E18" s="12"/>
      <c r="F18" s="12"/>
      <c r="G18" s="12"/>
      <c r="H18" s="12"/>
      <c r="I18" s="12"/>
      <c r="K18" s="10"/>
    </row>
    <row r="19" spans="1:20" ht="20.25" customHeight="1" x14ac:dyDescent="0.3">
      <c r="B19" s="42"/>
      <c r="C19" s="12"/>
      <c r="D19" s="12"/>
      <c r="E19" s="12"/>
      <c r="F19" s="12"/>
      <c r="G19" s="12"/>
      <c r="H19" s="12"/>
      <c r="I19" s="12"/>
      <c r="K19" s="10"/>
    </row>
    <row r="20" spans="1:20" ht="10.199999999999999" customHeight="1" x14ac:dyDescent="0.3">
      <c r="B20" s="43"/>
      <c r="D20" s="44"/>
      <c r="E20" s="44"/>
      <c r="F20" s="44"/>
    </row>
    <row r="21" spans="1:20" ht="20.25" customHeight="1" x14ac:dyDescent="0.3">
      <c r="D21" s="47"/>
      <c r="E21" s="47"/>
      <c r="F21" s="47"/>
      <c r="J21" s="91" t="s">
        <v>22</v>
      </c>
      <c r="K21" s="91"/>
      <c r="L21" s="91"/>
      <c r="N21" s="91" t="s">
        <v>23</v>
      </c>
      <c r="O21" s="91"/>
      <c r="P21" s="91"/>
      <c r="R21" s="91" t="s">
        <v>24</v>
      </c>
      <c r="S21" s="91"/>
      <c r="T21" s="91"/>
    </row>
    <row r="22" spans="1:20" ht="8.1" customHeight="1" x14ac:dyDescent="0.3">
      <c r="J22" s="91"/>
      <c r="K22" s="91"/>
      <c r="L22" s="91"/>
      <c r="N22" s="91"/>
      <c r="O22" s="91"/>
      <c r="P22" s="91"/>
      <c r="R22" s="91"/>
      <c r="S22" s="91"/>
      <c r="T22" s="91"/>
    </row>
    <row r="23" spans="1:20" ht="63" customHeight="1" x14ac:dyDescent="0.4">
      <c r="A23" t="s">
        <v>219</v>
      </c>
      <c r="B23" s="48" t="s">
        <v>0</v>
      </c>
      <c r="C23" s="49" t="s">
        <v>21</v>
      </c>
      <c r="D23" s="50" t="s">
        <v>1</v>
      </c>
      <c r="E23" s="50" t="s">
        <v>2</v>
      </c>
      <c r="F23" s="50" t="s">
        <v>3</v>
      </c>
      <c r="G23" s="51" t="s">
        <v>4</v>
      </c>
      <c r="J23" s="52" t="s">
        <v>25</v>
      </c>
      <c r="K23" s="50" t="s">
        <v>26</v>
      </c>
      <c r="L23" s="50" t="s">
        <v>27</v>
      </c>
      <c r="N23" s="52" t="s">
        <v>28</v>
      </c>
      <c r="O23" s="50" t="s">
        <v>29</v>
      </c>
      <c r="P23" s="50" t="s">
        <v>30</v>
      </c>
      <c r="R23" s="52" t="s">
        <v>28</v>
      </c>
      <c r="S23" s="50" t="s">
        <v>29</v>
      </c>
      <c r="T23" s="50" t="s">
        <v>30</v>
      </c>
    </row>
    <row r="24" spans="1:20" ht="18.75" customHeight="1" x14ac:dyDescent="0.45">
      <c r="A24">
        <v>10003363</v>
      </c>
      <c r="B24" s="53" t="s">
        <v>31</v>
      </c>
      <c r="C24" s="54">
        <v>2720</v>
      </c>
      <c r="D24" s="55">
        <f>G$9*(C24/E$15)</f>
        <v>0.40733098858344069</v>
      </c>
      <c r="E24" s="55">
        <f>G$10*(C24/E$15)</f>
        <v>0.54558566719022894</v>
      </c>
      <c r="F24" s="55">
        <f>G$11*(C24/E$15)</f>
        <v>8.3250129053549921E-2</v>
      </c>
      <c r="G24" s="56">
        <f t="shared" ref="G24:G82" si="0">SUM(D24:F24)</f>
        <v>1.0361667848272196</v>
      </c>
      <c r="H24" s="57"/>
      <c r="I24" s="57"/>
      <c r="J24" s="55">
        <f>D24*0.21</f>
        <v>8.5539507602522546E-2</v>
      </c>
      <c r="K24" s="55">
        <f>E24*0.55</f>
        <v>0.30007211695462593</v>
      </c>
      <c r="L24" s="55">
        <f>F24*0.25</f>
        <v>2.081253226338748E-2</v>
      </c>
      <c r="M24" s="55"/>
      <c r="N24" s="55">
        <f>D24*0.24</f>
        <v>9.7759437260025756E-2</v>
      </c>
      <c r="O24" s="55">
        <f>E24*0.6</f>
        <v>0.32735140031413734</v>
      </c>
      <c r="P24" s="55">
        <f>F24*0.3</f>
        <v>2.4975038716064976E-2</v>
      </c>
      <c r="Q24" s="55"/>
      <c r="R24" s="55">
        <f>D24*0.24</f>
        <v>9.7759437260025756E-2</v>
      </c>
      <c r="S24" s="55">
        <f>E24*0.6</f>
        <v>0.32735140031413734</v>
      </c>
      <c r="T24" s="55">
        <f>F24*0.3</f>
        <v>2.4975038716064976E-2</v>
      </c>
    </row>
    <row r="25" spans="1:20" s="1" customFormat="1" ht="17.399999999999999" x14ac:dyDescent="0.45">
      <c r="A25" s="1">
        <v>10081639</v>
      </c>
      <c r="B25" s="58" t="s">
        <v>32</v>
      </c>
      <c r="C25" s="59">
        <v>2339</v>
      </c>
      <c r="D25" s="60">
        <f t="shared" ref="D25:D83" si="1">G$9*(C25/E$15)</f>
        <v>0.35027469937377487</v>
      </c>
      <c r="E25" s="60">
        <f t="shared" ref="E25:E83" si="2">G$10*(C25/E$15)</f>
        <v>0.46916355719042113</v>
      </c>
      <c r="F25" s="60">
        <f t="shared" ref="F25:F83" si="3">G$11*(C25/E$15)</f>
        <v>7.1588989653034285E-2</v>
      </c>
      <c r="G25" s="61">
        <f t="shared" si="0"/>
        <v>0.89102724621723028</v>
      </c>
      <c r="H25" s="45"/>
      <c r="I25" s="45"/>
      <c r="J25" s="60">
        <f t="shared" ref="J25:J83" si="4">D25*0.21</f>
        <v>7.3557686868492719E-2</v>
      </c>
      <c r="K25" s="60">
        <f t="shared" ref="K25:K83" si="5">E25*0.55</f>
        <v>0.25803995645473166</v>
      </c>
      <c r="L25" s="60">
        <f t="shared" ref="L25:L83" si="6">F25*0.25</f>
        <v>1.7897247413258571E-2</v>
      </c>
      <c r="M25" s="45"/>
      <c r="N25" s="60">
        <f t="shared" ref="N25:N83" si="7">D25*0.24</f>
        <v>8.4065927849705971E-2</v>
      </c>
      <c r="O25" s="60">
        <f t="shared" ref="O25:O83" si="8">E25*0.6</f>
        <v>0.28149813431425269</v>
      </c>
      <c r="P25" s="60">
        <f t="shared" ref="P25:P83" si="9">F25*0.3</f>
        <v>2.1476696895910283E-2</v>
      </c>
      <c r="Q25" s="45"/>
      <c r="R25" s="60">
        <f t="shared" ref="R25:R83" si="10">D25*0.24</f>
        <v>8.4065927849705971E-2</v>
      </c>
      <c r="S25" s="60">
        <f t="shared" ref="S25:S83" si="11">E25*0.6</f>
        <v>0.28149813431425269</v>
      </c>
      <c r="T25" s="62">
        <f>F25*0.3</f>
        <v>2.1476696895910283E-2</v>
      </c>
    </row>
    <row r="26" spans="1:20" s="1" customFormat="1" ht="17.399999999999999" x14ac:dyDescent="0.45">
      <c r="A26" s="1">
        <v>10624608</v>
      </c>
      <c r="B26" s="53" t="s">
        <v>33</v>
      </c>
      <c r="C26" s="63">
        <v>1973</v>
      </c>
      <c r="D26" s="55">
        <f>G$9*(C26/E$15)</f>
        <v>0.29546472076291486</v>
      </c>
      <c r="E26" s="55">
        <f t="shared" si="2"/>
        <v>0.39575019167879472</v>
      </c>
      <c r="F26" s="55">
        <f t="shared" si="3"/>
        <v>6.0386950228916908E-2</v>
      </c>
      <c r="G26" s="56">
        <f t="shared" si="0"/>
        <v>0.75160186267062645</v>
      </c>
      <c r="H26" s="57"/>
      <c r="I26" s="57"/>
      <c r="J26" s="55">
        <f t="shared" si="4"/>
        <v>6.2047591360212116E-2</v>
      </c>
      <c r="K26" s="55">
        <f t="shared" si="5"/>
        <v>0.21766260542333712</v>
      </c>
      <c r="L26" s="55">
        <f t="shared" si="6"/>
        <v>1.5096737557229227E-2</v>
      </c>
      <c r="M26" s="57"/>
      <c r="N26" s="55">
        <f t="shared" si="7"/>
        <v>7.0911532983099559E-2</v>
      </c>
      <c r="O26" s="55">
        <f t="shared" si="8"/>
        <v>0.23745011500727681</v>
      </c>
      <c r="P26" s="55">
        <f t="shared" si="9"/>
        <v>1.8116085068675073E-2</v>
      </c>
      <c r="Q26" s="57"/>
      <c r="R26" s="55">
        <f t="shared" si="10"/>
        <v>7.0911532983099559E-2</v>
      </c>
      <c r="S26" s="55">
        <f t="shared" si="11"/>
        <v>0.23745011500727681</v>
      </c>
      <c r="T26" s="55">
        <f>F26*0.3</f>
        <v>1.8116085068675073E-2</v>
      </c>
    </row>
    <row r="27" spans="1:20" ht="17.399999999999999" x14ac:dyDescent="0.45">
      <c r="A27">
        <v>11166629</v>
      </c>
      <c r="B27" s="58" t="s">
        <v>34</v>
      </c>
      <c r="C27" s="21">
        <v>716</v>
      </c>
      <c r="D27" s="60">
        <f t="shared" si="1"/>
        <v>0.10722389258299395</v>
      </c>
      <c r="E27" s="60">
        <f t="shared" si="2"/>
        <v>0.14361740356919261</v>
      </c>
      <c r="F27" s="60">
        <f t="shared" si="3"/>
        <v>2.1914372206743287E-2</v>
      </c>
      <c r="G27" s="61">
        <f t="shared" si="0"/>
        <v>0.27275566835892984</v>
      </c>
      <c r="I27" s="45"/>
      <c r="J27" s="60">
        <f t="shared" si="4"/>
        <v>2.2517017442428729E-2</v>
      </c>
      <c r="K27" s="60">
        <f t="shared" si="5"/>
        <v>7.8989571963055949E-2</v>
      </c>
      <c r="L27" s="60">
        <f t="shared" si="6"/>
        <v>5.4785930516858218E-3</v>
      </c>
      <c r="M27" s="45"/>
      <c r="N27" s="60">
        <f t="shared" si="7"/>
        <v>2.5733734219918546E-2</v>
      </c>
      <c r="O27" s="60">
        <f t="shared" si="8"/>
        <v>8.6170442141515563E-2</v>
      </c>
      <c r="P27" s="60">
        <f t="shared" si="9"/>
        <v>6.5743116620229861E-3</v>
      </c>
      <c r="Q27" s="45"/>
      <c r="R27" s="60">
        <f t="shared" si="10"/>
        <v>2.5733734219918546E-2</v>
      </c>
      <c r="S27" s="60">
        <f t="shared" si="11"/>
        <v>8.6170442141515563E-2</v>
      </c>
      <c r="T27" s="62">
        <f t="shared" ref="T27:T28" si="12">F27*0.3</f>
        <v>6.5743116620229861E-3</v>
      </c>
    </row>
    <row r="28" spans="1:20" s="1" customFormat="1" ht="17.399999999999999" x14ac:dyDescent="0.45">
      <c r="A28" s="1">
        <v>11172905</v>
      </c>
      <c r="B28" s="53" t="s">
        <v>35</v>
      </c>
      <c r="C28" s="63">
        <v>9293</v>
      </c>
      <c r="D28" s="55">
        <f t="shared" si="1"/>
        <v>1.3916642929801153</v>
      </c>
      <c r="E28" s="55">
        <f t="shared" si="2"/>
        <v>1.8640175019113223</v>
      </c>
      <c r="F28" s="55">
        <f t="shared" si="3"/>
        <v>0.28442773871126442</v>
      </c>
      <c r="G28" s="56">
        <f t="shared" si="0"/>
        <v>3.5401095336027022</v>
      </c>
      <c r="H28" s="57"/>
      <c r="I28" s="57"/>
      <c r="J28" s="55">
        <f t="shared" si="4"/>
        <v>0.29224950152582418</v>
      </c>
      <c r="K28" s="55">
        <f t="shared" si="5"/>
        <v>1.0252096260512273</v>
      </c>
      <c r="L28" s="55">
        <f t="shared" si="6"/>
        <v>7.1106934677816105E-2</v>
      </c>
      <c r="M28" s="57"/>
      <c r="N28" s="55">
        <f t="shared" si="7"/>
        <v>0.33399943031522766</v>
      </c>
      <c r="O28" s="55">
        <f t="shared" si="8"/>
        <v>1.1184105011467933</v>
      </c>
      <c r="P28" s="55">
        <f t="shared" si="9"/>
        <v>8.5328321613379318E-2</v>
      </c>
      <c r="Q28" s="57"/>
      <c r="R28" s="55">
        <f t="shared" si="10"/>
        <v>0.33399943031522766</v>
      </c>
      <c r="S28" s="55">
        <f t="shared" si="11"/>
        <v>1.1184105011467933</v>
      </c>
      <c r="T28" s="55">
        <f t="shared" si="12"/>
        <v>8.5328321613379318E-2</v>
      </c>
    </row>
    <row r="29" spans="1:20" ht="17.399999999999999" x14ac:dyDescent="0.45">
      <c r="A29">
        <v>11173411</v>
      </c>
      <c r="B29" s="58" t="s">
        <v>36</v>
      </c>
      <c r="C29" s="64">
        <v>832</v>
      </c>
      <c r="D29" s="60">
        <f t="shared" si="1"/>
        <v>0.12459536121375832</v>
      </c>
      <c r="E29" s="60">
        <f t="shared" si="2"/>
        <v>0.16688502761112883</v>
      </c>
      <c r="F29" s="60">
        <f t="shared" si="3"/>
        <v>2.5464745357556443E-2</v>
      </c>
      <c r="G29" s="61">
        <f t="shared" si="0"/>
        <v>0.31694513418244358</v>
      </c>
      <c r="I29" s="45"/>
      <c r="J29" s="60">
        <f t="shared" si="4"/>
        <v>2.6165025854889244E-2</v>
      </c>
      <c r="K29" s="60">
        <f t="shared" si="5"/>
        <v>9.1786765186120861E-2</v>
      </c>
      <c r="L29" s="60">
        <f t="shared" si="6"/>
        <v>6.3661863393891108E-3</v>
      </c>
      <c r="M29" s="45"/>
      <c r="N29" s="60">
        <f t="shared" si="7"/>
        <v>2.9902886691301995E-2</v>
      </c>
      <c r="O29" s="60">
        <f t="shared" si="8"/>
        <v>0.10013101656667729</v>
      </c>
      <c r="P29" s="60">
        <f t="shared" si="9"/>
        <v>7.6394236072669323E-3</v>
      </c>
      <c r="Q29" s="45"/>
      <c r="R29" s="60">
        <f t="shared" si="10"/>
        <v>2.9902886691301995E-2</v>
      </c>
      <c r="S29" s="60">
        <f t="shared" si="11"/>
        <v>0.10013101656667729</v>
      </c>
      <c r="T29" s="60">
        <f>F29*0.3</f>
        <v>7.6394236072669323E-3</v>
      </c>
    </row>
    <row r="30" spans="1:20" s="1" customFormat="1" ht="17.399999999999999" x14ac:dyDescent="0.45">
      <c r="A30" s="1">
        <v>11297650</v>
      </c>
      <c r="B30" s="53" t="s">
        <v>37</v>
      </c>
      <c r="C30" s="63">
        <v>588</v>
      </c>
      <c r="D30" s="55">
        <f t="shared" si="1"/>
        <v>8.8055375473184969E-2</v>
      </c>
      <c r="E30" s="55">
        <f t="shared" si="2"/>
        <v>0.11794278393671125</v>
      </c>
      <c r="F30" s="55">
        <f t="shared" si="3"/>
        <v>1.7996719074811526E-2</v>
      </c>
      <c r="G30" s="56">
        <f t="shared" si="0"/>
        <v>0.22399487848470773</v>
      </c>
      <c r="H30" s="57"/>
      <c r="I30" s="57"/>
      <c r="J30" s="55">
        <f t="shared" si="4"/>
        <v>1.8491628849368842E-2</v>
      </c>
      <c r="K30" s="55">
        <f t="shared" si="5"/>
        <v>6.4868531165191187E-2</v>
      </c>
      <c r="L30" s="55">
        <f t="shared" si="6"/>
        <v>4.4991797687028816E-3</v>
      </c>
      <c r="M30" s="57"/>
      <c r="N30" s="55">
        <f t="shared" si="7"/>
        <v>2.1133290113564393E-2</v>
      </c>
      <c r="O30" s="55">
        <f t="shared" si="8"/>
        <v>7.0765670362026745E-2</v>
      </c>
      <c r="P30" s="55">
        <f t="shared" si="9"/>
        <v>5.3990157224434576E-3</v>
      </c>
      <c r="Q30" s="57"/>
      <c r="R30" s="55">
        <f t="shared" si="10"/>
        <v>2.1133290113564393E-2</v>
      </c>
      <c r="S30" s="55">
        <f t="shared" si="11"/>
        <v>7.0765670362026745E-2</v>
      </c>
      <c r="T30" s="55">
        <f t="shared" ref="T30:T31" si="13">F30*0.3</f>
        <v>5.3990157224434576E-3</v>
      </c>
    </row>
    <row r="31" spans="1:20" ht="17.399999999999999" x14ac:dyDescent="0.45">
      <c r="A31">
        <v>40382976</v>
      </c>
      <c r="B31" s="58" t="s">
        <v>38</v>
      </c>
      <c r="C31" s="21">
        <v>7035</v>
      </c>
      <c r="D31" s="60">
        <f t="shared" si="1"/>
        <v>1.0535196708398915</v>
      </c>
      <c r="E31" s="60">
        <f t="shared" si="2"/>
        <v>1.411101164957081</v>
      </c>
      <c r="F31" s="60">
        <f t="shared" si="3"/>
        <v>0.21531788893078074</v>
      </c>
      <c r="G31" s="61">
        <f t="shared" si="0"/>
        <v>2.6799387247277533</v>
      </c>
      <c r="I31" s="45"/>
      <c r="J31" s="60">
        <f t="shared" si="4"/>
        <v>0.2212391308763772</v>
      </c>
      <c r="K31" s="60">
        <f t="shared" si="5"/>
        <v>0.77610564072639465</v>
      </c>
      <c r="L31" s="60">
        <f t="shared" si="6"/>
        <v>5.3829472232695186E-2</v>
      </c>
      <c r="M31" s="45"/>
      <c r="N31" s="60">
        <f t="shared" si="7"/>
        <v>0.25284472100157396</v>
      </c>
      <c r="O31" s="60">
        <f t="shared" si="8"/>
        <v>0.84666069897424856</v>
      </c>
      <c r="P31" s="60">
        <f t="shared" si="9"/>
        <v>6.4595366679234226E-2</v>
      </c>
      <c r="Q31" s="45"/>
      <c r="R31" s="60">
        <f t="shared" si="10"/>
        <v>0.25284472100157396</v>
      </c>
      <c r="S31" s="60">
        <f t="shared" si="11"/>
        <v>0.84666069897424856</v>
      </c>
      <c r="T31" s="60">
        <f t="shared" si="13"/>
        <v>6.4595366679234226E-2</v>
      </c>
    </row>
    <row r="32" spans="1:20" s="1" customFormat="1" ht="17.399999999999999" x14ac:dyDescent="0.45">
      <c r="A32" s="1">
        <v>40510714</v>
      </c>
      <c r="B32" s="53" t="s">
        <v>39</v>
      </c>
      <c r="C32" s="63">
        <v>4233</v>
      </c>
      <c r="D32" s="55">
        <f t="shared" si="1"/>
        <v>0.63390885098297944</v>
      </c>
      <c r="E32" s="55">
        <f t="shared" si="2"/>
        <v>0.8490676945647937</v>
      </c>
      <c r="F32" s="55">
        <f t="shared" si="3"/>
        <v>0.12955801333958705</v>
      </c>
      <c r="G32" s="56">
        <f t="shared" si="0"/>
        <v>1.6125345588873601</v>
      </c>
      <c r="H32" s="57"/>
      <c r="I32" s="57"/>
      <c r="J32" s="55">
        <f t="shared" si="4"/>
        <v>0.13312085870642568</v>
      </c>
      <c r="K32" s="55">
        <f t="shared" si="5"/>
        <v>0.46698723201063658</v>
      </c>
      <c r="L32" s="55">
        <f t="shared" si="6"/>
        <v>3.2389503334896763E-2</v>
      </c>
      <c r="M32" s="57"/>
      <c r="N32" s="55">
        <f t="shared" si="7"/>
        <v>0.15213812423591505</v>
      </c>
      <c r="O32" s="55">
        <f t="shared" si="8"/>
        <v>0.5094406167388762</v>
      </c>
      <c r="P32" s="55">
        <f t="shared" si="9"/>
        <v>3.8867404001876112E-2</v>
      </c>
      <c r="Q32" s="57"/>
      <c r="R32" s="55">
        <f t="shared" si="10"/>
        <v>0.15213812423591505</v>
      </c>
      <c r="S32" s="55">
        <f t="shared" si="11"/>
        <v>0.5094406167388762</v>
      </c>
      <c r="T32" s="55">
        <f>F32*0.3</f>
        <v>3.8867404001876112E-2</v>
      </c>
    </row>
    <row r="33" spans="1:20" ht="17.399999999999999" x14ac:dyDescent="0.45">
      <c r="A33">
        <v>41228428</v>
      </c>
      <c r="B33" s="58" t="s">
        <v>40</v>
      </c>
      <c r="C33" s="21">
        <v>5092</v>
      </c>
      <c r="D33" s="60">
        <f t="shared" si="1"/>
        <v>0.76254757127458817</v>
      </c>
      <c r="E33" s="60">
        <f t="shared" si="2"/>
        <v>1.0213684622546491</v>
      </c>
      <c r="F33" s="60">
        <f t="shared" si="3"/>
        <v>0.15584913865466035</v>
      </c>
      <c r="G33" s="61">
        <f t="shared" si="0"/>
        <v>1.9397651721838975</v>
      </c>
      <c r="I33" s="45"/>
      <c r="J33" s="60">
        <f t="shared" si="4"/>
        <v>0.16013498996766351</v>
      </c>
      <c r="K33" s="60">
        <f t="shared" si="5"/>
        <v>0.56175265424005705</v>
      </c>
      <c r="L33" s="60">
        <f t="shared" si="6"/>
        <v>3.8962284663665088E-2</v>
      </c>
      <c r="M33" s="45"/>
      <c r="N33" s="60">
        <f t="shared" si="7"/>
        <v>0.18301141710590116</v>
      </c>
      <c r="O33" s="60">
        <f t="shared" si="8"/>
        <v>0.61282107735278946</v>
      </c>
      <c r="P33" s="60">
        <f t="shared" si="9"/>
        <v>4.6754741596398107E-2</v>
      </c>
      <c r="Q33" s="45"/>
      <c r="R33" s="60">
        <f t="shared" si="10"/>
        <v>0.18301141710590116</v>
      </c>
      <c r="S33" s="60">
        <f t="shared" si="11"/>
        <v>0.61282107735278946</v>
      </c>
      <c r="T33" s="60">
        <f t="shared" ref="T33:T37" si="14">F33*0.3</f>
        <v>4.6754741596398107E-2</v>
      </c>
    </row>
    <row r="34" spans="1:20" s="1" customFormat="1" ht="17.399999999999999" x14ac:dyDescent="0.45">
      <c r="A34" s="1">
        <v>41392127</v>
      </c>
      <c r="B34" s="53" t="s">
        <v>41</v>
      </c>
      <c r="C34" s="63">
        <v>12474</v>
      </c>
      <c r="D34" s="55">
        <f t="shared" si="1"/>
        <v>1.8680318939668525</v>
      </c>
      <c r="E34" s="55">
        <f t="shared" si="2"/>
        <v>2.5020719163716603</v>
      </c>
      <c r="F34" s="55">
        <f t="shared" si="3"/>
        <v>0.38178754037278739</v>
      </c>
      <c r="G34" s="56">
        <f t="shared" si="0"/>
        <v>4.7518913507113005</v>
      </c>
      <c r="H34" s="57"/>
      <c r="I34" s="57"/>
      <c r="J34" s="55">
        <f t="shared" si="4"/>
        <v>0.39228669773303904</v>
      </c>
      <c r="K34" s="55">
        <f t="shared" si="5"/>
        <v>1.3761395540044132</v>
      </c>
      <c r="L34" s="55">
        <f t="shared" si="6"/>
        <v>9.5446885093196848E-2</v>
      </c>
      <c r="M34" s="57"/>
      <c r="N34" s="55">
        <f t="shared" si="7"/>
        <v>0.4483276545520446</v>
      </c>
      <c r="O34" s="55">
        <f t="shared" si="8"/>
        <v>1.5012431498229961</v>
      </c>
      <c r="P34" s="55">
        <f t="shared" si="9"/>
        <v>0.11453626211183621</v>
      </c>
      <c r="Q34" s="57"/>
      <c r="R34" s="55">
        <f t="shared" si="10"/>
        <v>0.4483276545520446</v>
      </c>
      <c r="S34" s="55">
        <f t="shared" si="11"/>
        <v>1.5012431498229961</v>
      </c>
      <c r="T34" s="55">
        <f t="shared" si="14"/>
        <v>0.11453626211183621</v>
      </c>
    </row>
    <row r="35" spans="1:20" s="1" customFormat="1" ht="17.399999999999999" x14ac:dyDescent="0.45">
      <c r="A35" s="1">
        <v>42107610</v>
      </c>
      <c r="B35" s="58" t="s">
        <v>198</v>
      </c>
      <c r="C35" s="65">
        <v>17198</v>
      </c>
      <c r="D35" s="60">
        <f t="shared" si="1"/>
        <v>2.57546997855074</v>
      </c>
      <c r="E35" s="60">
        <f t="shared" si="2"/>
        <v>3.4496258471829253</v>
      </c>
      <c r="F35" s="60">
        <f t="shared" si="3"/>
        <v>0.52637342627314387</v>
      </c>
      <c r="G35" s="61">
        <f t="shared" si="0"/>
        <v>6.5514692520068092</v>
      </c>
      <c r="H35" s="45"/>
      <c r="I35" s="45"/>
      <c r="J35" s="60">
        <f t="shared" si="4"/>
        <v>0.5408486954956554</v>
      </c>
      <c r="K35" s="60">
        <f t="shared" si="5"/>
        <v>1.897294215950609</v>
      </c>
      <c r="L35" s="60">
        <f t="shared" si="6"/>
        <v>0.13159335656828597</v>
      </c>
      <c r="M35" s="45"/>
      <c r="N35" s="60">
        <f t="shared" si="7"/>
        <v>0.61811279485217763</v>
      </c>
      <c r="O35" s="60">
        <f t="shared" si="8"/>
        <v>2.0697755083097551</v>
      </c>
      <c r="P35" s="60">
        <f t="shared" si="9"/>
        <v>0.15791202788194317</v>
      </c>
      <c r="Q35" s="45"/>
      <c r="R35" s="60">
        <f t="shared" si="10"/>
        <v>0.61811279485217763</v>
      </c>
      <c r="S35" s="60">
        <f t="shared" si="11"/>
        <v>2.0697755083097551</v>
      </c>
      <c r="T35" s="60">
        <f t="shared" si="14"/>
        <v>0.15791202788194317</v>
      </c>
    </row>
    <row r="36" spans="1:20" s="1" customFormat="1" ht="17.399999999999999" x14ac:dyDescent="0.45">
      <c r="A36" s="1">
        <v>45242590</v>
      </c>
      <c r="B36" s="53" t="s">
        <v>42</v>
      </c>
      <c r="C36" s="63">
        <v>639</v>
      </c>
      <c r="D36" s="55">
        <f t="shared" si="1"/>
        <v>9.5692831509124485E-2</v>
      </c>
      <c r="E36" s="55">
        <f t="shared" si="2"/>
        <v>0.12817251519652803</v>
      </c>
      <c r="F36" s="55">
        <f t="shared" si="3"/>
        <v>1.9557658994565588E-2</v>
      </c>
      <c r="G36" s="56">
        <f t="shared" si="0"/>
        <v>0.24342300570021808</v>
      </c>
      <c r="H36" s="57"/>
      <c r="I36" s="57"/>
      <c r="J36" s="55">
        <f t="shared" si="4"/>
        <v>2.0095494616916142E-2</v>
      </c>
      <c r="K36" s="55">
        <f t="shared" si="5"/>
        <v>7.0494883358090427E-2</v>
      </c>
      <c r="L36" s="55">
        <f t="shared" si="6"/>
        <v>4.8894147486413971E-3</v>
      </c>
      <c r="M36" s="57"/>
      <c r="N36" s="55">
        <f t="shared" si="7"/>
        <v>2.2966279562189877E-2</v>
      </c>
      <c r="O36" s="55">
        <f t="shared" si="8"/>
        <v>7.690350911791681E-2</v>
      </c>
      <c r="P36" s="55">
        <f t="shared" si="9"/>
        <v>5.8672976983696759E-3</v>
      </c>
      <c r="Q36" s="57"/>
      <c r="R36" s="55">
        <f t="shared" si="10"/>
        <v>2.2966279562189877E-2</v>
      </c>
      <c r="S36" s="55">
        <f t="shared" si="11"/>
        <v>7.690350911791681E-2</v>
      </c>
      <c r="T36" s="55">
        <f t="shared" si="14"/>
        <v>5.8672976983696759E-3</v>
      </c>
    </row>
    <row r="37" spans="1:20" ht="17.399999999999999" x14ac:dyDescent="0.45">
      <c r="A37">
        <v>51568407</v>
      </c>
      <c r="B37" s="46" t="s">
        <v>43</v>
      </c>
      <c r="C37" s="21">
        <v>4060</v>
      </c>
      <c r="D37" s="60">
        <f t="shared" si="1"/>
        <v>0.60800140207675335</v>
      </c>
      <c r="E37" s="60">
        <f t="shared" si="2"/>
        <v>0.81436684146776817</v>
      </c>
      <c r="F37" s="60">
        <f t="shared" si="3"/>
        <v>0.12426306027846053</v>
      </c>
      <c r="G37" s="61">
        <f t="shared" si="0"/>
        <v>1.546631303822982</v>
      </c>
      <c r="I37" s="45"/>
      <c r="J37" s="60">
        <f t="shared" si="4"/>
        <v>0.1276802944361182</v>
      </c>
      <c r="K37" s="60">
        <f t="shared" si="5"/>
        <v>0.44790176280727251</v>
      </c>
      <c r="L37" s="60">
        <f t="shared" si="6"/>
        <v>3.1065765069615132E-2</v>
      </c>
      <c r="M37" s="45"/>
      <c r="N37" s="60">
        <f t="shared" si="7"/>
        <v>0.14592033649842079</v>
      </c>
      <c r="O37" s="60">
        <f t="shared" si="8"/>
        <v>0.48862010488066088</v>
      </c>
      <c r="P37" s="60">
        <f t="shared" si="9"/>
        <v>3.7278918083538157E-2</v>
      </c>
      <c r="Q37" s="45"/>
      <c r="R37" s="60">
        <f t="shared" si="10"/>
        <v>0.14592033649842079</v>
      </c>
      <c r="S37" s="60">
        <f t="shared" si="11"/>
        <v>0.48862010488066088</v>
      </c>
      <c r="T37" s="60">
        <f t="shared" si="14"/>
        <v>3.7278918083538157E-2</v>
      </c>
    </row>
    <row r="38" spans="1:20" s="1" customFormat="1" ht="17.399999999999999" x14ac:dyDescent="0.45">
      <c r="A38" s="1">
        <v>51657292</v>
      </c>
      <c r="B38" s="53" t="s">
        <v>222</v>
      </c>
      <c r="C38" s="63">
        <v>12959</v>
      </c>
      <c r="D38" s="55">
        <f t="shared" si="1"/>
        <v>1.9406626033282379</v>
      </c>
      <c r="E38" s="55">
        <f t="shared" si="2"/>
        <v>2.599354654822859</v>
      </c>
      <c r="F38" s="55">
        <f t="shared" si="3"/>
        <v>0.39663177294299756</v>
      </c>
      <c r="G38" s="56">
        <f t="shared" si="0"/>
        <v>4.9366490310940945</v>
      </c>
      <c r="H38" s="57"/>
      <c r="I38" s="57"/>
      <c r="J38" s="55">
        <f t="shared" si="4"/>
        <v>0.40753914669892993</v>
      </c>
      <c r="K38" s="55">
        <f t="shared" si="5"/>
        <v>1.4296450601525725</v>
      </c>
      <c r="L38" s="55">
        <f t="shared" si="6"/>
        <v>9.9157943235749391E-2</v>
      </c>
      <c r="M38" s="57"/>
      <c r="N38" s="55">
        <f t="shared" si="7"/>
        <v>0.46575902479877707</v>
      </c>
      <c r="O38" s="55">
        <f t="shared" si="8"/>
        <v>1.5596127928937153</v>
      </c>
      <c r="P38" s="55">
        <f t="shared" si="9"/>
        <v>0.11898953188289926</v>
      </c>
      <c r="Q38" s="57"/>
      <c r="R38" s="55">
        <f t="shared" si="10"/>
        <v>0.46575902479877707</v>
      </c>
      <c r="S38" s="55">
        <f t="shared" si="11"/>
        <v>1.5596127928937153</v>
      </c>
      <c r="T38" s="55">
        <f>F38*0.3</f>
        <v>0.11898953188289926</v>
      </c>
    </row>
    <row r="39" spans="1:20" ht="17.399999999999999" x14ac:dyDescent="0.45">
      <c r="A39">
        <v>51928115</v>
      </c>
      <c r="B39" s="46" t="s">
        <v>44</v>
      </c>
      <c r="C39" s="21">
        <v>1865</v>
      </c>
      <c r="D39" s="66">
        <f t="shared" si="1"/>
        <v>0.27929128445151352</v>
      </c>
      <c r="E39" s="66">
        <f t="shared" si="2"/>
        <v>0.37408723136388855</v>
      </c>
      <c r="F39" s="66">
        <f t="shared" si="3"/>
        <v>5.7081430398849477E-2</v>
      </c>
      <c r="G39" s="67">
        <f t="shared" si="0"/>
        <v>0.71045994621425157</v>
      </c>
      <c r="H39" s="68"/>
      <c r="I39" s="68"/>
      <c r="J39" s="66">
        <f t="shared" si="4"/>
        <v>5.8651169734817835E-2</v>
      </c>
      <c r="K39" s="66">
        <f t="shared" si="5"/>
        <v>0.20574797725013871</v>
      </c>
      <c r="L39" s="66">
        <f t="shared" si="6"/>
        <v>1.4270357599712369E-2</v>
      </c>
      <c r="M39" s="68"/>
      <c r="N39" s="66">
        <f t="shared" si="7"/>
        <v>6.7029908268363247E-2</v>
      </c>
      <c r="O39" s="66">
        <f t="shared" si="8"/>
        <v>0.22445233881833312</v>
      </c>
      <c r="P39" s="66">
        <f t="shared" si="9"/>
        <v>1.7124429119654842E-2</v>
      </c>
      <c r="Q39" s="68"/>
      <c r="R39" s="66">
        <f t="shared" si="10"/>
        <v>6.7029908268363247E-2</v>
      </c>
      <c r="S39" s="66">
        <f t="shared" si="11"/>
        <v>0.22445233881833312</v>
      </c>
      <c r="T39" s="66">
        <f>F39*0.3</f>
        <v>1.7124429119654842E-2</v>
      </c>
    </row>
    <row r="40" spans="1:20" s="1" customFormat="1" ht="17.399999999999999" x14ac:dyDescent="0.45">
      <c r="A40" s="1">
        <v>52326959</v>
      </c>
      <c r="B40" s="53" t="s">
        <v>45</v>
      </c>
      <c r="C40" s="63">
        <v>6617</v>
      </c>
      <c r="D40" s="69">
        <f t="shared" si="1"/>
        <v>0.99092248215317158</v>
      </c>
      <c r="E40" s="69">
        <f t="shared" si="2"/>
        <v>1.3272574852197589</v>
      </c>
      <c r="F40" s="69">
        <f t="shared" si="3"/>
        <v>0.20252430292181609</v>
      </c>
      <c r="G40" s="70">
        <f t="shared" si="0"/>
        <v>2.5207042702947464</v>
      </c>
      <c r="H40" s="71"/>
      <c r="I40" s="71"/>
      <c r="J40" s="69">
        <f t="shared" si="4"/>
        <v>0.20809372125216602</v>
      </c>
      <c r="K40" s="69">
        <f t="shared" si="5"/>
        <v>0.72999161687086744</v>
      </c>
      <c r="L40" s="69">
        <f t="shared" si="6"/>
        <v>5.0631075730454021E-2</v>
      </c>
      <c r="M40" s="71"/>
      <c r="N40" s="69">
        <f t="shared" si="7"/>
        <v>0.23782139571676117</v>
      </c>
      <c r="O40" s="69">
        <f t="shared" si="8"/>
        <v>0.7963544911318553</v>
      </c>
      <c r="P40" s="69">
        <f t="shared" si="9"/>
        <v>6.0757290876544821E-2</v>
      </c>
      <c r="Q40" s="71"/>
      <c r="R40" s="69">
        <f t="shared" si="10"/>
        <v>0.23782139571676117</v>
      </c>
      <c r="S40" s="69">
        <f t="shared" si="11"/>
        <v>0.7963544911318553</v>
      </c>
      <c r="T40" s="55">
        <f t="shared" ref="T40:T42" si="15">F40*0.3</f>
        <v>6.0757290876544821E-2</v>
      </c>
    </row>
    <row r="41" spans="1:20" ht="17.399999999999999" x14ac:dyDescent="0.45">
      <c r="A41">
        <v>52344193</v>
      </c>
      <c r="B41" s="46" t="s">
        <v>46</v>
      </c>
      <c r="C41" s="21">
        <v>13698</v>
      </c>
      <c r="D41" s="66">
        <f t="shared" si="1"/>
        <v>2.0513308388294007</v>
      </c>
      <c r="E41" s="66">
        <f t="shared" si="2"/>
        <v>2.747585466607263</v>
      </c>
      <c r="F41" s="66">
        <f t="shared" si="3"/>
        <v>0.41925009844688482</v>
      </c>
      <c r="G41" s="67">
        <f t="shared" si="0"/>
        <v>5.2181664038835489</v>
      </c>
      <c r="H41" s="68"/>
      <c r="I41" s="68"/>
      <c r="J41" s="66">
        <f t="shared" si="4"/>
        <v>0.43077947615417411</v>
      </c>
      <c r="K41" s="66">
        <f t="shared" si="5"/>
        <v>1.5111720066339949</v>
      </c>
      <c r="L41" s="66">
        <f t="shared" si="6"/>
        <v>0.10481252461172121</v>
      </c>
      <c r="M41" s="68"/>
      <c r="N41" s="66">
        <f t="shared" si="7"/>
        <v>0.49231940131905616</v>
      </c>
      <c r="O41" s="66">
        <f t="shared" si="8"/>
        <v>1.6485512799643578</v>
      </c>
      <c r="P41" s="66">
        <f t="shared" si="9"/>
        <v>0.12577502953406544</v>
      </c>
      <c r="Q41" s="68"/>
      <c r="R41" s="66">
        <f t="shared" si="10"/>
        <v>0.49231940131905616</v>
      </c>
      <c r="S41" s="66">
        <f t="shared" si="11"/>
        <v>1.6485512799643578</v>
      </c>
      <c r="T41" s="60">
        <f t="shared" si="15"/>
        <v>0.12577502953406544</v>
      </c>
    </row>
    <row r="42" spans="1:20" s="1" customFormat="1" ht="30" customHeight="1" x14ac:dyDescent="0.45">
      <c r="A42" s="6">
        <v>52347503</v>
      </c>
      <c r="B42" s="72" t="s">
        <v>199</v>
      </c>
      <c r="C42" s="63">
        <v>33837</v>
      </c>
      <c r="D42" s="55">
        <f>G$9*(C42/E$15)</f>
        <v>5.0672274487859852</v>
      </c>
      <c r="E42" s="55">
        <f>G$10*(C42/E$15)</f>
        <v>6.7871258164396231</v>
      </c>
      <c r="F42" s="55">
        <f>G$11*(C42/E$15)</f>
        <v>1.0356377267591794</v>
      </c>
      <c r="G42" s="56">
        <f>SUM(D42:F42)</f>
        <v>12.889990991984789</v>
      </c>
      <c r="H42" s="57"/>
      <c r="I42" s="57"/>
      <c r="J42" s="55">
        <f>D42*0.21</f>
        <v>1.0641177642450568</v>
      </c>
      <c r="K42" s="55">
        <f>E42*0.55</f>
        <v>3.7329191990417931</v>
      </c>
      <c r="L42" s="55">
        <f>F42*0.25</f>
        <v>0.25890943168979486</v>
      </c>
      <c r="M42" s="57"/>
      <c r="N42" s="55">
        <f>D42*0.24</f>
        <v>1.2161345877086365</v>
      </c>
      <c r="O42" s="55">
        <f>E42*0.6</f>
        <v>4.0722754898637739</v>
      </c>
      <c r="P42" s="55">
        <f>F42*0.3</f>
        <v>0.31069131802775379</v>
      </c>
      <c r="Q42" s="57"/>
      <c r="R42" s="55">
        <f>D42*0.24</f>
        <v>1.2161345877086365</v>
      </c>
      <c r="S42" s="55">
        <f>E42*0.6</f>
        <v>4.0722754898637739</v>
      </c>
      <c r="T42" s="55">
        <f t="shared" si="15"/>
        <v>0.31069131802775379</v>
      </c>
    </row>
    <row r="43" spans="1:20" s="1" customFormat="1" ht="17.399999999999999" x14ac:dyDescent="0.45">
      <c r="A43" s="1">
        <v>52683257</v>
      </c>
      <c r="B43" s="58" t="s">
        <v>47</v>
      </c>
      <c r="C43" s="65">
        <v>33789</v>
      </c>
      <c r="D43" s="60">
        <f t="shared" si="1"/>
        <v>5.0600392548698077</v>
      </c>
      <c r="E43" s="60">
        <f t="shared" si="2"/>
        <v>6.777497834077443</v>
      </c>
      <c r="F43" s="60">
        <f t="shared" si="3"/>
        <v>1.0341686068347051</v>
      </c>
      <c r="G43" s="61">
        <f t="shared" si="0"/>
        <v>12.871705695781955</v>
      </c>
      <c r="H43" s="45"/>
      <c r="I43" s="45"/>
      <c r="J43" s="60">
        <f t="shared" si="4"/>
        <v>1.0626082435226596</v>
      </c>
      <c r="K43" s="60">
        <f t="shared" si="5"/>
        <v>3.7276238087425941</v>
      </c>
      <c r="L43" s="60">
        <f t="shared" si="6"/>
        <v>0.25854215170867628</v>
      </c>
      <c r="M43" s="45"/>
      <c r="N43" s="60">
        <f t="shared" si="7"/>
        <v>1.2144094211687537</v>
      </c>
      <c r="O43" s="60">
        <f t="shared" si="8"/>
        <v>4.0664987004464654</v>
      </c>
      <c r="P43" s="60">
        <f t="shared" si="9"/>
        <v>0.31025058205041151</v>
      </c>
      <c r="Q43" s="45"/>
      <c r="R43" s="60">
        <f t="shared" si="10"/>
        <v>1.2144094211687537</v>
      </c>
      <c r="S43" s="60">
        <f t="shared" si="11"/>
        <v>4.0664987004464654</v>
      </c>
      <c r="T43" s="60">
        <f>F43*0.3</f>
        <v>0.31025058205041151</v>
      </c>
    </row>
    <row r="44" spans="1:20" s="1" customFormat="1" ht="17.399999999999999" x14ac:dyDescent="0.45">
      <c r="A44" s="1">
        <v>53329762</v>
      </c>
      <c r="B44" s="53" t="s">
        <v>48</v>
      </c>
      <c r="C44" s="63">
        <v>5366</v>
      </c>
      <c r="D44" s="55">
        <f t="shared" si="1"/>
        <v>0.80358017821277294</v>
      </c>
      <c r="E44" s="55">
        <f t="shared" si="2"/>
        <v>1.0763281949054295</v>
      </c>
      <c r="F44" s="55">
        <f t="shared" si="3"/>
        <v>0.16423536489020177</v>
      </c>
      <c r="G44" s="56">
        <f t="shared" si="0"/>
        <v>2.0441437380084042</v>
      </c>
      <c r="H44" s="57"/>
      <c r="I44" s="57"/>
      <c r="J44" s="55">
        <f t="shared" si="4"/>
        <v>0.1687518374246823</v>
      </c>
      <c r="K44" s="55">
        <f t="shared" si="5"/>
        <v>0.59198050719798634</v>
      </c>
      <c r="L44" s="55">
        <f t="shared" si="6"/>
        <v>4.1058841222550442E-2</v>
      </c>
      <c r="M44" s="57"/>
      <c r="N44" s="55">
        <f t="shared" si="7"/>
        <v>0.1928592427710655</v>
      </c>
      <c r="O44" s="55">
        <f t="shared" si="8"/>
        <v>0.64579691694325769</v>
      </c>
      <c r="P44" s="55">
        <f t="shared" si="9"/>
        <v>4.9270609467060529E-2</v>
      </c>
      <c r="Q44" s="57"/>
      <c r="R44" s="55">
        <f t="shared" si="10"/>
        <v>0.1928592427710655</v>
      </c>
      <c r="S44" s="55">
        <f t="shared" si="11"/>
        <v>0.64579691694325769</v>
      </c>
      <c r="T44" s="55">
        <f>F44*0.3</f>
        <v>4.9270609467060529E-2</v>
      </c>
    </row>
    <row r="45" spans="1:20" ht="17.399999999999999" x14ac:dyDescent="0.45">
      <c r="A45">
        <v>53385180</v>
      </c>
      <c r="B45" s="46" t="s">
        <v>49</v>
      </c>
      <c r="C45" s="21">
        <v>14884</v>
      </c>
      <c r="D45" s="62">
        <f t="shared" si="1"/>
        <v>2.2289391301749744</v>
      </c>
      <c r="E45" s="62">
        <f t="shared" si="2"/>
        <v>2.9854768641394731</v>
      </c>
      <c r="F45" s="62">
        <f t="shared" si="3"/>
        <v>0.45554960324744004</v>
      </c>
      <c r="G45" s="73">
        <f t="shared" si="0"/>
        <v>5.6699655975618874</v>
      </c>
      <c r="H45" s="74"/>
      <c r="I45" s="74"/>
      <c r="J45" s="62">
        <f t="shared" si="4"/>
        <v>0.46807721733674462</v>
      </c>
      <c r="K45" s="62">
        <f t="shared" si="5"/>
        <v>1.6420122752767103</v>
      </c>
      <c r="L45" s="62">
        <f t="shared" si="6"/>
        <v>0.11388740081186001</v>
      </c>
      <c r="M45" s="74"/>
      <c r="N45" s="62">
        <f t="shared" si="7"/>
        <v>0.53494539124199381</v>
      </c>
      <c r="O45" s="62">
        <f t="shared" si="8"/>
        <v>1.7912861184836839</v>
      </c>
      <c r="P45" s="62">
        <f t="shared" si="9"/>
        <v>0.13666488097423202</v>
      </c>
      <c r="Q45" s="74"/>
      <c r="R45" s="62">
        <f t="shared" si="10"/>
        <v>0.53494539124199381</v>
      </c>
      <c r="S45" s="62">
        <f t="shared" si="11"/>
        <v>1.7912861184836839</v>
      </c>
      <c r="T45" s="60">
        <f t="shared" ref="T45:T46" si="16">F45*0.3</f>
        <v>0.13666488097423202</v>
      </c>
    </row>
    <row r="46" spans="1:20" s="1" customFormat="1" ht="24" x14ac:dyDescent="0.45">
      <c r="A46" s="1">
        <v>60357499</v>
      </c>
      <c r="B46" s="72" t="s">
        <v>223</v>
      </c>
      <c r="C46" s="63">
        <v>18319</v>
      </c>
      <c r="D46" s="55">
        <f t="shared" si="1"/>
        <v>2.7433442573014886</v>
      </c>
      <c r="E46" s="55">
        <f t="shared" si="2"/>
        <v>3.6744793519330159</v>
      </c>
      <c r="F46" s="55">
        <f t="shared" si="3"/>
        <v>0.56068349784264004</v>
      </c>
      <c r="G46" s="56">
        <f t="shared" si="0"/>
        <v>6.9785071070771449</v>
      </c>
      <c r="H46" s="57"/>
      <c r="I46" s="57"/>
      <c r="J46" s="55">
        <f t="shared" si="4"/>
        <v>0.57610229403331259</v>
      </c>
      <c r="K46" s="55">
        <f t="shared" si="5"/>
        <v>2.0209636435631588</v>
      </c>
      <c r="L46" s="55">
        <f t="shared" si="6"/>
        <v>0.14017087446066001</v>
      </c>
      <c r="M46" s="57"/>
      <c r="N46" s="55">
        <f t="shared" si="7"/>
        <v>0.6584026217523572</v>
      </c>
      <c r="O46" s="55">
        <f t="shared" si="8"/>
        <v>2.2046876111598093</v>
      </c>
      <c r="P46" s="55">
        <f t="shared" si="9"/>
        <v>0.16820504935279201</v>
      </c>
      <c r="Q46" s="57"/>
      <c r="R46" s="55">
        <f t="shared" si="10"/>
        <v>0.6584026217523572</v>
      </c>
      <c r="S46" s="55">
        <f t="shared" si="11"/>
        <v>2.2046876111598093</v>
      </c>
      <c r="T46" s="55">
        <f t="shared" si="16"/>
        <v>0.16820504935279201</v>
      </c>
    </row>
    <row r="47" spans="1:20" ht="17.399999999999999" x14ac:dyDescent="0.45">
      <c r="A47" s="1">
        <v>61593964</v>
      </c>
      <c r="B47" s="58" t="s">
        <v>50</v>
      </c>
      <c r="C47" s="21">
        <v>845</v>
      </c>
      <c r="D47" s="62">
        <f t="shared" si="1"/>
        <v>0.12654216373272328</v>
      </c>
      <c r="E47" s="62">
        <f t="shared" si="2"/>
        <v>0.16949260616755271</v>
      </c>
      <c r="F47" s="62">
        <f t="shared" si="3"/>
        <v>2.5862632003768263E-2</v>
      </c>
      <c r="G47" s="73">
        <f t="shared" si="0"/>
        <v>0.32189740190404426</v>
      </c>
      <c r="H47" s="74"/>
      <c r="I47" s="74"/>
      <c r="J47" s="62">
        <f t="shared" si="4"/>
        <v>2.657385438387189E-2</v>
      </c>
      <c r="K47" s="62">
        <f t="shared" si="5"/>
        <v>9.3220933392153996E-2</v>
      </c>
      <c r="L47" s="62">
        <f t="shared" si="6"/>
        <v>6.4656580009420659E-3</v>
      </c>
      <c r="M47" s="74"/>
      <c r="N47" s="62">
        <f t="shared" si="7"/>
        <v>3.0370119295853586E-2</v>
      </c>
      <c r="O47" s="62">
        <f t="shared" si="8"/>
        <v>0.10169556370053162</v>
      </c>
      <c r="P47" s="62">
        <f t="shared" si="9"/>
        <v>7.758789601130479E-3</v>
      </c>
      <c r="Q47" s="74"/>
      <c r="R47" s="62">
        <f t="shared" si="10"/>
        <v>3.0370119295853586E-2</v>
      </c>
      <c r="S47" s="62">
        <f t="shared" si="11"/>
        <v>0.10169556370053162</v>
      </c>
      <c r="T47" s="62">
        <f>F47*0.3</f>
        <v>7.758789601130479E-3</v>
      </c>
    </row>
    <row r="48" spans="1:20" s="1" customFormat="1" ht="17.399999999999999" x14ac:dyDescent="0.45">
      <c r="A48" s="1">
        <v>61765364</v>
      </c>
      <c r="B48" s="53" t="s">
        <v>210</v>
      </c>
      <c r="C48" s="63">
        <v>11135</v>
      </c>
      <c r="D48" s="55">
        <f t="shared" si="1"/>
        <v>1.66751123451346</v>
      </c>
      <c r="E48" s="55">
        <f t="shared" si="2"/>
        <v>2.2334913250599993</v>
      </c>
      <c r="F48" s="55">
        <f t="shared" si="3"/>
        <v>0.34080521581296991</v>
      </c>
      <c r="G48" s="56">
        <f t="shared" si="0"/>
        <v>4.2418077753864294</v>
      </c>
      <c r="H48" s="57"/>
      <c r="I48" s="57"/>
      <c r="J48" s="55">
        <f t="shared" si="4"/>
        <v>0.35017735924782656</v>
      </c>
      <c r="K48" s="55">
        <f t="shared" si="5"/>
        <v>1.2284202287829997</v>
      </c>
      <c r="L48" s="55">
        <f t="shared" si="6"/>
        <v>8.5201303953242477E-2</v>
      </c>
      <c r="M48" s="57"/>
      <c r="N48" s="55">
        <f t="shared" si="7"/>
        <v>0.40020269628323035</v>
      </c>
      <c r="O48" s="55">
        <f t="shared" si="8"/>
        <v>1.3400947950359996</v>
      </c>
      <c r="P48" s="55">
        <f t="shared" si="9"/>
        <v>0.10224156474389097</v>
      </c>
      <c r="Q48" s="57"/>
      <c r="R48" s="55">
        <f t="shared" si="10"/>
        <v>0.40020269628323035</v>
      </c>
      <c r="S48" s="55">
        <f t="shared" si="11"/>
        <v>1.3400947950359996</v>
      </c>
      <c r="T48" s="55">
        <f t="shared" ref="T48:T50" si="17">F48*0.3</f>
        <v>0.10224156474389097</v>
      </c>
    </row>
    <row r="49" spans="1:20" s="1" customFormat="1" ht="17.399999999999999" x14ac:dyDescent="0.45">
      <c r="A49" s="1">
        <v>61885059</v>
      </c>
      <c r="B49" s="58" t="s">
        <v>51</v>
      </c>
      <c r="C49" s="65">
        <v>3986</v>
      </c>
      <c r="D49" s="60">
        <f t="shared" si="1"/>
        <v>0.59691960312264503</v>
      </c>
      <c r="E49" s="60">
        <f t="shared" si="2"/>
        <v>0.79952370199273981</v>
      </c>
      <c r="F49" s="60">
        <f t="shared" si="3"/>
        <v>0.12199816706156248</v>
      </c>
      <c r="G49" s="61">
        <f t="shared" si="0"/>
        <v>1.5184414721769472</v>
      </c>
      <c r="H49" s="45"/>
      <c r="I49" s="45"/>
      <c r="J49" s="60">
        <f t="shared" si="4"/>
        <v>0.12535311665575546</v>
      </c>
      <c r="K49" s="60">
        <f t="shared" si="5"/>
        <v>0.43973803609600692</v>
      </c>
      <c r="L49" s="60">
        <f t="shared" si="6"/>
        <v>3.049954176539062E-2</v>
      </c>
      <c r="M49" s="45"/>
      <c r="N49" s="60">
        <f t="shared" si="7"/>
        <v>0.14326070474943481</v>
      </c>
      <c r="O49" s="60">
        <f t="shared" si="8"/>
        <v>0.47971422119564389</v>
      </c>
      <c r="P49" s="60">
        <f t="shared" si="9"/>
        <v>3.659945011846874E-2</v>
      </c>
      <c r="Q49" s="45"/>
      <c r="R49" s="60">
        <f t="shared" si="10"/>
        <v>0.14326070474943481</v>
      </c>
      <c r="S49" s="60">
        <f t="shared" si="11"/>
        <v>0.47971422119564389</v>
      </c>
      <c r="T49" s="60">
        <f t="shared" si="17"/>
        <v>3.659945011846874E-2</v>
      </c>
    </row>
    <row r="50" spans="1:20" ht="17.399999999999999" x14ac:dyDescent="0.45">
      <c r="A50">
        <v>61947003</v>
      </c>
      <c r="B50" s="53" t="s">
        <v>52</v>
      </c>
      <c r="C50" s="63">
        <v>2132</v>
      </c>
      <c r="D50" s="55">
        <f t="shared" si="1"/>
        <v>0.31927561311025571</v>
      </c>
      <c r="E50" s="55">
        <f t="shared" si="2"/>
        <v>0.42764288325351762</v>
      </c>
      <c r="F50" s="55">
        <f t="shared" si="3"/>
        <v>6.5253409978738394E-2</v>
      </c>
      <c r="G50" s="56">
        <f t="shared" si="0"/>
        <v>0.8121719063425118</v>
      </c>
      <c r="H50" s="57"/>
      <c r="I50" s="57"/>
      <c r="J50" s="55">
        <f t="shared" si="4"/>
        <v>6.7047878753153697E-2</v>
      </c>
      <c r="K50" s="55">
        <f t="shared" si="5"/>
        <v>0.2352035857894347</v>
      </c>
      <c r="L50" s="55">
        <f t="shared" si="6"/>
        <v>1.6313352494684599E-2</v>
      </c>
      <c r="M50" s="57"/>
      <c r="N50" s="55">
        <f t="shared" si="7"/>
        <v>7.6626147146461362E-2</v>
      </c>
      <c r="O50" s="55">
        <f t="shared" si="8"/>
        <v>0.25658572995211054</v>
      </c>
      <c r="P50" s="55">
        <f t="shared" si="9"/>
        <v>1.9576022993621517E-2</v>
      </c>
      <c r="Q50" s="57"/>
      <c r="R50" s="55">
        <f t="shared" si="10"/>
        <v>7.6626147146461362E-2</v>
      </c>
      <c r="S50" s="55">
        <f t="shared" si="11"/>
        <v>0.25658572995211054</v>
      </c>
      <c r="T50" s="55">
        <f t="shared" si="17"/>
        <v>1.9576022993621517E-2</v>
      </c>
    </row>
    <row r="51" spans="1:20" ht="17.399999999999999" x14ac:dyDescent="0.45">
      <c r="A51">
        <v>62561419</v>
      </c>
      <c r="B51" s="53" t="s">
        <v>54</v>
      </c>
      <c r="C51" s="63">
        <v>4076</v>
      </c>
      <c r="D51" s="55">
        <f t="shared" si="1"/>
        <v>0.61039746671547945</v>
      </c>
      <c r="E51" s="55">
        <f t="shared" si="2"/>
        <v>0.81757616892182827</v>
      </c>
      <c r="F51" s="55">
        <f t="shared" si="3"/>
        <v>0.124752766919952</v>
      </c>
      <c r="G51" s="56">
        <f t="shared" si="0"/>
        <v>1.5527264025572598</v>
      </c>
      <c r="H51" s="57"/>
      <c r="I51" s="57"/>
      <c r="J51" s="55">
        <f t="shared" si="4"/>
        <v>0.12818346801025068</v>
      </c>
      <c r="K51" s="55">
        <f t="shared" si="5"/>
        <v>0.44966689290700557</v>
      </c>
      <c r="L51" s="55">
        <f t="shared" si="6"/>
        <v>3.1188191729988001E-2</v>
      </c>
      <c r="M51" s="57"/>
      <c r="N51" s="55">
        <f t="shared" si="7"/>
        <v>0.14649539201171508</v>
      </c>
      <c r="O51" s="55">
        <f t="shared" si="8"/>
        <v>0.49054570135309694</v>
      </c>
      <c r="P51" s="55">
        <f t="shared" si="9"/>
        <v>3.74258300759856E-2</v>
      </c>
      <c r="Q51" s="57"/>
      <c r="R51" s="55">
        <f t="shared" si="10"/>
        <v>0.14649539201171508</v>
      </c>
      <c r="S51" s="55">
        <f t="shared" si="11"/>
        <v>0.49054570135309694</v>
      </c>
      <c r="T51" s="55">
        <f>F51*0.3</f>
        <v>3.74258300759856E-2</v>
      </c>
    </row>
    <row r="52" spans="1:20" s="1" customFormat="1" ht="17.399999999999999" x14ac:dyDescent="0.45">
      <c r="A52" s="1">
        <v>62870064</v>
      </c>
      <c r="B52" s="58" t="s">
        <v>55</v>
      </c>
      <c r="C52" s="65">
        <v>5032</v>
      </c>
      <c r="D52" s="60">
        <f t="shared" si="1"/>
        <v>0.75356232887936514</v>
      </c>
      <c r="E52" s="60">
        <f t="shared" si="2"/>
        <v>1.0093334843019235</v>
      </c>
      <c r="F52" s="60">
        <f t="shared" si="3"/>
        <v>0.15401273874906735</v>
      </c>
      <c r="G52" s="61">
        <f t="shared" si="0"/>
        <v>1.9169085519303559</v>
      </c>
      <c r="H52" s="45"/>
      <c r="I52" s="45"/>
      <c r="J52" s="60">
        <f t="shared" si="4"/>
        <v>0.15824808906466667</v>
      </c>
      <c r="K52" s="60">
        <f t="shared" si="5"/>
        <v>0.55513341636605795</v>
      </c>
      <c r="L52" s="60">
        <f t="shared" si="6"/>
        <v>3.8503184687266837E-2</v>
      </c>
      <c r="M52" s="45"/>
      <c r="N52" s="60">
        <f t="shared" si="7"/>
        <v>0.18085495893104764</v>
      </c>
      <c r="O52" s="60">
        <f t="shared" si="8"/>
        <v>0.60560009058115405</v>
      </c>
      <c r="P52" s="60">
        <f t="shared" si="9"/>
        <v>4.6203821624720205E-2</v>
      </c>
      <c r="Q52" s="45"/>
      <c r="R52" s="60">
        <f t="shared" si="10"/>
        <v>0.18085495893104764</v>
      </c>
      <c r="S52" s="60">
        <f t="shared" si="11"/>
        <v>0.60560009058115405</v>
      </c>
      <c r="T52" s="60">
        <f>F52*0.3</f>
        <v>4.6203821624720205E-2</v>
      </c>
    </row>
    <row r="53" spans="1:20" ht="17.399999999999999" x14ac:dyDescent="0.45">
      <c r="A53">
        <v>63693388</v>
      </c>
      <c r="B53" s="53" t="s">
        <v>56</v>
      </c>
      <c r="C53" s="63">
        <v>5144</v>
      </c>
      <c r="D53" s="55">
        <f t="shared" si="1"/>
        <v>0.77033478135044797</v>
      </c>
      <c r="E53" s="55">
        <f t="shared" si="2"/>
        <v>1.0317987764803447</v>
      </c>
      <c r="F53" s="55">
        <f t="shared" si="3"/>
        <v>0.15744068523950763</v>
      </c>
      <c r="G53" s="56">
        <f t="shared" si="0"/>
        <v>1.9595742430703003</v>
      </c>
      <c r="H53" s="57"/>
      <c r="I53" s="57"/>
      <c r="J53" s="55">
        <f t="shared" si="4"/>
        <v>0.16177030408359408</v>
      </c>
      <c r="K53" s="55">
        <f t="shared" si="5"/>
        <v>0.56748932706418964</v>
      </c>
      <c r="L53" s="55">
        <f t="shared" si="6"/>
        <v>3.9360171309876908E-2</v>
      </c>
      <c r="M53" s="57"/>
      <c r="N53" s="55">
        <f t="shared" si="7"/>
        <v>0.18488034752410751</v>
      </c>
      <c r="O53" s="55">
        <f t="shared" si="8"/>
        <v>0.61907926588820683</v>
      </c>
      <c r="P53" s="55">
        <f t="shared" si="9"/>
        <v>4.7232205571852287E-2</v>
      </c>
      <c r="Q53" s="57"/>
      <c r="R53" s="55">
        <f t="shared" si="10"/>
        <v>0.18488034752410751</v>
      </c>
      <c r="S53" s="55">
        <f t="shared" si="11"/>
        <v>0.61907926588820683</v>
      </c>
      <c r="T53" s="55">
        <f>F53*0.3</f>
        <v>4.7232205571852287E-2</v>
      </c>
    </row>
    <row r="54" spans="1:20" s="1" customFormat="1" ht="17.399999999999999" x14ac:dyDescent="0.45">
      <c r="A54" s="1">
        <v>63762481</v>
      </c>
      <c r="B54" s="58" t="s">
        <v>57</v>
      </c>
      <c r="C54" s="65">
        <v>11681</v>
      </c>
      <c r="D54" s="60">
        <f t="shared" si="1"/>
        <v>1.749276940309989</v>
      </c>
      <c r="E54" s="60">
        <f t="shared" si="2"/>
        <v>2.3430096244298029</v>
      </c>
      <c r="F54" s="60">
        <f t="shared" si="3"/>
        <v>0.35751645495386636</v>
      </c>
      <c r="G54" s="61">
        <f t="shared" si="0"/>
        <v>4.4498030196936584</v>
      </c>
      <c r="H54" s="45"/>
      <c r="I54" s="45"/>
      <c r="J54" s="60">
        <f t="shared" si="4"/>
        <v>0.36734815746509769</v>
      </c>
      <c r="K54" s="60">
        <f t="shared" si="5"/>
        <v>1.2886552934363917</v>
      </c>
      <c r="L54" s="60">
        <f t="shared" si="6"/>
        <v>8.937911373846659E-2</v>
      </c>
      <c r="M54" s="45"/>
      <c r="N54" s="60">
        <f t="shared" si="7"/>
        <v>0.41982646567439735</v>
      </c>
      <c r="O54" s="60">
        <f t="shared" si="8"/>
        <v>1.4058057746578816</v>
      </c>
      <c r="P54" s="60">
        <f t="shared" si="9"/>
        <v>0.1072549364861599</v>
      </c>
      <c r="Q54" s="45"/>
      <c r="R54" s="60">
        <f t="shared" si="10"/>
        <v>0.41982646567439735</v>
      </c>
      <c r="S54" s="60">
        <f t="shared" si="11"/>
        <v>1.4058057746578816</v>
      </c>
      <c r="T54" s="60">
        <f t="shared" ref="T54:T55" si="18">F54*0.3</f>
        <v>0.1072549364861599</v>
      </c>
    </row>
    <row r="55" spans="1:20" ht="17.399999999999999" x14ac:dyDescent="0.45">
      <c r="A55">
        <v>63900102</v>
      </c>
      <c r="B55" s="53" t="s">
        <v>58</v>
      </c>
      <c r="C55" s="63">
        <v>15451</v>
      </c>
      <c r="D55" s="55">
        <f t="shared" si="1"/>
        <v>2.3138496708098315</v>
      </c>
      <c r="E55" s="55">
        <f t="shared" si="2"/>
        <v>3.0992074057927304</v>
      </c>
      <c r="F55" s="55">
        <f t="shared" si="3"/>
        <v>0.47290358235529401</v>
      </c>
      <c r="G55" s="56">
        <f t="shared" si="0"/>
        <v>5.8859606589578561</v>
      </c>
      <c r="H55" s="57"/>
      <c r="I55" s="57"/>
      <c r="J55" s="55">
        <f t="shared" si="4"/>
        <v>0.48590843087006458</v>
      </c>
      <c r="K55" s="55">
        <f t="shared" si="5"/>
        <v>1.7045640731860019</v>
      </c>
      <c r="L55" s="55">
        <f t="shared" si="6"/>
        <v>0.1182258955888235</v>
      </c>
      <c r="M55" s="57"/>
      <c r="N55" s="55">
        <f t="shared" si="7"/>
        <v>0.55532392099435957</v>
      </c>
      <c r="O55" s="55">
        <f t="shared" si="8"/>
        <v>1.8595244434756382</v>
      </c>
      <c r="P55" s="55">
        <f t="shared" si="9"/>
        <v>0.14187107470658819</v>
      </c>
      <c r="Q55" s="57"/>
      <c r="R55" s="55">
        <f t="shared" si="10"/>
        <v>0.55532392099435957</v>
      </c>
      <c r="S55" s="55">
        <f t="shared" si="11"/>
        <v>1.8595244434756382</v>
      </c>
      <c r="T55" s="55">
        <f t="shared" si="18"/>
        <v>0.14187107470658819</v>
      </c>
    </row>
    <row r="56" spans="1:20" s="1" customFormat="1" ht="17.399999999999999" x14ac:dyDescent="0.45">
      <c r="A56" s="1">
        <v>64152470</v>
      </c>
      <c r="B56" s="58" t="s">
        <v>59</v>
      </c>
      <c r="C56" s="65">
        <v>9330</v>
      </c>
      <c r="D56" s="60">
        <f t="shared" si="1"/>
        <v>1.3972051924571696</v>
      </c>
      <c r="E56" s="60">
        <f t="shared" si="2"/>
        <v>1.8714390716488365</v>
      </c>
      <c r="F56" s="60">
        <f t="shared" si="3"/>
        <v>0.2855601853197135</v>
      </c>
      <c r="G56" s="61">
        <f t="shared" si="0"/>
        <v>3.5542044494257197</v>
      </c>
      <c r="H56" s="45"/>
      <c r="I56" s="45"/>
      <c r="J56" s="60">
        <f t="shared" si="4"/>
        <v>0.29341309041600561</v>
      </c>
      <c r="K56" s="60">
        <f t="shared" si="5"/>
        <v>1.0292914894068601</v>
      </c>
      <c r="L56" s="60">
        <f t="shared" si="6"/>
        <v>7.1390046329928375E-2</v>
      </c>
      <c r="M56" s="45"/>
      <c r="N56" s="60">
        <f t="shared" si="7"/>
        <v>0.33532924618972071</v>
      </c>
      <c r="O56" s="60">
        <f t="shared" si="8"/>
        <v>1.1228634429893019</v>
      </c>
      <c r="P56" s="60">
        <f t="shared" si="9"/>
        <v>8.5668055595914047E-2</v>
      </c>
      <c r="Q56" s="45"/>
      <c r="R56" s="60">
        <f t="shared" si="10"/>
        <v>0.33532924618972071</v>
      </c>
      <c r="S56" s="60">
        <f t="shared" si="11"/>
        <v>1.1228634429893019</v>
      </c>
      <c r="T56" s="60">
        <f>F56*0.3</f>
        <v>8.5668055595914047E-2</v>
      </c>
    </row>
    <row r="57" spans="1:20" ht="17.399999999999999" x14ac:dyDescent="0.45">
      <c r="A57">
        <v>64167456</v>
      </c>
      <c r="B57" s="53" t="s">
        <v>60</v>
      </c>
      <c r="C57" s="63">
        <v>16745</v>
      </c>
      <c r="D57" s="55">
        <f t="shared" si="1"/>
        <v>2.5076313984668066</v>
      </c>
      <c r="E57" s="55">
        <f t="shared" si="2"/>
        <v>3.3587617636398468</v>
      </c>
      <c r="F57" s="55">
        <f t="shared" si="3"/>
        <v>0.51250860698591671</v>
      </c>
      <c r="G57" s="56">
        <f t="shared" si="0"/>
        <v>6.3789017690925709</v>
      </c>
      <c r="H57" s="57"/>
      <c r="I57" s="57"/>
      <c r="J57" s="55">
        <f t="shared" si="4"/>
        <v>0.52660259367802942</v>
      </c>
      <c r="K57" s="55">
        <f t="shared" si="5"/>
        <v>1.8473189700019159</v>
      </c>
      <c r="L57" s="55">
        <f t="shared" si="6"/>
        <v>0.12812715174647918</v>
      </c>
      <c r="M57" s="57"/>
      <c r="N57" s="55">
        <f t="shared" si="7"/>
        <v>0.60183153563203351</v>
      </c>
      <c r="O57" s="55">
        <f t="shared" si="8"/>
        <v>2.015257058183908</v>
      </c>
      <c r="P57" s="55">
        <f t="shared" si="9"/>
        <v>0.153752582095775</v>
      </c>
      <c r="Q57" s="57"/>
      <c r="R57" s="55">
        <f t="shared" si="10"/>
        <v>0.60183153563203351</v>
      </c>
      <c r="S57" s="55">
        <f t="shared" si="11"/>
        <v>2.015257058183908</v>
      </c>
      <c r="T57" s="55">
        <f>F57*0.3</f>
        <v>0.153752582095775</v>
      </c>
    </row>
    <row r="58" spans="1:20" s="1" customFormat="1" ht="17.399999999999999" x14ac:dyDescent="0.45">
      <c r="A58" s="1">
        <v>64167634</v>
      </c>
      <c r="B58" s="58" t="s">
        <v>61</v>
      </c>
      <c r="C58" s="65">
        <v>43789</v>
      </c>
      <c r="D58" s="60">
        <f t="shared" si="1"/>
        <v>6.557579654073634</v>
      </c>
      <c r="E58" s="60">
        <f t="shared" si="2"/>
        <v>8.78332749286505</v>
      </c>
      <c r="F58" s="60">
        <f t="shared" si="3"/>
        <v>1.3402352577668739</v>
      </c>
      <c r="G58" s="61">
        <f t="shared" si="0"/>
        <v>16.681142404705557</v>
      </c>
      <c r="H58" s="45"/>
      <c r="I58" s="45"/>
      <c r="J58" s="60">
        <f t="shared" si="4"/>
        <v>1.377091727355463</v>
      </c>
      <c r="K58" s="60">
        <f t="shared" si="5"/>
        <v>4.8308301210757776</v>
      </c>
      <c r="L58" s="60">
        <f t="shared" si="6"/>
        <v>0.33505881444171848</v>
      </c>
      <c r="M58" s="45"/>
      <c r="N58" s="60">
        <f t="shared" si="7"/>
        <v>1.5738191169776721</v>
      </c>
      <c r="O58" s="60">
        <f t="shared" si="8"/>
        <v>5.2699964957190302</v>
      </c>
      <c r="P58" s="60">
        <f t="shared" si="9"/>
        <v>0.40207057733006218</v>
      </c>
      <c r="Q58" s="45"/>
      <c r="R58" s="60">
        <f t="shared" si="10"/>
        <v>1.5738191169776721</v>
      </c>
      <c r="S58" s="60">
        <f t="shared" si="11"/>
        <v>5.2699964957190302</v>
      </c>
      <c r="T58" s="60">
        <f t="shared" ref="T58:T59" si="19">F58*0.3</f>
        <v>0.40207057733006218</v>
      </c>
    </row>
    <row r="59" spans="1:20" ht="17.399999999999999" x14ac:dyDescent="0.45">
      <c r="A59">
        <v>64212779</v>
      </c>
      <c r="B59" s="53" t="s">
        <v>62</v>
      </c>
      <c r="C59" s="63">
        <v>6767</v>
      </c>
      <c r="D59" s="55">
        <f t="shared" si="1"/>
        <v>1.013385588141229</v>
      </c>
      <c r="E59" s="55">
        <f t="shared" si="2"/>
        <v>1.3573449301015732</v>
      </c>
      <c r="F59" s="55">
        <f t="shared" si="3"/>
        <v>0.20711530268579861</v>
      </c>
      <c r="G59" s="56">
        <f t="shared" si="0"/>
        <v>2.577845820928601</v>
      </c>
      <c r="H59" s="57"/>
      <c r="I59" s="57"/>
      <c r="J59" s="55">
        <f t="shared" si="4"/>
        <v>0.21281097350965808</v>
      </c>
      <c r="K59" s="55">
        <f t="shared" si="5"/>
        <v>0.74653971155586529</v>
      </c>
      <c r="L59" s="55">
        <f t="shared" si="6"/>
        <v>5.1778825671449653E-2</v>
      </c>
      <c r="M59" s="57"/>
      <c r="N59" s="55">
        <f t="shared" si="7"/>
        <v>0.24321254115389496</v>
      </c>
      <c r="O59" s="55">
        <f t="shared" si="8"/>
        <v>0.81440695806094388</v>
      </c>
      <c r="P59" s="55">
        <f t="shared" si="9"/>
        <v>6.2134590805739583E-2</v>
      </c>
      <c r="Q59" s="57"/>
      <c r="R59" s="55">
        <f t="shared" si="10"/>
        <v>0.24321254115389496</v>
      </c>
      <c r="S59" s="55">
        <f t="shared" si="11"/>
        <v>0.81440695806094388</v>
      </c>
      <c r="T59" s="55">
        <f t="shared" si="19"/>
        <v>6.2134590805739583E-2</v>
      </c>
    </row>
    <row r="60" spans="1:20" s="1" customFormat="1" ht="17.399999999999999" x14ac:dyDescent="0.45">
      <c r="A60" s="1">
        <v>64247001</v>
      </c>
      <c r="B60" s="58" t="s">
        <v>63</v>
      </c>
      <c r="C60" s="65">
        <v>15755</v>
      </c>
      <c r="D60" s="60">
        <f t="shared" si="1"/>
        <v>2.3593748989456276</v>
      </c>
      <c r="E60" s="60">
        <f t="shared" si="2"/>
        <v>3.1601846274198735</v>
      </c>
      <c r="F60" s="60">
        <f t="shared" si="3"/>
        <v>0.48220800854363194</v>
      </c>
      <c r="G60" s="61">
        <f t="shared" si="0"/>
        <v>6.0017675349091331</v>
      </c>
      <c r="H60" s="45"/>
      <c r="I60" s="45"/>
      <c r="J60" s="60">
        <f t="shared" si="4"/>
        <v>0.49546872877858178</v>
      </c>
      <c r="K60" s="60">
        <f t="shared" si="5"/>
        <v>1.7381015450809305</v>
      </c>
      <c r="L60" s="60">
        <f t="shared" si="6"/>
        <v>0.12055200213590798</v>
      </c>
      <c r="M60" s="45"/>
      <c r="N60" s="60">
        <f t="shared" si="7"/>
        <v>0.56624997574695057</v>
      </c>
      <c r="O60" s="60">
        <f t="shared" si="8"/>
        <v>1.8961107764519241</v>
      </c>
      <c r="P60" s="60">
        <f t="shared" si="9"/>
        <v>0.14466240256308957</v>
      </c>
      <c r="Q60" s="45"/>
      <c r="R60" s="60">
        <f t="shared" si="10"/>
        <v>0.56624997574695057</v>
      </c>
      <c r="S60" s="60">
        <f t="shared" si="11"/>
        <v>1.8961107764519241</v>
      </c>
      <c r="T60" s="60">
        <f>F60*0.3</f>
        <v>0.14466240256308957</v>
      </c>
    </row>
    <row r="61" spans="1:20" ht="17.399999999999999" x14ac:dyDescent="0.45">
      <c r="A61">
        <v>64253157</v>
      </c>
      <c r="B61" s="53" t="s">
        <v>64</v>
      </c>
      <c r="C61" s="63">
        <v>5141</v>
      </c>
      <c r="D61" s="55">
        <f t="shared" si="1"/>
        <v>0.76988551923068693</v>
      </c>
      <c r="E61" s="55">
        <f t="shared" si="2"/>
        <v>1.0311970275827083</v>
      </c>
      <c r="F61" s="55">
        <f t="shared" si="3"/>
        <v>0.15734886524422798</v>
      </c>
      <c r="G61" s="56">
        <f t="shared" si="0"/>
        <v>1.9584314120576232</v>
      </c>
      <c r="H61" s="57"/>
      <c r="I61" s="57"/>
      <c r="J61" s="55">
        <f t="shared" si="4"/>
        <v>0.16167595903844426</v>
      </c>
      <c r="K61" s="55">
        <f t="shared" si="5"/>
        <v>0.56715836517048956</v>
      </c>
      <c r="L61" s="55">
        <f t="shared" si="6"/>
        <v>3.9337216311056994E-2</v>
      </c>
      <c r="M61" s="57"/>
      <c r="N61" s="55">
        <f t="shared" si="7"/>
        <v>0.18477252461536486</v>
      </c>
      <c r="O61" s="55">
        <f t="shared" si="8"/>
        <v>0.61871821654962489</v>
      </c>
      <c r="P61" s="55">
        <f t="shared" si="9"/>
        <v>4.7204659573268394E-2</v>
      </c>
      <c r="Q61" s="57"/>
      <c r="R61" s="55">
        <f t="shared" si="10"/>
        <v>0.18477252461536486</v>
      </c>
      <c r="S61" s="55">
        <f t="shared" si="11"/>
        <v>0.61871821654962489</v>
      </c>
      <c r="T61" s="55">
        <f>F61*0.3</f>
        <v>4.7204659573268394E-2</v>
      </c>
    </row>
    <row r="62" spans="1:20" s="1" customFormat="1" ht="17.399999999999999" x14ac:dyDescent="0.45">
      <c r="A62" s="1">
        <v>64634813</v>
      </c>
      <c r="B62" s="58" t="s">
        <v>65</v>
      </c>
      <c r="C62" s="65">
        <v>4285</v>
      </c>
      <c r="D62" s="60">
        <f t="shared" si="1"/>
        <v>0.64169606105883936</v>
      </c>
      <c r="E62" s="60">
        <f t="shared" si="2"/>
        <v>0.85949800879048921</v>
      </c>
      <c r="F62" s="60">
        <f t="shared" si="3"/>
        <v>0.13114955992443433</v>
      </c>
      <c r="G62" s="61">
        <f t="shared" si="0"/>
        <v>1.6323436297737628</v>
      </c>
      <c r="H62" s="45"/>
      <c r="I62" s="45"/>
      <c r="J62" s="60">
        <f t="shared" si="4"/>
        <v>0.13475617282235627</v>
      </c>
      <c r="K62" s="60">
        <f t="shared" si="5"/>
        <v>0.47272390483476912</v>
      </c>
      <c r="L62" s="60">
        <f t="shared" si="6"/>
        <v>3.2787389981108583E-2</v>
      </c>
      <c r="M62" s="45"/>
      <c r="N62" s="60">
        <f t="shared" si="7"/>
        <v>0.15400705465412143</v>
      </c>
      <c r="O62" s="60">
        <f t="shared" si="8"/>
        <v>0.51569880527429346</v>
      </c>
      <c r="P62" s="60">
        <f t="shared" si="9"/>
        <v>3.9344867977330299E-2</v>
      </c>
      <c r="Q62" s="45"/>
      <c r="R62" s="60">
        <f t="shared" si="10"/>
        <v>0.15400705465412143</v>
      </c>
      <c r="S62" s="60">
        <f t="shared" si="11"/>
        <v>0.51569880527429346</v>
      </c>
      <c r="T62" s="60">
        <f t="shared" ref="T62:T63" si="20">F62*0.3</f>
        <v>3.9344867977330299E-2</v>
      </c>
    </row>
    <row r="63" spans="1:20" ht="17.399999999999999" x14ac:dyDescent="0.45">
      <c r="A63">
        <v>64649097</v>
      </c>
      <c r="B63" s="53" t="s">
        <v>212</v>
      </c>
      <c r="C63" s="63">
        <v>4759</v>
      </c>
      <c r="D63" s="55">
        <f t="shared" si="1"/>
        <v>0.71267947598110071</v>
      </c>
      <c r="E63" s="55">
        <f t="shared" si="2"/>
        <v>0.95457433461702179</v>
      </c>
      <c r="F63" s="55">
        <f t="shared" si="3"/>
        <v>0.14565711917861912</v>
      </c>
      <c r="G63" s="56">
        <f t="shared" si="0"/>
        <v>1.8129109297767416</v>
      </c>
      <c r="H63" s="57"/>
      <c r="I63" s="57"/>
      <c r="J63" s="55">
        <f t="shared" si="4"/>
        <v>0.14966268995603113</v>
      </c>
      <c r="K63" s="55">
        <f t="shared" si="5"/>
        <v>0.52501588403936206</v>
      </c>
      <c r="L63" s="55">
        <f t="shared" si="6"/>
        <v>3.641427979465478E-2</v>
      </c>
      <c r="M63" s="57"/>
      <c r="N63" s="55">
        <f t="shared" si="7"/>
        <v>0.17104307423546417</v>
      </c>
      <c r="O63" s="55">
        <f t="shared" si="8"/>
        <v>0.57274460077021305</v>
      </c>
      <c r="P63" s="55">
        <f t="shared" si="9"/>
        <v>4.3697135753585734E-2</v>
      </c>
      <c r="Q63" s="57"/>
      <c r="R63" s="55">
        <f t="shared" si="10"/>
        <v>0.17104307423546417</v>
      </c>
      <c r="S63" s="55">
        <f t="shared" si="11"/>
        <v>0.57274460077021305</v>
      </c>
      <c r="T63" s="55">
        <f t="shared" si="20"/>
        <v>4.3697135753585734E-2</v>
      </c>
    </row>
    <row r="64" spans="1:20" s="1" customFormat="1" ht="17.399999999999999" x14ac:dyDescent="0.45">
      <c r="A64" s="1">
        <v>65005396</v>
      </c>
      <c r="B64" s="58" t="s">
        <v>66</v>
      </c>
      <c r="C64" s="65">
        <v>3928</v>
      </c>
      <c r="D64" s="60">
        <f t="shared" si="1"/>
        <v>0.58823386880726281</v>
      </c>
      <c r="E64" s="60">
        <f t="shared" si="2"/>
        <v>0.78788988997177178</v>
      </c>
      <c r="F64" s="60">
        <f t="shared" si="3"/>
        <v>0.12022298048615591</v>
      </c>
      <c r="G64" s="61">
        <f t="shared" si="0"/>
        <v>1.4963467392651904</v>
      </c>
      <c r="H64" s="45"/>
      <c r="I64" s="45"/>
      <c r="J64" s="60">
        <f t="shared" si="4"/>
        <v>0.12352911244952519</v>
      </c>
      <c r="K64" s="60">
        <f t="shared" si="5"/>
        <v>0.43333943948447451</v>
      </c>
      <c r="L64" s="60">
        <f t="shared" si="6"/>
        <v>3.0055745121538979E-2</v>
      </c>
      <c r="M64" s="45"/>
      <c r="N64" s="60">
        <f t="shared" si="7"/>
        <v>0.14117612851374306</v>
      </c>
      <c r="O64" s="60">
        <f t="shared" si="8"/>
        <v>0.47273393398306307</v>
      </c>
      <c r="P64" s="60">
        <f t="shared" si="9"/>
        <v>3.6066894145846774E-2</v>
      </c>
      <c r="Q64" s="45"/>
      <c r="R64" s="60">
        <f t="shared" si="10"/>
        <v>0.14117612851374306</v>
      </c>
      <c r="S64" s="60">
        <f t="shared" si="11"/>
        <v>0.47273393398306307</v>
      </c>
      <c r="T64" s="60">
        <f>F64*0.3</f>
        <v>3.6066894145846774E-2</v>
      </c>
    </row>
    <row r="65" spans="1:20" ht="17.399999999999999" x14ac:dyDescent="0.45">
      <c r="A65">
        <v>65832162</v>
      </c>
      <c r="B65" s="53" t="s">
        <v>67</v>
      </c>
      <c r="C65" s="63">
        <v>64448</v>
      </c>
      <c r="D65" s="55">
        <f t="shared" si="1"/>
        <v>9.6513483647888165</v>
      </c>
      <c r="E65" s="55">
        <f t="shared" si="2"/>
        <v>12.927170984954364</v>
      </c>
      <c r="F65" s="55">
        <f t="shared" si="3"/>
        <v>1.9725383519276414</v>
      </c>
      <c r="G65" s="56">
        <f t="shared" si="0"/>
        <v>24.551057701670825</v>
      </c>
      <c r="H65" s="57"/>
      <c r="I65" s="57"/>
      <c r="J65" s="55">
        <f t="shared" si="4"/>
        <v>2.0267831566056516</v>
      </c>
      <c r="K65" s="55">
        <f t="shared" si="5"/>
        <v>7.1099440417249005</v>
      </c>
      <c r="L65" s="55">
        <f t="shared" si="6"/>
        <v>0.49313458798191034</v>
      </c>
      <c r="M65" s="57"/>
      <c r="N65" s="55">
        <f t="shared" si="7"/>
        <v>2.3163236075493159</v>
      </c>
      <c r="O65" s="55">
        <f t="shared" si="8"/>
        <v>7.7563025909726182</v>
      </c>
      <c r="P65" s="55">
        <f t="shared" si="9"/>
        <v>0.59176150557829243</v>
      </c>
      <c r="Q65" s="57"/>
      <c r="R65" s="55">
        <f t="shared" si="10"/>
        <v>2.3163236075493159</v>
      </c>
      <c r="S65" s="55">
        <f t="shared" si="11"/>
        <v>7.7563025909726182</v>
      </c>
      <c r="T65" s="55">
        <f>F65*0.3</f>
        <v>0.59176150557829243</v>
      </c>
    </row>
    <row r="66" spans="1:20" s="1" customFormat="1" ht="17.399999999999999" x14ac:dyDescent="0.45">
      <c r="A66" s="1">
        <v>65856231</v>
      </c>
      <c r="B66" s="58" t="s">
        <v>68</v>
      </c>
      <c r="C66" s="65">
        <v>31483</v>
      </c>
      <c r="D66" s="60">
        <f t="shared" si="1"/>
        <v>4.7147064388134048</v>
      </c>
      <c r="E66" s="60">
        <f t="shared" si="2"/>
        <v>6.3149535147610205</v>
      </c>
      <c r="F66" s="60">
        <f t="shared" si="3"/>
        <v>0.96358963712974699</v>
      </c>
      <c r="G66" s="61">
        <f t="shared" si="0"/>
        <v>11.993249590704172</v>
      </c>
      <c r="H66" s="45"/>
      <c r="I66" s="45"/>
      <c r="J66" s="60">
        <f t="shared" si="4"/>
        <v>0.99008835215081492</v>
      </c>
      <c r="K66" s="60">
        <f t="shared" si="5"/>
        <v>3.4732244331185615</v>
      </c>
      <c r="L66" s="60">
        <f t="shared" si="6"/>
        <v>0.24089740928243675</v>
      </c>
      <c r="M66" s="45"/>
      <c r="N66" s="60">
        <f t="shared" si="7"/>
        <v>1.1315295453152172</v>
      </c>
      <c r="O66" s="60">
        <f t="shared" si="8"/>
        <v>3.788972108856612</v>
      </c>
      <c r="P66" s="60">
        <f t="shared" si="9"/>
        <v>0.2890768911389241</v>
      </c>
      <c r="Q66" s="45"/>
      <c r="R66" s="60">
        <f t="shared" si="10"/>
        <v>1.1315295453152172</v>
      </c>
      <c r="S66" s="60">
        <f t="shared" si="11"/>
        <v>3.788972108856612</v>
      </c>
      <c r="T66" s="60">
        <f t="shared" ref="T66" si="21">F66*0.3</f>
        <v>0.2890768911389241</v>
      </c>
    </row>
    <row r="67" spans="1:20" ht="17.399999999999999" x14ac:dyDescent="0.45">
      <c r="A67">
        <v>65907776</v>
      </c>
      <c r="B67" s="53" t="s">
        <v>69</v>
      </c>
      <c r="C67" s="63">
        <v>5827</v>
      </c>
      <c r="D67" s="55">
        <f t="shared" si="1"/>
        <v>0.87261679061606934</v>
      </c>
      <c r="E67" s="55">
        <f t="shared" si="2"/>
        <v>1.1687969421755382</v>
      </c>
      <c r="F67" s="55">
        <f t="shared" si="3"/>
        <v>0.17834503749817476</v>
      </c>
      <c r="G67" s="56">
        <f t="shared" si="0"/>
        <v>2.2197587702897819</v>
      </c>
      <c r="H67" s="57"/>
      <c r="I67" s="57"/>
      <c r="J67" s="55">
        <f t="shared" si="4"/>
        <v>0.18324952602937455</v>
      </c>
      <c r="K67" s="55">
        <f t="shared" si="5"/>
        <v>0.64283831819654602</v>
      </c>
      <c r="L67" s="55">
        <f t="shared" si="6"/>
        <v>4.4586259374543691E-2</v>
      </c>
      <c r="M67" s="57"/>
      <c r="N67" s="55">
        <f t="shared" si="7"/>
        <v>0.20942802974785663</v>
      </c>
      <c r="O67" s="55">
        <f t="shared" si="8"/>
        <v>0.70127816530532294</v>
      </c>
      <c r="P67" s="55">
        <f t="shared" si="9"/>
        <v>5.3503511249452428E-2</v>
      </c>
      <c r="Q67" s="57"/>
      <c r="R67" s="55">
        <f t="shared" si="10"/>
        <v>0.20942802974785663</v>
      </c>
      <c r="S67" s="55">
        <f t="shared" si="11"/>
        <v>0.70127816530532294</v>
      </c>
      <c r="T67" s="55">
        <f>F67*0.3</f>
        <v>5.3503511249452428E-2</v>
      </c>
    </row>
    <row r="68" spans="1:20" s="1" customFormat="1" ht="17.399999999999999" x14ac:dyDescent="0.45">
      <c r="A68" s="1">
        <v>66051142</v>
      </c>
      <c r="B68" s="58" t="s">
        <v>218</v>
      </c>
      <c r="C68" s="65">
        <v>58533</v>
      </c>
      <c r="D68" s="60">
        <f t="shared" si="1"/>
        <v>8.765553218659754</v>
      </c>
      <c r="E68" s="60"/>
      <c r="F68" s="60"/>
      <c r="G68" s="61">
        <f t="shared" si="0"/>
        <v>8.765553218659754</v>
      </c>
      <c r="H68" s="45"/>
      <c r="I68" s="45"/>
      <c r="J68" s="60">
        <f t="shared" si="4"/>
        <v>1.8407661759185483</v>
      </c>
      <c r="K68" s="60"/>
      <c r="L68" s="60"/>
      <c r="M68" s="45"/>
      <c r="N68" s="60">
        <f t="shared" si="7"/>
        <v>2.1037327724783408</v>
      </c>
      <c r="O68" s="60"/>
      <c r="P68" s="60"/>
      <c r="Q68" s="45"/>
      <c r="R68" s="60">
        <f t="shared" si="10"/>
        <v>2.1037327724783408</v>
      </c>
      <c r="S68" s="60"/>
      <c r="T68" s="60">
        <f t="shared" ref="T68:T71" si="22">F68*0.3</f>
        <v>0</v>
      </c>
    </row>
    <row r="69" spans="1:20" ht="17.399999999999999" x14ac:dyDescent="0.45">
      <c r="A69">
        <v>66073738</v>
      </c>
      <c r="B69" s="53" t="s">
        <v>70</v>
      </c>
      <c r="C69" s="63">
        <v>5171</v>
      </c>
      <c r="D69" s="55">
        <f t="shared" si="1"/>
        <v>0.77437814042829844</v>
      </c>
      <c r="E69" s="55">
        <f t="shared" si="2"/>
        <v>1.0372145165590712</v>
      </c>
      <c r="F69" s="55">
        <f t="shared" si="3"/>
        <v>0.15826706519702449</v>
      </c>
      <c r="G69" s="56">
        <f t="shared" si="0"/>
        <v>1.9698597221843941</v>
      </c>
      <c r="H69" s="57"/>
      <c r="I69" s="57"/>
      <c r="J69" s="55">
        <f t="shared" si="4"/>
        <v>0.16261940948994266</v>
      </c>
      <c r="K69" s="55">
        <f t="shared" si="5"/>
        <v>0.57046798410748922</v>
      </c>
      <c r="L69" s="55">
        <f t="shared" si="6"/>
        <v>3.9566766299256123E-2</v>
      </c>
      <c r="M69" s="57"/>
      <c r="N69" s="55">
        <f t="shared" si="7"/>
        <v>0.18585075370279161</v>
      </c>
      <c r="O69" s="55">
        <f t="shared" si="8"/>
        <v>0.62232870993544265</v>
      </c>
      <c r="P69" s="55">
        <f t="shared" si="9"/>
        <v>4.7480119559107345E-2</v>
      </c>
      <c r="Q69" s="57"/>
      <c r="R69" s="55">
        <f t="shared" si="10"/>
        <v>0.18585075370279161</v>
      </c>
      <c r="S69" s="55">
        <f t="shared" si="11"/>
        <v>0.62232870993544265</v>
      </c>
      <c r="T69" s="55">
        <f t="shared" si="22"/>
        <v>4.7480119559107345E-2</v>
      </c>
    </row>
    <row r="70" spans="1:20" s="1" customFormat="1" ht="17.399999999999999" x14ac:dyDescent="0.45">
      <c r="A70" s="1">
        <v>66831170</v>
      </c>
      <c r="B70" s="58" t="s">
        <v>71</v>
      </c>
      <c r="C70" s="65">
        <v>3174</v>
      </c>
      <c r="D70" s="60">
        <f t="shared" si="1"/>
        <v>0.47531932270729432</v>
      </c>
      <c r="E70" s="60">
        <f t="shared" si="2"/>
        <v>0.63665033369918622</v>
      </c>
      <c r="F70" s="60">
        <f t="shared" si="3"/>
        <v>9.7145555005870382E-2</v>
      </c>
      <c r="G70" s="61">
        <f t="shared" si="0"/>
        <v>1.2091152114123509</v>
      </c>
      <c r="H70" s="45"/>
      <c r="I70" s="45"/>
      <c r="J70" s="60">
        <f t="shared" si="4"/>
        <v>9.9817057768531808E-2</v>
      </c>
      <c r="K70" s="60">
        <f t="shared" si="5"/>
        <v>0.35015768353455246</v>
      </c>
      <c r="L70" s="60">
        <f t="shared" si="6"/>
        <v>2.4286388751467596E-2</v>
      </c>
      <c r="M70" s="45"/>
      <c r="N70" s="60">
        <f t="shared" si="7"/>
        <v>0.11407663744975063</v>
      </c>
      <c r="O70" s="60">
        <f t="shared" si="8"/>
        <v>0.38199020021951174</v>
      </c>
      <c r="P70" s="60">
        <f t="shared" si="9"/>
        <v>2.9143666501761114E-2</v>
      </c>
      <c r="Q70" s="45"/>
      <c r="R70" s="60">
        <f t="shared" si="10"/>
        <v>0.11407663744975063</v>
      </c>
      <c r="S70" s="60">
        <f t="shared" si="11"/>
        <v>0.38199020021951174</v>
      </c>
      <c r="T70" s="60">
        <f t="shared" si="22"/>
        <v>2.9143666501761114E-2</v>
      </c>
    </row>
    <row r="71" spans="1:20" ht="17.399999999999999" x14ac:dyDescent="0.45">
      <c r="A71" s="1">
        <v>67291633</v>
      </c>
      <c r="B71" s="53" t="s">
        <v>72</v>
      </c>
      <c r="C71" s="63">
        <v>44134</v>
      </c>
      <c r="D71" s="55">
        <f t="shared" si="1"/>
        <v>6.6092447978461655</v>
      </c>
      <c r="E71" s="55">
        <f t="shared" si="2"/>
        <v>8.8525286160932222</v>
      </c>
      <c r="F71" s="55">
        <f t="shared" si="3"/>
        <v>1.3507945572240339</v>
      </c>
      <c r="G71" s="56">
        <f t="shared" si="0"/>
        <v>16.812567971163421</v>
      </c>
      <c r="H71" s="57"/>
      <c r="I71" s="57"/>
      <c r="J71" s="55">
        <f t="shared" si="4"/>
        <v>1.3879414075476948</v>
      </c>
      <c r="K71" s="55">
        <f t="shared" si="5"/>
        <v>4.868890738851273</v>
      </c>
      <c r="L71" s="55">
        <f t="shared" si="6"/>
        <v>0.33769863930600846</v>
      </c>
      <c r="M71" s="57"/>
      <c r="N71" s="55">
        <f t="shared" si="7"/>
        <v>1.5862187514830797</v>
      </c>
      <c r="O71" s="55">
        <f t="shared" si="8"/>
        <v>5.3115171696559331</v>
      </c>
      <c r="P71" s="55">
        <f t="shared" si="9"/>
        <v>0.40523836716721012</v>
      </c>
      <c r="Q71" s="57"/>
      <c r="R71" s="55">
        <f t="shared" si="10"/>
        <v>1.5862187514830797</v>
      </c>
      <c r="S71" s="55">
        <f t="shared" si="11"/>
        <v>5.3115171696559331</v>
      </c>
      <c r="T71" s="55">
        <f t="shared" si="22"/>
        <v>0.40523836716721012</v>
      </c>
    </row>
    <row r="72" spans="1:20" s="1" customFormat="1" ht="17.399999999999999" x14ac:dyDescent="0.45">
      <c r="A72" s="1">
        <v>67652869</v>
      </c>
      <c r="B72" s="58" t="s">
        <v>73</v>
      </c>
      <c r="C72" s="65">
        <v>2729</v>
      </c>
      <c r="D72" s="60">
        <f t="shared" si="1"/>
        <v>0.40867877494272414</v>
      </c>
      <c r="E72" s="60">
        <f t="shared" si="2"/>
        <v>0.54739091388313776</v>
      </c>
      <c r="F72" s="60">
        <f t="shared" si="3"/>
        <v>8.3525589039388864E-2</v>
      </c>
      <c r="G72" s="61">
        <f t="shared" si="0"/>
        <v>1.0395952778652509</v>
      </c>
      <c r="H72" s="45"/>
      <c r="I72" s="45"/>
      <c r="J72" s="60">
        <f t="shared" si="4"/>
        <v>8.582254273797206E-2</v>
      </c>
      <c r="K72" s="60">
        <f t="shared" si="5"/>
        <v>0.30106500263572578</v>
      </c>
      <c r="L72" s="60">
        <f t="shared" si="6"/>
        <v>2.0881397259847216E-2</v>
      </c>
      <c r="M72" s="45"/>
      <c r="N72" s="60">
        <f t="shared" si="7"/>
        <v>9.8082905986253785E-2</v>
      </c>
      <c r="O72" s="60">
        <f t="shared" si="8"/>
        <v>0.32843454832988267</v>
      </c>
      <c r="P72" s="60">
        <f t="shared" si="9"/>
        <v>2.5057676711816659E-2</v>
      </c>
      <c r="Q72" s="45"/>
      <c r="R72" s="60">
        <f t="shared" si="10"/>
        <v>9.8082905986253785E-2</v>
      </c>
      <c r="S72" s="60">
        <f t="shared" si="11"/>
        <v>0.32843454832988267</v>
      </c>
      <c r="T72" s="60">
        <f>F72*0.3</f>
        <v>2.5057676711816659E-2</v>
      </c>
    </row>
    <row r="73" spans="1:20" ht="17.399999999999999" x14ac:dyDescent="0.45">
      <c r="A73">
        <v>67667933</v>
      </c>
      <c r="B73" s="53" t="s">
        <v>211</v>
      </c>
      <c r="C73" s="63">
        <v>4938</v>
      </c>
      <c r="D73" s="55">
        <f t="shared" si="1"/>
        <v>0.73948544912684921</v>
      </c>
      <c r="E73" s="55">
        <f t="shared" si="2"/>
        <v>0.99047868550931994</v>
      </c>
      <c r="F73" s="55">
        <f t="shared" si="3"/>
        <v>0.15113571223030495</v>
      </c>
      <c r="G73" s="56">
        <f t="shared" si="0"/>
        <v>1.8810998468664741</v>
      </c>
      <c r="H73" s="57"/>
      <c r="I73" s="57"/>
      <c r="J73" s="55">
        <f t="shared" si="4"/>
        <v>0.15529194431663834</v>
      </c>
      <c r="K73" s="55">
        <f t="shared" si="5"/>
        <v>0.54476327703012606</v>
      </c>
      <c r="L73" s="55">
        <f t="shared" si="6"/>
        <v>3.7783928057576237E-2</v>
      </c>
      <c r="M73" s="57"/>
      <c r="N73" s="55">
        <f t="shared" si="7"/>
        <v>0.1774765077904438</v>
      </c>
      <c r="O73" s="55">
        <f t="shared" si="8"/>
        <v>0.59428721130559192</v>
      </c>
      <c r="P73" s="55">
        <f t="shared" si="9"/>
        <v>4.5340713669091481E-2</v>
      </c>
      <c r="Q73" s="57"/>
      <c r="R73" s="55">
        <f t="shared" si="10"/>
        <v>0.1774765077904438</v>
      </c>
      <c r="S73" s="55">
        <f t="shared" si="11"/>
        <v>0.59428721130559192</v>
      </c>
      <c r="T73" s="55">
        <f t="shared" ref="T73:T74" si="23">F73*0.3</f>
        <v>4.5340713669091481E-2</v>
      </c>
    </row>
    <row r="74" spans="1:20" s="1" customFormat="1" ht="17.399999999999999" x14ac:dyDescent="0.45">
      <c r="A74" s="1">
        <v>67672210</v>
      </c>
      <c r="B74" s="58" t="s">
        <v>74</v>
      </c>
      <c r="C74" s="65">
        <v>4338</v>
      </c>
      <c r="D74" s="60">
        <f t="shared" si="1"/>
        <v>0.64963302517461974</v>
      </c>
      <c r="E74" s="60">
        <f t="shared" si="2"/>
        <v>0.87012890598206361</v>
      </c>
      <c r="F74" s="60">
        <f t="shared" si="3"/>
        <v>0.13277171317437483</v>
      </c>
      <c r="G74" s="61">
        <f t="shared" si="0"/>
        <v>1.6525336443310581</v>
      </c>
      <c r="H74" s="45"/>
      <c r="I74" s="45"/>
      <c r="J74" s="60">
        <f t="shared" si="4"/>
        <v>0.13642293528667013</v>
      </c>
      <c r="K74" s="60">
        <f t="shared" si="5"/>
        <v>0.47857089829013499</v>
      </c>
      <c r="L74" s="60">
        <f t="shared" si="6"/>
        <v>3.3192928293593708E-2</v>
      </c>
      <c r="M74" s="45"/>
      <c r="N74" s="60">
        <f t="shared" si="7"/>
        <v>0.15591192604190873</v>
      </c>
      <c r="O74" s="60">
        <f t="shared" si="8"/>
        <v>0.52207734358923819</v>
      </c>
      <c r="P74" s="60">
        <f t="shared" si="9"/>
        <v>3.983151395231245E-2</v>
      </c>
      <c r="Q74" s="45"/>
      <c r="R74" s="60">
        <f t="shared" si="10"/>
        <v>0.15591192604190873</v>
      </c>
      <c r="S74" s="60">
        <f t="shared" si="11"/>
        <v>0.52207734358923819</v>
      </c>
      <c r="T74" s="60">
        <f t="shared" si="23"/>
        <v>3.983151395231245E-2</v>
      </c>
    </row>
    <row r="75" spans="1:20" ht="17.399999999999999" x14ac:dyDescent="0.45">
      <c r="A75">
        <v>67814611</v>
      </c>
      <c r="B75" s="53" t="s">
        <v>75</v>
      </c>
      <c r="C75" s="63">
        <v>39004</v>
      </c>
      <c r="D75" s="55">
        <f t="shared" si="1"/>
        <v>5.8410065730546021</v>
      </c>
      <c r="E75" s="55">
        <f t="shared" si="2"/>
        <v>7.8235380011351792</v>
      </c>
      <c r="F75" s="55">
        <f t="shared" si="3"/>
        <v>1.193782365295831</v>
      </c>
      <c r="G75" s="56">
        <f t="shared" si="0"/>
        <v>14.858326939485613</v>
      </c>
      <c r="H75" s="57"/>
      <c r="I75" s="57"/>
      <c r="J75" s="55">
        <f t="shared" si="4"/>
        <v>1.2266113803414664</v>
      </c>
      <c r="K75" s="55">
        <f t="shared" si="5"/>
        <v>4.3029459006243487</v>
      </c>
      <c r="L75" s="55">
        <f t="shared" si="6"/>
        <v>0.29844559132395776</v>
      </c>
      <c r="M75" s="57"/>
      <c r="N75" s="55">
        <f t="shared" si="7"/>
        <v>1.4018415775331046</v>
      </c>
      <c r="O75" s="55">
        <f t="shared" si="8"/>
        <v>4.6941228006811073</v>
      </c>
      <c r="P75" s="55">
        <f t="shared" si="9"/>
        <v>0.35813470958874932</v>
      </c>
      <c r="Q75" s="57"/>
      <c r="R75" s="55">
        <f t="shared" si="10"/>
        <v>1.4018415775331046</v>
      </c>
      <c r="S75" s="55">
        <f t="shared" si="11"/>
        <v>4.6941228006811073</v>
      </c>
      <c r="T75" s="55">
        <f>F75*0.3</f>
        <v>0.35813470958874932</v>
      </c>
    </row>
    <row r="76" spans="1:20" s="1" customFormat="1" ht="17.399999999999999" x14ac:dyDescent="0.45">
      <c r="A76" s="1">
        <v>69211159</v>
      </c>
      <c r="B76" s="58" t="s">
        <v>76</v>
      </c>
      <c r="C76" s="65">
        <v>4919</v>
      </c>
      <c r="D76" s="60">
        <f t="shared" si="1"/>
        <v>0.73664012236836196</v>
      </c>
      <c r="E76" s="60">
        <f t="shared" si="2"/>
        <v>0.98666760915762353</v>
      </c>
      <c r="F76" s="60">
        <f t="shared" si="3"/>
        <v>0.15055418559353384</v>
      </c>
      <c r="G76" s="61">
        <f t="shared" si="0"/>
        <v>1.8738619171195192</v>
      </c>
      <c r="H76" s="45"/>
      <c r="I76" s="45"/>
      <c r="J76" s="60">
        <f t="shared" si="4"/>
        <v>0.154694425697356</v>
      </c>
      <c r="K76" s="60">
        <f t="shared" si="5"/>
        <v>0.54266718503669298</v>
      </c>
      <c r="L76" s="60">
        <f t="shared" si="6"/>
        <v>3.763854639838346E-2</v>
      </c>
      <c r="M76" s="45"/>
      <c r="N76" s="60">
        <f t="shared" si="7"/>
        <v>0.17679362936840687</v>
      </c>
      <c r="O76" s="60">
        <f t="shared" si="8"/>
        <v>0.59200056549457414</v>
      </c>
      <c r="P76" s="60">
        <f t="shared" si="9"/>
        <v>4.5166255678060152E-2</v>
      </c>
      <c r="Q76" s="45"/>
      <c r="R76" s="60">
        <f t="shared" si="10"/>
        <v>0.17679362936840687</v>
      </c>
      <c r="S76" s="60">
        <f t="shared" si="11"/>
        <v>0.59200056549457414</v>
      </c>
      <c r="T76" s="60">
        <f t="shared" ref="T76:T78" si="24">F76*0.3</f>
        <v>4.5166255678060152E-2</v>
      </c>
    </row>
    <row r="77" spans="1:20" ht="17.399999999999999" x14ac:dyDescent="0.45">
      <c r="A77">
        <v>69261961</v>
      </c>
      <c r="B77" s="53" t="s">
        <v>77</v>
      </c>
      <c r="C77" s="63">
        <v>3879</v>
      </c>
      <c r="D77" s="55">
        <f t="shared" si="1"/>
        <v>0.58089592085116404</v>
      </c>
      <c r="E77" s="55">
        <f t="shared" si="2"/>
        <v>0.77806132464371247</v>
      </c>
      <c r="F77" s="55">
        <f t="shared" si="3"/>
        <v>0.11872325389658828</v>
      </c>
      <c r="G77" s="56">
        <f t="shared" si="0"/>
        <v>1.477680499391465</v>
      </c>
      <c r="H77" s="57"/>
      <c r="I77" s="57"/>
      <c r="J77" s="55">
        <f t="shared" si="4"/>
        <v>0.12198814337874445</v>
      </c>
      <c r="K77" s="55">
        <f t="shared" si="5"/>
        <v>0.42793372855404188</v>
      </c>
      <c r="L77" s="55">
        <f t="shared" si="6"/>
        <v>2.9680813474147069E-2</v>
      </c>
      <c r="M77" s="57"/>
      <c r="N77" s="55">
        <f t="shared" si="7"/>
        <v>0.13941502100427935</v>
      </c>
      <c r="O77" s="55">
        <f t="shared" si="8"/>
        <v>0.46683679478622747</v>
      </c>
      <c r="P77" s="55">
        <f t="shared" si="9"/>
        <v>3.561697616897648E-2</v>
      </c>
      <c r="Q77" s="57"/>
      <c r="R77" s="55">
        <f t="shared" si="10"/>
        <v>0.13941502100427935</v>
      </c>
      <c r="S77" s="55">
        <f t="shared" si="11"/>
        <v>0.46683679478622747</v>
      </c>
      <c r="T77" s="55">
        <f t="shared" si="24"/>
        <v>3.561697616897648E-2</v>
      </c>
    </row>
    <row r="78" spans="1:20" s="1" customFormat="1" ht="17.399999999999999" x14ac:dyDescent="0.45">
      <c r="A78" s="1">
        <v>69939202</v>
      </c>
      <c r="B78" s="58" t="s">
        <v>78</v>
      </c>
      <c r="C78" s="65">
        <v>5351</v>
      </c>
      <c r="D78" s="60">
        <f t="shared" si="1"/>
        <v>0.8013338676139673</v>
      </c>
      <c r="E78" s="60">
        <f t="shared" si="2"/>
        <v>1.0733194504172481</v>
      </c>
      <c r="F78" s="60">
        <f t="shared" si="3"/>
        <v>0.16377626491380354</v>
      </c>
      <c r="G78" s="61">
        <f t="shared" si="0"/>
        <v>2.0384295829450192</v>
      </c>
      <c r="H78" s="45"/>
      <c r="I78" s="45"/>
      <c r="J78" s="60">
        <f t="shared" si="4"/>
        <v>0.16828011219893313</v>
      </c>
      <c r="K78" s="60">
        <f t="shared" si="5"/>
        <v>0.59032569772948651</v>
      </c>
      <c r="L78" s="60">
        <f t="shared" si="6"/>
        <v>4.0944066228450884E-2</v>
      </c>
      <c r="M78" s="45"/>
      <c r="N78" s="60">
        <f t="shared" si="7"/>
        <v>0.19232012822735214</v>
      </c>
      <c r="O78" s="60">
        <f t="shared" si="8"/>
        <v>0.64399167025034887</v>
      </c>
      <c r="P78" s="60">
        <f t="shared" si="9"/>
        <v>4.9132879474141057E-2</v>
      </c>
      <c r="Q78" s="45"/>
      <c r="R78" s="60">
        <f t="shared" si="10"/>
        <v>0.19232012822735214</v>
      </c>
      <c r="S78" s="60">
        <f t="shared" si="11"/>
        <v>0.64399167025034887</v>
      </c>
      <c r="T78" s="60">
        <f t="shared" si="24"/>
        <v>4.9132879474141057E-2</v>
      </c>
    </row>
    <row r="79" spans="1:20" ht="17.399999999999999" x14ac:dyDescent="0.45">
      <c r="A79">
        <v>70046752</v>
      </c>
      <c r="B79" s="53" t="s">
        <v>79</v>
      </c>
      <c r="C79" s="63">
        <v>10202</v>
      </c>
      <c r="D79" s="55">
        <f t="shared" si="1"/>
        <v>1.527790715267743</v>
      </c>
      <c r="E79" s="55">
        <f t="shared" si="2"/>
        <v>2.0463474178951158</v>
      </c>
      <c r="F79" s="55">
        <f t="shared" si="3"/>
        <v>0.31224919728099859</v>
      </c>
      <c r="G79" s="56">
        <f t="shared" si="0"/>
        <v>3.8863873304438576</v>
      </c>
      <c r="H79" s="57"/>
      <c r="I79" s="57"/>
      <c r="J79" s="55">
        <f t="shared" si="4"/>
        <v>0.32083605020622602</v>
      </c>
      <c r="K79" s="55">
        <f t="shared" si="5"/>
        <v>1.1254910798423137</v>
      </c>
      <c r="L79" s="55">
        <f t="shared" si="6"/>
        <v>7.8062299320249648E-2</v>
      </c>
      <c r="M79" s="57"/>
      <c r="N79" s="55">
        <f t="shared" si="7"/>
        <v>0.36666977166425829</v>
      </c>
      <c r="O79" s="55">
        <f t="shared" si="8"/>
        <v>1.2278084507370695</v>
      </c>
      <c r="P79" s="55">
        <f t="shared" si="9"/>
        <v>9.3674759184299572E-2</v>
      </c>
      <c r="Q79" s="57"/>
      <c r="R79" s="55">
        <f t="shared" si="10"/>
        <v>0.36666977166425829</v>
      </c>
      <c r="S79" s="55">
        <f t="shared" si="11"/>
        <v>1.2278084507370695</v>
      </c>
      <c r="T79" s="55">
        <f>F79*0.3</f>
        <v>9.3674759184299572E-2</v>
      </c>
    </row>
    <row r="80" spans="1:20" s="1" customFormat="1" ht="17.399999999999999" x14ac:dyDescent="0.45">
      <c r="A80" s="1">
        <v>71060198</v>
      </c>
      <c r="B80" s="58" t="s">
        <v>80</v>
      </c>
      <c r="C80" s="65">
        <v>17706</v>
      </c>
      <c r="D80" s="60">
        <f t="shared" si="1"/>
        <v>2.6515450308302944</v>
      </c>
      <c r="E80" s="60">
        <f t="shared" si="2"/>
        <v>3.5515219938493359</v>
      </c>
      <c r="F80" s="60">
        <f t="shared" si="3"/>
        <v>0.54192161214049805</v>
      </c>
      <c r="G80" s="61">
        <f t="shared" si="0"/>
        <v>6.7449886368201275</v>
      </c>
      <c r="H80" s="45"/>
      <c r="I80" s="45"/>
      <c r="J80" s="60">
        <f t="shared" si="4"/>
        <v>0.55682445647436174</v>
      </c>
      <c r="K80" s="60">
        <f t="shared" si="5"/>
        <v>1.9533370966171348</v>
      </c>
      <c r="L80" s="60">
        <f t="shared" si="6"/>
        <v>0.13548040303512451</v>
      </c>
      <c r="M80" s="45"/>
      <c r="N80" s="60">
        <f t="shared" si="7"/>
        <v>0.63637080739927065</v>
      </c>
      <c r="O80" s="60">
        <f t="shared" si="8"/>
        <v>2.1309131963096015</v>
      </c>
      <c r="P80" s="60">
        <f t="shared" si="9"/>
        <v>0.16257648364214941</v>
      </c>
      <c r="Q80" s="45"/>
      <c r="R80" s="60">
        <f t="shared" si="10"/>
        <v>0.63637080739927065</v>
      </c>
      <c r="S80" s="60">
        <f t="shared" si="11"/>
        <v>2.1309131963096015</v>
      </c>
      <c r="T80" s="60">
        <f t="shared" ref="T80" si="25">F80*0.3</f>
        <v>0.16257648364214941</v>
      </c>
    </row>
    <row r="81" spans="1:20" ht="17.399999999999999" x14ac:dyDescent="0.45">
      <c r="A81">
        <v>71244321</v>
      </c>
      <c r="B81" s="53" t="s">
        <v>81</v>
      </c>
      <c r="C81" s="63">
        <v>2193</v>
      </c>
      <c r="D81" s="55">
        <f t="shared" si="1"/>
        <v>0.32841060954539902</v>
      </c>
      <c r="E81" s="55">
        <f t="shared" si="2"/>
        <v>0.43987844417212202</v>
      </c>
      <c r="F81" s="55">
        <f t="shared" si="3"/>
        <v>6.7120416549424619E-2</v>
      </c>
      <c r="G81" s="56">
        <f t="shared" si="0"/>
        <v>0.83540947026694568</v>
      </c>
      <c r="H81" s="57"/>
      <c r="I81" s="57"/>
      <c r="J81" s="55">
        <f t="shared" si="4"/>
        <v>6.8966228004533794E-2</v>
      </c>
      <c r="K81" s="55">
        <f t="shared" si="5"/>
        <v>0.24193314429466714</v>
      </c>
      <c r="L81" s="55">
        <f t="shared" si="6"/>
        <v>1.6780104137356155E-2</v>
      </c>
      <c r="M81" s="57"/>
      <c r="N81" s="55">
        <f t="shared" si="7"/>
        <v>7.8818546290895769E-2</v>
      </c>
      <c r="O81" s="55">
        <f t="shared" si="8"/>
        <v>0.26392706650327319</v>
      </c>
      <c r="P81" s="55">
        <f t="shared" si="9"/>
        <v>2.0136124964827386E-2</v>
      </c>
      <c r="Q81" s="57"/>
      <c r="R81" s="55">
        <f t="shared" si="10"/>
        <v>7.8818546290895769E-2</v>
      </c>
      <c r="S81" s="55">
        <f t="shared" si="11"/>
        <v>0.26392706650327319</v>
      </c>
      <c r="T81" s="55">
        <f>F81*0.3</f>
        <v>2.0136124964827386E-2</v>
      </c>
    </row>
    <row r="82" spans="1:20" s="1" customFormat="1" ht="17.399999999999999" x14ac:dyDescent="0.45">
      <c r="A82" s="1">
        <v>71557516</v>
      </c>
      <c r="B82" s="58" t="s">
        <v>82</v>
      </c>
      <c r="C82" s="65">
        <v>30693</v>
      </c>
      <c r="D82" s="60">
        <f t="shared" si="1"/>
        <v>4.5964007472763031</v>
      </c>
      <c r="E82" s="60">
        <f t="shared" si="2"/>
        <v>6.1564929717167995</v>
      </c>
      <c r="F82" s="60">
        <f t="shared" si="3"/>
        <v>0.93941037170610564</v>
      </c>
      <c r="G82" s="61">
        <f t="shared" si="0"/>
        <v>11.69230409069921</v>
      </c>
      <c r="H82" s="45"/>
      <c r="I82" s="45"/>
      <c r="J82" s="60">
        <f t="shared" si="4"/>
        <v>0.96524415692802357</v>
      </c>
      <c r="K82" s="60">
        <f t="shared" si="5"/>
        <v>3.38607113444424</v>
      </c>
      <c r="L82" s="60">
        <f t="shared" si="6"/>
        <v>0.23485259292652641</v>
      </c>
      <c r="M82" s="45"/>
      <c r="N82" s="60">
        <f t="shared" si="7"/>
        <v>1.1031361793463128</v>
      </c>
      <c r="O82" s="60">
        <f t="shared" si="8"/>
        <v>3.6938957830300794</v>
      </c>
      <c r="P82" s="60">
        <f t="shared" si="9"/>
        <v>0.2818231115118317</v>
      </c>
      <c r="Q82" s="45"/>
      <c r="R82" s="60">
        <f t="shared" si="10"/>
        <v>1.1031361793463128</v>
      </c>
      <c r="S82" s="60">
        <f t="shared" si="11"/>
        <v>3.6938957830300794</v>
      </c>
      <c r="T82" s="60">
        <f t="shared" ref="T82:T87" si="26">F82*0.3</f>
        <v>0.2818231115118317</v>
      </c>
    </row>
    <row r="83" spans="1:20" ht="17.399999999999999" x14ac:dyDescent="0.45">
      <c r="A83">
        <v>71557830</v>
      </c>
      <c r="B83" s="53" t="s">
        <v>205</v>
      </c>
      <c r="C83" s="63">
        <v>21877</v>
      </c>
      <c r="D83" s="55">
        <f t="shared" si="1"/>
        <v>3.27616913133821</v>
      </c>
      <c r="E83" s="55">
        <f t="shared" si="2"/>
        <v>4.3881535445296462</v>
      </c>
      <c r="F83" s="55">
        <f t="shared" si="3"/>
        <v>0.66958201224430569</v>
      </c>
      <c r="G83" s="56">
        <f t="shared" ref="G83:G144" si="27">SUM(D83:F83)</f>
        <v>8.3339046881121615</v>
      </c>
      <c r="H83" s="57"/>
      <c r="I83" s="57"/>
      <c r="J83" s="55">
        <f t="shared" si="4"/>
        <v>0.68799551758102406</v>
      </c>
      <c r="K83" s="55">
        <f t="shared" si="5"/>
        <v>2.4134844494913055</v>
      </c>
      <c r="L83" s="55">
        <f t="shared" si="6"/>
        <v>0.16739550306107642</v>
      </c>
      <c r="M83" s="57"/>
      <c r="N83" s="55">
        <f t="shared" si="7"/>
        <v>0.78628059152117036</v>
      </c>
      <c r="O83" s="55">
        <f t="shared" si="8"/>
        <v>2.6328921267177878</v>
      </c>
      <c r="P83" s="55">
        <f t="shared" si="9"/>
        <v>0.20087460367329171</v>
      </c>
      <c r="Q83" s="57"/>
      <c r="R83" s="55">
        <f t="shared" si="10"/>
        <v>0.78628059152117036</v>
      </c>
      <c r="S83" s="55">
        <f t="shared" si="11"/>
        <v>2.6328921267177878</v>
      </c>
      <c r="T83" s="55">
        <f t="shared" si="26"/>
        <v>0.20087460367329171</v>
      </c>
    </row>
    <row r="84" spans="1:20" s="1" customFormat="1" ht="17.399999999999999" x14ac:dyDescent="0.45">
      <c r="A84" s="1">
        <v>71558111</v>
      </c>
      <c r="B84" s="58" t="s">
        <v>83</v>
      </c>
      <c r="C84" s="65">
        <v>13348</v>
      </c>
      <c r="D84" s="60">
        <f t="shared" ref="D84:D145" si="28">G$9*(C84/E$15)</f>
        <v>1.9989169248572667</v>
      </c>
      <c r="E84" s="60">
        <f t="shared" ref="E84:E145" si="29">G$10*(C84/E$15)</f>
        <v>2.6773814285496966</v>
      </c>
      <c r="F84" s="60">
        <f t="shared" ref="F84:F145" si="30">G$11*(C84/E$15)</f>
        <v>0.40853776566425892</v>
      </c>
      <c r="G84" s="61">
        <f t="shared" si="27"/>
        <v>5.0848361190712223</v>
      </c>
      <c r="H84" s="45"/>
      <c r="I84" s="45"/>
      <c r="J84" s="60">
        <f t="shared" ref="J84:J145" si="31">D84*0.21</f>
        <v>0.41977255422002596</v>
      </c>
      <c r="K84" s="60">
        <f t="shared" ref="K84:K145" si="32">E84*0.55</f>
        <v>1.4725597857023334</v>
      </c>
      <c r="L84" s="60">
        <f t="shared" ref="L84:L145" si="33">F84*0.25</f>
        <v>0.10213444141606473</v>
      </c>
      <c r="M84" s="45"/>
      <c r="N84" s="60">
        <f t="shared" ref="N84:N145" si="34">D84*0.24</f>
        <v>0.47974006196574398</v>
      </c>
      <c r="O84" s="60">
        <f t="shared" ref="O84:O145" si="35">E84*0.6</f>
        <v>1.606428857129818</v>
      </c>
      <c r="P84" s="60">
        <f t="shared" ref="P84:P145" si="36">F84*0.3</f>
        <v>0.12256132969927767</v>
      </c>
      <c r="Q84" s="45"/>
      <c r="R84" s="60">
        <f t="shared" ref="R84:R145" si="37">D84*0.24</f>
        <v>0.47974006196574398</v>
      </c>
      <c r="S84" s="60">
        <f t="shared" ref="S84:S145" si="38">E84*0.6</f>
        <v>1.606428857129818</v>
      </c>
      <c r="T84" s="60">
        <f t="shared" si="26"/>
        <v>0.12256132969927767</v>
      </c>
    </row>
    <row r="85" spans="1:20" ht="17.399999999999999" x14ac:dyDescent="0.45">
      <c r="A85">
        <v>71558169</v>
      </c>
      <c r="B85" s="53" t="s">
        <v>84</v>
      </c>
      <c r="C85" s="63">
        <v>9852</v>
      </c>
      <c r="D85" s="55">
        <f t="shared" si="28"/>
        <v>1.4753768012956092</v>
      </c>
      <c r="E85" s="55">
        <f t="shared" si="29"/>
        <v>1.9761433798375496</v>
      </c>
      <c r="F85" s="55">
        <f t="shared" si="30"/>
        <v>0.30153686449837269</v>
      </c>
      <c r="G85" s="56">
        <f t="shared" si="27"/>
        <v>3.7530570456315315</v>
      </c>
      <c r="H85" s="57"/>
      <c r="I85" s="57"/>
      <c r="J85" s="55">
        <f t="shared" si="31"/>
        <v>0.30982912827207792</v>
      </c>
      <c r="K85" s="55">
        <f t="shared" si="32"/>
        <v>1.0868788589106524</v>
      </c>
      <c r="L85" s="55">
        <f t="shared" si="33"/>
        <v>7.5384216124593173E-2</v>
      </c>
      <c r="M85" s="57"/>
      <c r="N85" s="55">
        <f t="shared" si="34"/>
        <v>0.35409043231094622</v>
      </c>
      <c r="O85" s="55">
        <f t="shared" si="35"/>
        <v>1.1856860279025296</v>
      </c>
      <c r="P85" s="55">
        <f t="shared" si="36"/>
        <v>9.0461059349511805E-2</v>
      </c>
      <c r="Q85" s="57"/>
      <c r="R85" s="55">
        <f t="shared" si="37"/>
        <v>0.35409043231094622</v>
      </c>
      <c r="S85" s="55">
        <f t="shared" si="38"/>
        <v>1.1856860279025296</v>
      </c>
      <c r="T85" s="55">
        <f t="shared" si="26"/>
        <v>9.0461059349511805E-2</v>
      </c>
    </row>
    <row r="86" spans="1:20" s="1" customFormat="1" ht="17.399999999999999" x14ac:dyDescent="0.45">
      <c r="A86" s="1">
        <v>71558478</v>
      </c>
      <c r="B86" s="58" t="s">
        <v>85</v>
      </c>
      <c r="C86" s="65">
        <v>4513</v>
      </c>
      <c r="D86" s="60">
        <f t="shared" si="28"/>
        <v>0.67583998216068664</v>
      </c>
      <c r="E86" s="60">
        <f t="shared" si="29"/>
        <v>0.90523092501084668</v>
      </c>
      <c r="F86" s="60">
        <f t="shared" si="30"/>
        <v>0.13812787956568778</v>
      </c>
      <c r="G86" s="61">
        <f t="shared" si="27"/>
        <v>1.7191987867372212</v>
      </c>
      <c r="H86" s="45"/>
      <c r="I86" s="45"/>
      <c r="J86" s="60">
        <f t="shared" si="31"/>
        <v>0.14192639625374417</v>
      </c>
      <c r="K86" s="60">
        <f t="shared" si="32"/>
        <v>0.49787700875596569</v>
      </c>
      <c r="L86" s="60">
        <f t="shared" si="33"/>
        <v>3.4531969891421946E-2</v>
      </c>
      <c r="M86" s="45"/>
      <c r="N86" s="60">
        <f t="shared" si="34"/>
        <v>0.16220159571856479</v>
      </c>
      <c r="O86" s="60">
        <f t="shared" si="35"/>
        <v>0.54313855500650798</v>
      </c>
      <c r="P86" s="60">
        <f t="shared" si="36"/>
        <v>4.1438363869706334E-2</v>
      </c>
      <c r="Q86" s="45"/>
      <c r="R86" s="60">
        <f t="shared" si="37"/>
        <v>0.16220159571856479</v>
      </c>
      <c r="S86" s="60">
        <f t="shared" si="38"/>
        <v>0.54313855500650798</v>
      </c>
      <c r="T86" s="60">
        <f t="shared" si="26"/>
        <v>4.1438363869706334E-2</v>
      </c>
    </row>
    <row r="87" spans="1:20" ht="17.399999999999999" x14ac:dyDescent="0.45">
      <c r="A87">
        <v>71558635</v>
      </c>
      <c r="B87" s="53" t="s">
        <v>86</v>
      </c>
      <c r="C87" s="63">
        <v>11178</v>
      </c>
      <c r="D87" s="55">
        <f t="shared" si="28"/>
        <v>1.6739506582300367</v>
      </c>
      <c r="E87" s="55">
        <f t="shared" si="29"/>
        <v>2.2421163925927865</v>
      </c>
      <c r="F87" s="55">
        <f t="shared" si="30"/>
        <v>0.3421213024119783</v>
      </c>
      <c r="G87" s="56">
        <f t="shared" si="27"/>
        <v>4.2581883532348019</v>
      </c>
      <c r="H87" s="57"/>
      <c r="I87" s="57"/>
      <c r="J87" s="55">
        <f t="shared" si="31"/>
        <v>0.35152963822830768</v>
      </c>
      <c r="K87" s="55">
        <f t="shared" si="32"/>
        <v>1.2331640159260326</v>
      </c>
      <c r="L87" s="55">
        <f t="shared" si="33"/>
        <v>8.5530325602994575E-2</v>
      </c>
      <c r="M87" s="57"/>
      <c r="N87" s="55">
        <f t="shared" si="34"/>
        <v>0.4017481579752088</v>
      </c>
      <c r="O87" s="55">
        <f t="shared" si="35"/>
        <v>1.3452698355556718</v>
      </c>
      <c r="P87" s="55">
        <f t="shared" si="36"/>
        <v>0.10263639072359348</v>
      </c>
      <c r="Q87" s="57"/>
      <c r="R87" s="55">
        <f t="shared" si="37"/>
        <v>0.4017481579752088</v>
      </c>
      <c r="S87" s="55">
        <f t="shared" si="38"/>
        <v>1.3452698355556718</v>
      </c>
      <c r="T87" s="55">
        <f t="shared" si="26"/>
        <v>0.10263639072359348</v>
      </c>
    </row>
    <row r="88" spans="1:20" s="1" customFormat="1" ht="17.399999999999999" x14ac:dyDescent="0.45">
      <c r="A88" s="1">
        <v>71558897</v>
      </c>
      <c r="B88" s="58" t="s">
        <v>87</v>
      </c>
      <c r="C88" s="65">
        <v>5970</v>
      </c>
      <c r="D88" s="60">
        <f t="shared" si="28"/>
        <v>0.89403161832468414</v>
      </c>
      <c r="E88" s="60">
        <f t="shared" si="29"/>
        <v>1.1974803062962009</v>
      </c>
      <c r="F88" s="60">
        <f t="shared" si="30"/>
        <v>0.18272179060650479</v>
      </c>
      <c r="G88" s="61">
        <f t="shared" si="27"/>
        <v>2.2742337152273899</v>
      </c>
      <c r="H88" s="45"/>
      <c r="I88" s="45"/>
      <c r="J88" s="60">
        <f t="shared" si="31"/>
        <v>0.18774663984818366</v>
      </c>
      <c r="K88" s="60">
        <f t="shared" si="32"/>
        <v>0.65861416846291054</v>
      </c>
      <c r="L88" s="60">
        <f t="shared" si="33"/>
        <v>4.5680447651626196E-2</v>
      </c>
      <c r="M88" s="45"/>
      <c r="N88" s="60">
        <f t="shared" si="34"/>
        <v>0.2145675883979242</v>
      </c>
      <c r="O88" s="60">
        <f t="shared" si="35"/>
        <v>0.7184881837777205</v>
      </c>
      <c r="P88" s="60">
        <f t="shared" si="36"/>
        <v>5.4816537181951432E-2</v>
      </c>
      <c r="Q88" s="45"/>
      <c r="R88" s="60">
        <f t="shared" si="37"/>
        <v>0.2145675883979242</v>
      </c>
      <c r="S88" s="60">
        <f t="shared" si="38"/>
        <v>0.7184881837777205</v>
      </c>
      <c r="T88" s="60">
        <f>F88*0.3</f>
        <v>5.4816537181951432E-2</v>
      </c>
    </row>
    <row r="89" spans="1:20" ht="17.399999999999999" x14ac:dyDescent="0.45">
      <c r="A89">
        <v>71559031</v>
      </c>
      <c r="B89" s="53" t="s">
        <v>88</v>
      </c>
      <c r="C89" s="63">
        <v>15678</v>
      </c>
      <c r="D89" s="55">
        <f t="shared" si="28"/>
        <v>2.3478438378717583</v>
      </c>
      <c r="E89" s="55">
        <f t="shared" si="29"/>
        <v>3.1447397390472092</v>
      </c>
      <c r="F89" s="55">
        <f t="shared" si="30"/>
        <v>0.47985129533145426</v>
      </c>
      <c r="G89" s="56">
        <f t="shared" si="27"/>
        <v>5.9724348722504219</v>
      </c>
      <c r="H89" s="57"/>
      <c r="I89" s="57"/>
      <c r="J89" s="55">
        <f t="shared" si="31"/>
        <v>0.49304720595306922</v>
      </c>
      <c r="K89" s="55">
        <f t="shared" si="32"/>
        <v>1.7296068564759652</v>
      </c>
      <c r="L89" s="55">
        <f t="shared" si="33"/>
        <v>0.11996282383286357</v>
      </c>
      <c r="M89" s="57"/>
      <c r="N89" s="55">
        <f t="shared" si="34"/>
        <v>0.56348252108922192</v>
      </c>
      <c r="O89" s="55">
        <f t="shared" si="35"/>
        <v>1.8868438434283255</v>
      </c>
      <c r="P89" s="55">
        <f t="shared" si="36"/>
        <v>0.14395538859943627</v>
      </c>
      <c r="Q89" s="57"/>
      <c r="R89" s="55">
        <f t="shared" si="37"/>
        <v>0.56348252108922192</v>
      </c>
      <c r="S89" s="55">
        <f t="shared" si="38"/>
        <v>1.8868438434283255</v>
      </c>
      <c r="T89" s="55">
        <f>F89*0.3</f>
        <v>0.14395538859943627</v>
      </c>
    </row>
    <row r="90" spans="1:20" s="1" customFormat="1" ht="17.399999999999999" x14ac:dyDescent="0.45">
      <c r="A90" s="1">
        <v>71559120</v>
      </c>
      <c r="B90" s="58" t="s">
        <v>209</v>
      </c>
      <c r="C90" s="65">
        <v>8076</v>
      </c>
      <c r="D90" s="60">
        <f t="shared" si="28"/>
        <v>1.2094136263970097</v>
      </c>
      <c r="E90" s="60">
        <f t="shared" si="29"/>
        <v>1.6199080324368706</v>
      </c>
      <c r="F90" s="60">
        <f t="shared" si="30"/>
        <v>0.2471794272928195</v>
      </c>
      <c r="G90" s="61">
        <f t="shared" si="27"/>
        <v>3.0765010861266995</v>
      </c>
      <c r="H90" s="45"/>
      <c r="I90" s="45"/>
      <c r="J90" s="60">
        <f t="shared" si="31"/>
        <v>0.25397686154337201</v>
      </c>
      <c r="K90" s="60">
        <f t="shared" si="32"/>
        <v>0.89094941784027892</v>
      </c>
      <c r="L90" s="60">
        <f t="shared" si="33"/>
        <v>6.1794856823204874E-2</v>
      </c>
      <c r="M90" s="45"/>
      <c r="N90" s="60">
        <f t="shared" si="34"/>
        <v>0.29025927033528232</v>
      </c>
      <c r="O90" s="60">
        <f t="shared" si="35"/>
        <v>0.9719448194621223</v>
      </c>
      <c r="P90" s="60">
        <f t="shared" si="36"/>
        <v>7.4153828187845841E-2</v>
      </c>
      <c r="Q90" s="45"/>
      <c r="R90" s="60">
        <f t="shared" si="37"/>
        <v>0.29025927033528232</v>
      </c>
      <c r="S90" s="60">
        <f t="shared" si="38"/>
        <v>0.9719448194621223</v>
      </c>
      <c r="T90" s="60">
        <f t="shared" ref="T90" si="39">F90*0.3</f>
        <v>7.4153828187845841E-2</v>
      </c>
    </row>
    <row r="91" spans="1:20" ht="17.399999999999999" x14ac:dyDescent="0.45">
      <c r="A91">
        <v>71559162</v>
      </c>
      <c r="B91" s="53" t="s">
        <v>89</v>
      </c>
      <c r="C91" s="63">
        <v>19033</v>
      </c>
      <c r="D91" s="55">
        <f t="shared" si="28"/>
        <v>2.8502686418046421</v>
      </c>
      <c r="E91" s="55">
        <f t="shared" si="29"/>
        <v>3.8176955895704512</v>
      </c>
      <c r="F91" s="55">
        <f t="shared" si="30"/>
        <v>0.58253665671919685</v>
      </c>
      <c r="G91" s="56">
        <f t="shared" si="27"/>
        <v>7.2505008880942894</v>
      </c>
      <c r="H91" s="57"/>
      <c r="I91" s="57"/>
      <c r="J91" s="55">
        <f t="shared" si="31"/>
        <v>0.59855641477897481</v>
      </c>
      <c r="K91" s="55">
        <f t="shared" si="32"/>
        <v>2.0997325742637485</v>
      </c>
      <c r="L91" s="55">
        <f t="shared" si="33"/>
        <v>0.14563416417979921</v>
      </c>
      <c r="M91" s="57"/>
      <c r="N91" s="55">
        <f t="shared" si="34"/>
        <v>0.6840644740331141</v>
      </c>
      <c r="O91" s="55">
        <f t="shared" si="35"/>
        <v>2.2906173537422707</v>
      </c>
      <c r="P91" s="55">
        <f t="shared" si="36"/>
        <v>0.17476099701575906</v>
      </c>
      <c r="Q91" s="57"/>
      <c r="R91" s="55">
        <f t="shared" si="37"/>
        <v>0.6840644740331141</v>
      </c>
      <c r="S91" s="55">
        <f t="shared" si="38"/>
        <v>2.2906173537422707</v>
      </c>
      <c r="T91" s="55">
        <f>F91*0.3</f>
        <v>0.17476099701575906</v>
      </c>
    </row>
    <row r="92" spans="1:20" s="1" customFormat="1" ht="17.399999999999999" x14ac:dyDescent="0.45">
      <c r="A92" s="1">
        <v>71559314</v>
      </c>
      <c r="B92" s="58" t="s">
        <v>90</v>
      </c>
      <c r="C92" s="65">
        <v>18303</v>
      </c>
      <c r="D92" s="60">
        <f t="shared" si="28"/>
        <v>2.7409481926627626</v>
      </c>
      <c r="E92" s="60">
        <f t="shared" si="29"/>
        <v>3.6712700244789556</v>
      </c>
      <c r="F92" s="60">
        <f t="shared" si="30"/>
        <v>0.56019379120114854</v>
      </c>
      <c r="G92" s="61">
        <f t="shared" si="27"/>
        <v>6.9724120083428662</v>
      </c>
      <c r="H92" s="45"/>
      <c r="I92" s="45"/>
      <c r="J92" s="60">
        <f t="shared" si="31"/>
        <v>0.57559912045918016</v>
      </c>
      <c r="K92" s="60">
        <f t="shared" si="32"/>
        <v>2.0191985134634258</v>
      </c>
      <c r="L92" s="60">
        <f t="shared" si="33"/>
        <v>0.14004844780028713</v>
      </c>
      <c r="M92" s="45"/>
      <c r="N92" s="60">
        <f t="shared" si="34"/>
        <v>0.65782756623906302</v>
      </c>
      <c r="O92" s="60">
        <f t="shared" si="35"/>
        <v>2.2027620146873734</v>
      </c>
      <c r="P92" s="60">
        <f t="shared" si="36"/>
        <v>0.16805813736034456</v>
      </c>
      <c r="Q92" s="45"/>
      <c r="R92" s="60">
        <f t="shared" si="37"/>
        <v>0.65782756623906302</v>
      </c>
      <c r="S92" s="60">
        <f t="shared" si="38"/>
        <v>2.2027620146873734</v>
      </c>
      <c r="T92" s="60">
        <f t="shared" ref="T92:T98" si="40">F92*0.3</f>
        <v>0.16805813736034456</v>
      </c>
    </row>
    <row r="93" spans="1:20" ht="17.399999999999999" x14ac:dyDescent="0.45">
      <c r="A93">
        <v>71559419</v>
      </c>
      <c r="B93" s="53" t="s">
        <v>91</v>
      </c>
      <c r="C93" s="63">
        <v>6680</v>
      </c>
      <c r="D93" s="55">
        <f t="shared" si="28"/>
        <v>1.0003569866681556</v>
      </c>
      <c r="E93" s="55">
        <f t="shared" si="29"/>
        <v>1.3398942120701209</v>
      </c>
      <c r="F93" s="55">
        <f t="shared" si="30"/>
        <v>0.20445252282268875</v>
      </c>
      <c r="G93" s="56">
        <f t="shared" si="27"/>
        <v>2.5447037215609654</v>
      </c>
      <c r="H93" s="57"/>
      <c r="I93" s="57"/>
      <c r="J93" s="55">
        <f t="shared" si="31"/>
        <v>0.21007496720031268</v>
      </c>
      <c r="K93" s="55">
        <f t="shared" si="32"/>
        <v>0.73694181663856662</v>
      </c>
      <c r="L93" s="55">
        <f t="shared" si="33"/>
        <v>5.1113130705672187E-2</v>
      </c>
      <c r="M93" s="57"/>
      <c r="N93" s="55">
        <f t="shared" si="34"/>
        <v>0.24008567680035733</v>
      </c>
      <c r="O93" s="55">
        <f t="shared" si="35"/>
        <v>0.80393652724207254</v>
      </c>
      <c r="P93" s="55">
        <f t="shared" si="36"/>
        <v>6.1335756846806623E-2</v>
      </c>
      <c r="Q93" s="57"/>
      <c r="R93" s="55">
        <f t="shared" si="37"/>
        <v>0.24008567680035733</v>
      </c>
      <c r="S93" s="55">
        <f t="shared" si="38"/>
        <v>0.80393652724207254</v>
      </c>
      <c r="T93" s="55">
        <f t="shared" si="40"/>
        <v>6.1335756846806623E-2</v>
      </c>
    </row>
    <row r="94" spans="1:20" s="1" customFormat="1" ht="17.399999999999999" x14ac:dyDescent="0.45">
      <c r="A94" s="1">
        <v>71559450</v>
      </c>
      <c r="B94" s="58" t="s">
        <v>200</v>
      </c>
      <c r="C94" s="65">
        <v>6606</v>
      </c>
      <c r="D94" s="60">
        <f t="shared" si="28"/>
        <v>0.98927518771404732</v>
      </c>
      <c r="E94" s="60">
        <f t="shared" si="29"/>
        <v>1.3250510725950926</v>
      </c>
      <c r="F94" s="60">
        <f t="shared" si="30"/>
        <v>0.2021876296057907</v>
      </c>
      <c r="G94" s="61">
        <f t="shared" si="27"/>
        <v>2.5165138899149304</v>
      </c>
      <c r="H94" s="45"/>
      <c r="I94" s="45"/>
      <c r="J94" s="60">
        <f t="shared" si="31"/>
        <v>0.20774778941994992</v>
      </c>
      <c r="K94" s="60">
        <f t="shared" si="32"/>
        <v>0.72877808992730098</v>
      </c>
      <c r="L94" s="60">
        <f t="shared" si="33"/>
        <v>5.0546907401447676E-2</v>
      </c>
      <c r="M94" s="45"/>
      <c r="N94" s="60">
        <f t="shared" si="34"/>
        <v>0.23742604505137135</v>
      </c>
      <c r="O94" s="60">
        <f t="shared" si="35"/>
        <v>0.79503064355705555</v>
      </c>
      <c r="P94" s="60">
        <f t="shared" si="36"/>
        <v>6.0656288881737207E-2</v>
      </c>
      <c r="Q94" s="45"/>
      <c r="R94" s="60">
        <f t="shared" si="37"/>
        <v>0.23742604505137135</v>
      </c>
      <c r="S94" s="60">
        <f t="shared" si="38"/>
        <v>0.79503064355705555</v>
      </c>
      <c r="T94" s="60">
        <f t="shared" si="40"/>
        <v>6.0656288881737207E-2</v>
      </c>
    </row>
    <row r="95" spans="1:20" ht="17.399999999999999" x14ac:dyDescent="0.45">
      <c r="A95">
        <v>71559686</v>
      </c>
      <c r="B95" s="53" t="s">
        <v>92</v>
      </c>
      <c r="C95" s="63">
        <v>22804</v>
      </c>
      <c r="D95" s="55">
        <f t="shared" si="28"/>
        <v>3.4149911263444044</v>
      </c>
      <c r="E95" s="55">
        <f t="shared" si="29"/>
        <v>4.5740939538992569</v>
      </c>
      <c r="F95" s="55">
        <f t="shared" si="30"/>
        <v>0.69795439078571764</v>
      </c>
      <c r="G95" s="56">
        <f t="shared" si="27"/>
        <v>8.6870394710293795</v>
      </c>
      <c r="H95" s="57"/>
      <c r="I95" s="57"/>
      <c r="J95" s="55">
        <f t="shared" si="31"/>
        <v>0.7171481365323249</v>
      </c>
      <c r="K95" s="55">
        <f t="shared" si="32"/>
        <v>2.5157516746445916</v>
      </c>
      <c r="L95" s="55">
        <f t="shared" si="33"/>
        <v>0.17448859769642941</v>
      </c>
      <c r="M95" s="57"/>
      <c r="N95" s="55">
        <f t="shared" si="34"/>
        <v>0.81959787032265707</v>
      </c>
      <c r="O95" s="55">
        <f t="shared" si="35"/>
        <v>2.7444563723395539</v>
      </c>
      <c r="P95" s="55">
        <f t="shared" si="36"/>
        <v>0.2093863172357153</v>
      </c>
      <c r="Q95" s="57"/>
      <c r="R95" s="55">
        <f t="shared" si="37"/>
        <v>0.81959787032265707</v>
      </c>
      <c r="S95" s="55">
        <f t="shared" si="38"/>
        <v>2.7444563723395539</v>
      </c>
      <c r="T95" s="55">
        <f t="shared" si="40"/>
        <v>0.2093863172357153</v>
      </c>
    </row>
    <row r="97" spans="1:20" ht="17.399999999999999" x14ac:dyDescent="0.45">
      <c r="A97">
        <v>71559995</v>
      </c>
      <c r="B97" s="53" t="s">
        <v>94</v>
      </c>
      <c r="C97" s="63">
        <v>6407</v>
      </c>
      <c r="D97" s="55">
        <f t="shared" si="28"/>
        <v>0.95947413376989132</v>
      </c>
      <c r="E97" s="55">
        <f t="shared" si="29"/>
        <v>1.2851350623852194</v>
      </c>
      <c r="F97" s="55">
        <f t="shared" si="30"/>
        <v>0.19609690325224055</v>
      </c>
      <c r="G97" s="56">
        <f t="shared" si="27"/>
        <v>2.4407060994073508</v>
      </c>
      <c r="H97" s="57"/>
      <c r="I97" s="57"/>
      <c r="J97" s="55">
        <f t="shared" si="31"/>
        <v>0.20148956809167717</v>
      </c>
      <c r="K97" s="55">
        <f t="shared" si="32"/>
        <v>0.70682428431187072</v>
      </c>
      <c r="L97" s="55">
        <f t="shared" si="33"/>
        <v>4.9024225813060138E-2</v>
      </c>
      <c r="M97" s="57"/>
      <c r="N97" s="55">
        <f t="shared" si="34"/>
        <v>0.23027379210477392</v>
      </c>
      <c r="O97" s="55">
        <f t="shared" si="35"/>
        <v>0.77108103743113154</v>
      </c>
      <c r="P97" s="55">
        <f t="shared" si="36"/>
        <v>5.8829070975672165E-2</v>
      </c>
      <c r="Q97" s="57"/>
      <c r="R97" s="55">
        <f t="shared" si="37"/>
        <v>0.23027379210477392</v>
      </c>
      <c r="S97" s="55">
        <f t="shared" si="38"/>
        <v>0.77108103743113154</v>
      </c>
      <c r="T97" s="55">
        <f t="shared" si="40"/>
        <v>5.8829070975672165E-2</v>
      </c>
    </row>
    <row r="98" spans="1:20" s="1" customFormat="1" ht="17.399999999999999" x14ac:dyDescent="0.45">
      <c r="A98" s="1">
        <v>71560131</v>
      </c>
      <c r="B98" s="58" t="s">
        <v>95</v>
      </c>
      <c r="C98" s="65">
        <v>3715</v>
      </c>
      <c r="D98" s="60">
        <f t="shared" si="28"/>
        <v>0.5563362583042214</v>
      </c>
      <c r="E98" s="60">
        <f t="shared" si="29"/>
        <v>0.74516571823959576</v>
      </c>
      <c r="F98" s="60">
        <f t="shared" si="30"/>
        <v>0.11370376082130072</v>
      </c>
      <c r="G98" s="61">
        <f t="shared" si="27"/>
        <v>1.4152057373651179</v>
      </c>
      <c r="H98" s="45"/>
      <c r="I98" s="45"/>
      <c r="J98" s="60">
        <f t="shared" si="31"/>
        <v>0.11683061424388649</v>
      </c>
      <c r="K98" s="60">
        <f t="shared" si="32"/>
        <v>0.40984114503177771</v>
      </c>
      <c r="L98" s="60">
        <f t="shared" si="33"/>
        <v>2.8425940205325181E-2</v>
      </c>
      <c r="M98" s="45"/>
      <c r="N98" s="60">
        <f t="shared" si="34"/>
        <v>0.13352070199301314</v>
      </c>
      <c r="O98" s="60">
        <f t="shared" si="35"/>
        <v>0.44709943094375743</v>
      </c>
      <c r="P98" s="60">
        <f t="shared" si="36"/>
        <v>3.4111128246390218E-2</v>
      </c>
      <c r="Q98" s="45"/>
      <c r="R98" s="60">
        <f t="shared" si="37"/>
        <v>0.13352070199301314</v>
      </c>
      <c r="S98" s="60">
        <f t="shared" si="38"/>
        <v>0.44709943094375743</v>
      </c>
      <c r="T98" s="60">
        <f t="shared" si="40"/>
        <v>3.4111128246390218E-2</v>
      </c>
    </row>
    <row r="99" spans="1:20" ht="17.399999999999999" x14ac:dyDescent="0.45">
      <c r="A99">
        <v>71560325</v>
      </c>
      <c r="B99" s="53" t="s">
        <v>96</v>
      </c>
      <c r="C99" s="63">
        <v>3644</v>
      </c>
      <c r="D99" s="55">
        <f t="shared" si="28"/>
        <v>0.54570372146987411</v>
      </c>
      <c r="E99" s="55">
        <f t="shared" si="29"/>
        <v>0.73092432766220372</v>
      </c>
      <c r="F99" s="55">
        <f t="shared" si="30"/>
        <v>0.11153068759968231</v>
      </c>
      <c r="G99" s="56">
        <f t="shared" si="27"/>
        <v>1.38815873673176</v>
      </c>
      <c r="H99" s="57"/>
      <c r="I99" s="57"/>
      <c r="J99" s="55">
        <f t="shared" si="31"/>
        <v>0.11459778150867356</v>
      </c>
      <c r="K99" s="55">
        <f t="shared" si="32"/>
        <v>0.40200838021421209</v>
      </c>
      <c r="L99" s="55">
        <f t="shared" si="33"/>
        <v>2.7882671899920577E-2</v>
      </c>
      <c r="M99" s="57"/>
      <c r="N99" s="55">
        <f t="shared" si="34"/>
        <v>0.13096889315276977</v>
      </c>
      <c r="O99" s="55">
        <f t="shared" si="35"/>
        <v>0.43855459659732221</v>
      </c>
      <c r="P99" s="55">
        <f t="shared" si="36"/>
        <v>3.3459206279904688E-2</v>
      </c>
      <c r="Q99" s="57"/>
      <c r="R99" s="55">
        <f t="shared" si="37"/>
        <v>0.13096889315276977</v>
      </c>
      <c r="S99" s="55">
        <f t="shared" si="38"/>
        <v>0.43855459659732221</v>
      </c>
      <c r="T99" s="55">
        <f>F99*0.3</f>
        <v>3.3459206279904688E-2</v>
      </c>
    </row>
    <row r="100" spans="1:20" s="1" customFormat="1" ht="17.399999999999999" x14ac:dyDescent="0.45">
      <c r="A100" s="1">
        <v>71560330</v>
      </c>
      <c r="B100" s="58" t="s">
        <v>97</v>
      </c>
      <c r="C100" s="65">
        <v>7297</v>
      </c>
      <c r="D100" s="60">
        <f t="shared" si="28"/>
        <v>1.0927552292990317</v>
      </c>
      <c r="E100" s="60">
        <f t="shared" si="29"/>
        <v>1.4636539020173163</v>
      </c>
      <c r="F100" s="60">
        <f t="shared" si="30"/>
        <v>0.22333683518520356</v>
      </c>
      <c r="G100" s="61">
        <f t="shared" si="27"/>
        <v>2.7797459665015514</v>
      </c>
      <c r="H100" s="45"/>
      <c r="I100" s="45"/>
      <c r="J100" s="60">
        <f t="shared" si="31"/>
        <v>0.22947859815279664</v>
      </c>
      <c r="K100" s="60">
        <f t="shared" si="32"/>
        <v>0.80500964610952397</v>
      </c>
      <c r="L100" s="60">
        <f t="shared" si="33"/>
        <v>5.583420879630089E-2</v>
      </c>
      <c r="M100" s="45"/>
      <c r="N100" s="60">
        <f t="shared" si="34"/>
        <v>0.26226125503176761</v>
      </c>
      <c r="O100" s="60">
        <f t="shared" si="35"/>
        <v>0.87819234121038969</v>
      </c>
      <c r="P100" s="60">
        <f t="shared" si="36"/>
        <v>6.7001050555561062E-2</v>
      </c>
      <c r="Q100" s="45"/>
      <c r="R100" s="60">
        <f t="shared" si="37"/>
        <v>0.26226125503176761</v>
      </c>
      <c r="S100" s="60">
        <f t="shared" si="38"/>
        <v>0.87819234121038969</v>
      </c>
      <c r="T100" s="60">
        <f>F100*0.3</f>
        <v>6.7001050555561062E-2</v>
      </c>
    </row>
    <row r="101" spans="1:20" ht="17.399999999999999" x14ac:dyDescent="0.45">
      <c r="A101" s="1">
        <v>71560351</v>
      </c>
      <c r="B101" s="53" t="s">
        <v>98</v>
      </c>
      <c r="C101" s="63">
        <v>17985</v>
      </c>
      <c r="D101" s="55">
        <f t="shared" si="28"/>
        <v>2.693326407968081</v>
      </c>
      <c r="E101" s="55">
        <f t="shared" si="29"/>
        <v>3.6074846413295099</v>
      </c>
      <c r="F101" s="55">
        <f t="shared" si="30"/>
        <v>0.55046087170150559</v>
      </c>
      <c r="G101" s="56">
        <f t="shared" si="27"/>
        <v>6.8512719209990971</v>
      </c>
      <c r="H101" s="57"/>
      <c r="I101" s="57"/>
      <c r="J101" s="55">
        <f t="shared" si="31"/>
        <v>0.56559854567329704</v>
      </c>
      <c r="K101" s="55">
        <f t="shared" si="32"/>
        <v>1.9841165527312306</v>
      </c>
      <c r="L101" s="55">
        <f t="shared" si="33"/>
        <v>0.1376152179253764</v>
      </c>
      <c r="M101" s="57"/>
      <c r="N101" s="55">
        <f t="shared" si="34"/>
        <v>0.64639833791233936</v>
      </c>
      <c r="O101" s="55">
        <f t="shared" si="35"/>
        <v>2.1644907847977057</v>
      </c>
      <c r="P101" s="55">
        <f t="shared" si="36"/>
        <v>0.16513826151045166</v>
      </c>
      <c r="Q101" s="57"/>
      <c r="R101" s="55">
        <f t="shared" si="37"/>
        <v>0.64639833791233936</v>
      </c>
      <c r="S101" s="55">
        <f t="shared" si="38"/>
        <v>2.1644907847977057</v>
      </c>
      <c r="T101" s="55">
        <f t="shared" ref="T101:T103" si="41">F101*0.3</f>
        <v>0.16513826151045166</v>
      </c>
    </row>
    <row r="102" spans="1:20" s="1" customFormat="1" ht="17.399999999999999" x14ac:dyDescent="0.45">
      <c r="A102" s="1">
        <v>71566505</v>
      </c>
      <c r="B102" s="75" t="s">
        <v>99</v>
      </c>
      <c r="C102" s="65">
        <v>7904</v>
      </c>
      <c r="D102" s="60">
        <f t="shared" si="28"/>
        <v>1.183655931530704</v>
      </c>
      <c r="E102" s="60">
        <f t="shared" si="29"/>
        <v>1.5854077623057239</v>
      </c>
      <c r="F102" s="60">
        <f t="shared" si="30"/>
        <v>0.24191508089678621</v>
      </c>
      <c r="G102" s="61">
        <f t="shared" si="27"/>
        <v>3.0109787747332142</v>
      </c>
      <c r="H102" s="45"/>
      <c r="I102" s="45"/>
      <c r="J102" s="60">
        <f t="shared" si="31"/>
        <v>0.24856774562144784</v>
      </c>
      <c r="K102" s="60">
        <f t="shared" si="32"/>
        <v>0.87197426926814825</v>
      </c>
      <c r="L102" s="60">
        <f t="shared" si="33"/>
        <v>6.0478770224196551E-2</v>
      </c>
      <c r="M102" s="45"/>
      <c r="N102" s="60">
        <f t="shared" si="34"/>
        <v>0.28407742356736898</v>
      </c>
      <c r="O102" s="60">
        <f t="shared" si="35"/>
        <v>0.95124465738343433</v>
      </c>
      <c r="P102" s="60">
        <f t="shared" si="36"/>
        <v>7.2574524269035864E-2</v>
      </c>
      <c r="Q102" s="45"/>
      <c r="R102" s="60">
        <f t="shared" si="37"/>
        <v>0.28407742356736898</v>
      </c>
      <c r="S102" s="60">
        <f t="shared" si="38"/>
        <v>0.95124465738343433</v>
      </c>
      <c r="T102" s="60">
        <f t="shared" si="41"/>
        <v>7.2574524269035864E-2</v>
      </c>
    </row>
    <row r="103" spans="1:20" ht="17.399999999999999" x14ac:dyDescent="0.45">
      <c r="A103">
        <v>71566767</v>
      </c>
      <c r="B103" s="53" t="s">
        <v>100</v>
      </c>
      <c r="C103" s="63">
        <v>4621</v>
      </c>
      <c r="D103" s="55">
        <f t="shared" si="28"/>
        <v>0.69201341847208797</v>
      </c>
      <c r="E103" s="55">
        <f t="shared" si="29"/>
        <v>0.9268938853257529</v>
      </c>
      <c r="F103" s="55">
        <f t="shared" si="30"/>
        <v>0.14143339939575519</v>
      </c>
      <c r="G103" s="56">
        <f t="shared" si="27"/>
        <v>1.760340703193596</v>
      </c>
      <c r="H103" s="57"/>
      <c r="I103" s="57"/>
      <c r="J103" s="55">
        <f t="shared" si="31"/>
        <v>0.14532281787913848</v>
      </c>
      <c r="K103" s="55">
        <f t="shared" si="32"/>
        <v>0.50979163692916418</v>
      </c>
      <c r="L103" s="55">
        <f t="shared" si="33"/>
        <v>3.5358349848938798E-2</v>
      </c>
      <c r="M103" s="57"/>
      <c r="N103" s="55">
        <f t="shared" si="34"/>
        <v>0.16608322043330109</v>
      </c>
      <c r="O103" s="55">
        <f t="shared" si="35"/>
        <v>0.55613633119545169</v>
      </c>
      <c r="P103" s="55">
        <f t="shared" si="36"/>
        <v>4.2430019818726558E-2</v>
      </c>
      <c r="Q103" s="57"/>
      <c r="R103" s="55">
        <f t="shared" si="37"/>
        <v>0.16608322043330109</v>
      </c>
      <c r="S103" s="55">
        <f t="shared" si="38"/>
        <v>0.55613633119545169</v>
      </c>
      <c r="T103" s="55">
        <f t="shared" si="41"/>
        <v>4.2430019818726558E-2</v>
      </c>
    </row>
    <row r="104" spans="1:20" s="1" customFormat="1" ht="17.399999999999999" x14ac:dyDescent="0.45">
      <c r="A104" s="1">
        <v>71567556</v>
      </c>
      <c r="B104" s="58" t="s">
        <v>101</v>
      </c>
      <c r="C104" s="65">
        <v>16467</v>
      </c>
      <c r="D104" s="60">
        <f t="shared" si="28"/>
        <v>2.4659997753689402</v>
      </c>
      <c r="E104" s="60">
        <f t="shared" si="29"/>
        <v>3.302999699125551</v>
      </c>
      <c r="F104" s="60">
        <f t="shared" si="30"/>
        <v>0.50399995409000231</v>
      </c>
      <c r="G104" s="61">
        <f t="shared" si="27"/>
        <v>6.2729994285844928</v>
      </c>
      <c r="H104" s="45"/>
      <c r="I104" s="45"/>
      <c r="J104" s="60">
        <f t="shared" si="31"/>
        <v>0.51785995282747743</v>
      </c>
      <c r="K104" s="60">
        <f t="shared" si="32"/>
        <v>1.8166498345190532</v>
      </c>
      <c r="L104" s="60">
        <f t="shared" si="33"/>
        <v>0.12599998852250058</v>
      </c>
      <c r="M104" s="45"/>
      <c r="N104" s="60">
        <f t="shared" si="34"/>
        <v>0.59183994608854562</v>
      </c>
      <c r="O104" s="60">
        <f t="shared" si="35"/>
        <v>1.9817998194753306</v>
      </c>
      <c r="P104" s="60">
        <f t="shared" si="36"/>
        <v>0.15119998622700068</v>
      </c>
      <c r="Q104" s="45"/>
      <c r="R104" s="60">
        <f t="shared" si="37"/>
        <v>0.59183994608854562</v>
      </c>
      <c r="S104" s="60">
        <f t="shared" si="38"/>
        <v>1.9817998194753306</v>
      </c>
      <c r="T104" s="60">
        <f t="shared" ref="T104:T109" si="42">F104*0.3</f>
        <v>0.15119998622700068</v>
      </c>
    </row>
    <row r="105" spans="1:20" ht="17.399999999999999" x14ac:dyDescent="0.45">
      <c r="A105">
        <v>71571877</v>
      </c>
      <c r="B105" s="53" t="s">
        <v>102</v>
      </c>
      <c r="C105" s="63">
        <v>47868</v>
      </c>
      <c r="D105" s="55">
        <f t="shared" si="28"/>
        <v>7.1684263829088746</v>
      </c>
      <c r="E105" s="55">
        <f t="shared" si="29"/>
        <v>9.6015054106845135</v>
      </c>
      <c r="F105" s="55">
        <f t="shared" si="30"/>
        <v>1.4650798446821056</v>
      </c>
      <c r="G105" s="56">
        <f t="shared" si="27"/>
        <v>18.235011638275491</v>
      </c>
      <c r="H105" s="57"/>
      <c r="I105" s="57"/>
      <c r="J105" s="55">
        <f t="shared" si="31"/>
        <v>1.5053695404108636</v>
      </c>
      <c r="K105" s="55">
        <f t="shared" si="32"/>
        <v>5.2808279758764831</v>
      </c>
      <c r="L105" s="55">
        <f t="shared" si="33"/>
        <v>0.3662699611705264</v>
      </c>
      <c r="M105" s="57"/>
      <c r="N105" s="55">
        <f t="shared" si="34"/>
        <v>1.7204223318981298</v>
      </c>
      <c r="O105" s="55">
        <f t="shared" si="35"/>
        <v>5.7609032464107077</v>
      </c>
      <c r="P105" s="55">
        <f t="shared" si="36"/>
        <v>0.43952395340463168</v>
      </c>
      <c r="Q105" s="57"/>
      <c r="R105" s="55">
        <f t="shared" si="37"/>
        <v>1.7204223318981298</v>
      </c>
      <c r="S105" s="55">
        <f t="shared" si="38"/>
        <v>5.7609032464107077</v>
      </c>
      <c r="T105" s="55">
        <f t="shared" si="42"/>
        <v>0.43952395340463168</v>
      </c>
    </row>
    <row r="106" spans="1:20" s="1" customFormat="1" ht="17.399999999999999" x14ac:dyDescent="0.45">
      <c r="A106" s="1">
        <v>71571903</v>
      </c>
      <c r="B106" s="58" t="s">
        <v>103</v>
      </c>
      <c r="C106" s="65">
        <v>87502</v>
      </c>
      <c r="D106" s="60">
        <f t="shared" si="28"/>
        <v>13.103778001113318</v>
      </c>
      <c r="E106" s="60">
        <f t="shared" si="29"/>
        <v>17.551410680323311</v>
      </c>
      <c r="F106" s="60">
        <f t="shared" si="30"/>
        <v>2.6781444089866637</v>
      </c>
      <c r="G106" s="61">
        <f t="shared" si="27"/>
        <v>33.333333090423288</v>
      </c>
      <c r="H106" s="45"/>
      <c r="I106" s="45"/>
      <c r="J106" s="60">
        <f t="shared" si="31"/>
        <v>2.7517933802337966</v>
      </c>
      <c r="K106" s="60">
        <f t="shared" si="32"/>
        <v>9.6532758741778224</v>
      </c>
      <c r="L106" s="60">
        <f t="shared" si="33"/>
        <v>0.66953610224666593</v>
      </c>
      <c r="M106" s="45"/>
      <c r="N106" s="60">
        <f t="shared" si="34"/>
        <v>3.1449067202671963</v>
      </c>
      <c r="O106" s="60">
        <f t="shared" si="35"/>
        <v>10.530846408193986</v>
      </c>
      <c r="P106" s="60">
        <f t="shared" si="36"/>
        <v>0.80344332269599905</v>
      </c>
      <c r="Q106" s="45"/>
      <c r="R106" s="60">
        <f t="shared" si="37"/>
        <v>3.1449067202671963</v>
      </c>
      <c r="S106" s="60">
        <f t="shared" si="38"/>
        <v>10.530846408193986</v>
      </c>
      <c r="T106" s="60">
        <f t="shared" si="42"/>
        <v>0.80344332269599905</v>
      </c>
    </row>
    <row r="107" spans="1:20" ht="17.399999999999999" x14ac:dyDescent="0.45">
      <c r="A107">
        <v>71758844</v>
      </c>
      <c r="B107" s="53" t="s">
        <v>104</v>
      </c>
      <c r="C107" s="63">
        <v>2722</v>
      </c>
      <c r="D107" s="55">
        <f t="shared" si="28"/>
        <v>0.40763049666328144</v>
      </c>
      <c r="E107" s="55">
        <f t="shared" si="29"/>
        <v>0.54598683312198648</v>
      </c>
      <c r="F107" s="55">
        <f t="shared" si="30"/>
        <v>8.3311342383736345E-2</v>
      </c>
      <c r="G107" s="56">
        <f t="shared" si="27"/>
        <v>1.0369286721690043</v>
      </c>
      <c r="H107" s="57"/>
      <c r="I107" s="57"/>
      <c r="J107" s="55">
        <f t="shared" si="31"/>
        <v>8.56024042992891E-2</v>
      </c>
      <c r="K107" s="55">
        <f t="shared" si="32"/>
        <v>0.30029275821709261</v>
      </c>
      <c r="L107" s="55">
        <f t="shared" si="33"/>
        <v>2.0827835595934086E-2</v>
      </c>
      <c r="M107" s="57"/>
      <c r="N107" s="55">
        <f t="shared" si="34"/>
        <v>9.7831319199187541E-2</v>
      </c>
      <c r="O107" s="55">
        <f t="shared" si="35"/>
        <v>0.32759209987319188</v>
      </c>
      <c r="P107" s="55">
        <f t="shared" si="36"/>
        <v>2.4993402715120901E-2</v>
      </c>
      <c r="Q107" s="57"/>
      <c r="R107" s="55">
        <f t="shared" si="37"/>
        <v>9.7831319199187541E-2</v>
      </c>
      <c r="S107" s="55">
        <f t="shared" si="38"/>
        <v>0.32759209987319188</v>
      </c>
      <c r="T107" s="55">
        <f t="shared" si="42"/>
        <v>2.4993402715120901E-2</v>
      </c>
    </row>
    <row r="108" spans="1:20" ht="17.399999999999999" x14ac:dyDescent="0.45">
      <c r="A108">
        <v>72064141</v>
      </c>
      <c r="B108" s="46" t="s">
        <v>105</v>
      </c>
      <c r="C108" s="21">
        <v>7693</v>
      </c>
      <c r="D108" s="66">
        <f t="shared" si="28"/>
        <v>1.1520578291075032</v>
      </c>
      <c r="E108" s="66">
        <f t="shared" si="29"/>
        <v>1.5430847565053054</v>
      </c>
      <c r="F108" s="66">
        <f t="shared" si="30"/>
        <v>0.23545707456211745</v>
      </c>
      <c r="G108" s="67">
        <f t="shared" si="27"/>
        <v>2.9305996601749262</v>
      </c>
      <c r="H108" s="68"/>
      <c r="I108" s="68"/>
      <c r="J108" s="66">
        <f t="shared" si="31"/>
        <v>0.24193214411257566</v>
      </c>
      <c r="K108" s="66">
        <f t="shared" si="32"/>
        <v>0.84869661607791802</v>
      </c>
      <c r="L108" s="66">
        <f t="shared" si="33"/>
        <v>5.8864268640529363E-2</v>
      </c>
      <c r="M108" s="68"/>
      <c r="N108" s="66">
        <f t="shared" si="34"/>
        <v>0.27649387898580075</v>
      </c>
      <c r="O108" s="66">
        <f t="shared" si="35"/>
        <v>0.92585085390318322</v>
      </c>
      <c r="P108" s="66">
        <f t="shared" si="36"/>
        <v>7.063712236863523E-2</v>
      </c>
      <c r="Q108" s="68"/>
      <c r="R108" s="66">
        <f t="shared" si="37"/>
        <v>0.27649387898580075</v>
      </c>
      <c r="S108" s="66">
        <f t="shared" si="38"/>
        <v>0.92585085390318322</v>
      </c>
      <c r="T108" s="66">
        <f t="shared" si="42"/>
        <v>7.063712236863523E-2</v>
      </c>
    </row>
    <row r="109" spans="1:20" s="1" customFormat="1" ht="17.399999999999999" x14ac:dyDescent="0.45">
      <c r="A109" s="1">
        <v>72639065</v>
      </c>
      <c r="B109" s="53" t="s">
        <v>106</v>
      </c>
      <c r="C109" s="63">
        <v>24652</v>
      </c>
      <c r="D109" s="55">
        <f t="shared" si="28"/>
        <v>3.6917365921172718</v>
      </c>
      <c r="E109" s="55">
        <f t="shared" si="29"/>
        <v>4.9447712748432071</v>
      </c>
      <c r="F109" s="55">
        <f t="shared" si="30"/>
        <v>0.75451550787798261</v>
      </c>
      <c r="G109" s="56">
        <f t="shared" si="27"/>
        <v>9.3910233748384613</v>
      </c>
      <c r="H109" s="57"/>
      <c r="I109" s="57"/>
      <c r="J109" s="55">
        <f t="shared" si="31"/>
        <v>0.77526468434462703</v>
      </c>
      <c r="K109" s="55">
        <f t="shared" si="32"/>
        <v>2.7196242011637639</v>
      </c>
      <c r="L109" s="55">
        <f t="shared" si="33"/>
        <v>0.18862887696949565</v>
      </c>
      <c r="M109" s="57"/>
      <c r="N109" s="55">
        <f t="shared" si="34"/>
        <v>0.88601678210814516</v>
      </c>
      <c r="O109" s="55">
        <f t="shared" si="35"/>
        <v>2.9668627649059243</v>
      </c>
      <c r="P109" s="55">
        <f t="shared" si="36"/>
        <v>0.22635465236339478</v>
      </c>
      <c r="Q109" s="57"/>
      <c r="R109" s="55">
        <f t="shared" si="37"/>
        <v>0.88601678210814516</v>
      </c>
      <c r="S109" s="55">
        <f t="shared" si="38"/>
        <v>2.9668627649059243</v>
      </c>
      <c r="T109" s="55">
        <f t="shared" si="42"/>
        <v>0.22635465236339478</v>
      </c>
    </row>
    <row r="110" spans="1:20" ht="17.399999999999999" x14ac:dyDescent="0.45">
      <c r="A110">
        <v>73125591</v>
      </c>
      <c r="B110" s="46" t="s">
        <v>107</v>
      </c>
      <c r="C110" s="21">
        <v>8440</v>
      </c>
      <c r="D110" s="60">
        <f t="shared" si="28"/>
        <v>1.263924096928029</v>
      </c>
      <c r="E110" s="60">
        <f t="shared" si="29"/>
        <v>1.6929202320167398</v>
      </c>
      <c r="F110" s="60">
        <f t="shared" si="30"/>
        <v>0.25832025338675046</v>
      </c>
      <c r="G110" s="61">
        <f t="shared" si="27"/>
        <v>3.2151645823315191</v>
      </c>
      <c r="I110" s="45"/>
      <c r="J110" s="60">
        <f t="shared" si="31"/>
        <v>0.26542406035488608</v>
      </c>
      <c r="K110" s="60">
        <f t="shared" si="32"/>
        <v>0.93110612760920697</v>
      </c>
      <c r="L110" s="60">
        <f t="shared" si="33"/>
        <v>6.4580063346687616E-2</v>
      </c>
      <c r="M110" s="45"/>
      <c r="N110" s="60">
        <f t="shared" si="34"/>
        <v>0.30334178326272693</v>
      </c>
      <c r="O110" s="60">
        <f t="shared" si="35"/>
        <v>1.0157521392100439</v>
      </c>
      <c r="P110" s="60">
        <f t="shared" si="36"/>
        <v>7.7496076016025137E-2</v>
      </c>
      <c r="Q110" s="45"/>
      <c r="R110" s="60">
        <f t="shared" si="37"/>
        <v>0.30334178326272693</v>
      </c>
      <c r="S110" s="60">
        <f t="shared" si="38"/>
        <v>1.0157521392100439</v>
      </c>
      <c r="T110" s="60">
        <f t="shared" ref="T110:T111" si="43">F110*0.3</f>
        <v>7.7496076016025137E-2</v>
      </c>
    </row>
    <row r="111" spans="1:20" s="1" customFormat="1" ht="17.399999999999999" x14ac:dyDescent="0.45">
      <c r="A111" s="1">
        <v>73215208</v>
      </c>
      <c r="B111" s="53" t="s">
        <v>108</v>
      </c>
      <c r="C111" s="63">
        <v>9023</v>
      </c>
      <c r="D111" s="55">
        <f t="shared" si="28"/>
        <v>1.3512307022016121</v>
      </c>
      <c r="E111" s="55">
        <f t="shared" si="29"/>
        <v>1.8098601011240572</v>
      </c>
      <c r="F111" s="55">
        <f t="shared" si="30"/>
        <v>0.27616393913609594</v>
      </c>
      <c r="G111" s="56">
        <f t="shared" si="27"/>
        <v>3.4372547424617652</v>
      </c>
      <c r="H111" s="57"/>
      <c r="I111" s="57"/>
      <c r="J111" s="55">
        <f t="shared" si="31"/>
        <v>0.28375844746233853</v>
      </c>
      <c r="K111" s="55">
        <f t="shared" si="32"/>
        <v>0.99542305561823152</v>
      </c>
      <c r="L111" s="55">
        <f t="shared" si="33"/>
        <v>6.9040984784023984E-2</v>
      </c>
      <c r="M111" s="57"/>
      <c r="N111" s="55">
        <f t="shared" si="34"/>
        <v>0.32429536852838692</v>
      </c>
      <c r="O111" s="55">
        <f t="shared" si="35"/>
        <v>1.0859160606744342</v>
      </c>
      <c r="P111" s="55">
        <f t="shared" si="36"/>
        <v>8.2849181740828781E-2</v>
      </c>
      <c r="Q111" s="57"/>
      <c r="R111" s="55">
        <f t="shared" si="37"/>
        <v>0.32429536852838692</v>
      </c>
      <c r="S111" s="55">
        <f t="shared" si="38"/>
        <v>1.0859160606744342</v>
      </c>
      <c r="T111" s="55">
        <f t="shared" si="43"/>
        <v>8.2849181740828781E-2</v>
      </c>
    </row>
    <row r="112" spans="1:20" ht="17.399999999999999" x14ac:dyDescent="0.45">
      <c r="A112">
        <v>74133515</v>
      </c>
      <c r="B112" s="46" t="s">
        <v>109</v>
      </c>
      <c r="C112" s="21">
        <v>6353</v>
      </c>
      <c r="D112" s="60">
        <f t="shared" si="28"/>
        <v>0.9513874156141906</v>
      </c>
      <c r="E112" s="60">
        <f t="shared" si="29"/>
        <v>1.2743035822277664</v>
      </c>
      <c r="F112" s="60">
        <f t="shared" si="30"/>
        <v>0.19444414333720686</v>
      </c>
      <c r="G112" s="61">
        <f t="shared" si="27"/>
        <v>2.4201351411791636</v>
      </c>
      <c r="I112" s="45"/>
      <c r="J112" s="60">
        <f t="shared" si="31"/>
        <v>0.19979135727898001</v>
      </c>
      <c r="K112" s="60">
        <f t="shared" si="32"/>
        <v>0.70086697022527156</v>
      </c>
      <c r="L112" s="60">
        <f t="shared" si="33"/>
        <v>4.8611035834301715E-2</v>
      </c>
      <c r="M112" s="45"/>
      <c r="N112" s="60">
        <f t="shared" si="34"/>
        <v>0.22833297974740574</v>
      </c>
      <c r="O112" s="60">
        <f t="shared" si="35"/>
        <v>0.7645821493366598</v>
      </c>
      <c r="P112" s="60">
        <f t="shared" si="36"/>
        <v>5.8333243001162056E-2</v>
      </c>
      <c r="Q112" s="45"/>
      <c r="R112" s="60">
        <f t="shared" si="37"/>
        <v>0.22833297974740574</v>
      </c>
      <c r="S112" s="60">
        <f t="shared" si="38"/>
        <v>0.7645821493366598</v>
      </c>
      <c r="T112" s="60">
        <f>F112*0.3</f>
        <v>5.8333243001162056E-2</v>
      </c>
    </row>
    <row r="113" spans="1:21" s="1" customFormat="1" ht="17.399999999999999" x14ac:dyDescent="0.45">
      <c r="A113" s="1">
        <v>74137462</v>
      </c>
      <c r="B113" s="58" t="s">
        <v>213</v>
      </c>
      <c r="C113" s="65">
        <v>2462</v>
      </c>
      <c r="D113" s="60">
        <f t="shared" si="28"/>
        <v>0.36869444628398196</v>
      </c>
      <c r="E113" s="60">
        <f t="shared" si="29"/>
        <v>0.49383526199350869</v>
      </c>
      <c r="F113" s="60">
        <f t="shared" si="30"/>
        <v>7.5353609459499968E-2</v>
      </c>
      <c r="G113" s="61">
        <f t="shared" si="27"/>
        <v>0.93788331773699063</v>
      </c>
      <c r="H113" s="45"/>
      <c r="I113" s="45"/>
      <c r="J113" s="60">
        <f t="shared" si="31"/>
        <v>7.7425833719636211E-2</v>
      </c>
      <c r="K113" s="60">
        <f t="shared" si="32"/>
        <v>0.27160939409642981</v>
      </c>
      <c r="L113" s="60">
        <f t="shared" si="33"/>
        <v>1.8838402364874992E-2</v>
      </c>
      <c r="M113" s="45"/>
      <c r="N113" s="60">
        <f t="shared" si="34"/>
        <v>8.848666710815567E-2</v>
      </c>
      <c r="O113" s="60">
        <f t="shared" si="35"/>
        <v>0.29630115719610522</v>
      </c>
      <c r="P113" s="60">
        <f t="shared" si="36"/>
        <v>2.260608283784999E-2</v>
      </c>
      <c r="Q113" s="45"/>
      <c r="R113" s="60">
        <f t="shared" si="37"/>
        <v>8.848666710815567E-2</v>
      </c>
      <c r="S113" s="60">
        <f t="shared" si="38"/>
        <v>0.29630115719610522</v>
      </c>
      <c r="T113" s="60">
        <f t="shared" ref="T113" si="44">F113*0.3</f>
        <v>2.260608283784999E-2</v>
      </c>
    </row>
    <row r="114" spans="1:21" ht="17.399999999999999" x14ac:dyDescent="0.45">
      <c r="A114">
        <v>74138026</v>
      </c>
      <c r="B114" s="75" t="s">
        <v>110</v>
      </c>
      <c r="C114" s="76">
        <v>2641</v>
      </c>
      <c r="D114" s="62">
        <f t="shared" si="28"/>
        <v>0.39550041942973047</v>
      </c>
      <c r="E114" s="62">
        <f t="shared" si="29"/>
        <v>0.52973961288580684</v>
      </c>
      <c r="F114" s="62">
        <f t="shared" si="30"/>
        <v>8.083220251118578E-2</v>
      </c>
      <c r="G114" s="73">
        <f t="shared" si="27"/>
        <v>1.006072234826723</v>
      </c>
      <c r="H114" s="74"/>
      <c r="I114" s="74"/>
      <c r="J114" s="62">
        <f t="shared" si="31"/>
        <v>8.3055088080243394E-2</v>
      </c>
      <c r="K114" s="62">
        <f t="shared" si="32"/>
        <v>0.29135678708719381</v>
      </c>
      <c r="L114" s="62">
        <f t="shared" si="33"/>
        <v>2.0208050627796445E-2</v>
      </c>
      <c r="M114" s="74"/>
      <c r="N114" s="62">
        <f t="shared" si="34"/>
        <v>9.4920100663135304E-2</v>
      </c>
      <c r="O114" s="62">
        <f t="shared" si="35"/>
        <v>0.31784376773148409</v>
      </c>
      <c r="P114" s="62">
        <f t="shared" si="36"/>
        <v>2.4249660753355735E-2</v>
      </c>
      <c r="Q114" s="74"/>
      <c r="R114" s="62">
        <f t="shared" si="37"/>
        <v>9.4920100663135304E-2</v>
      </c>
      <c r="S114" s="62">
        <f t="shared" si="38"/>
        <v>0.31784376773148409</v>
      </c>
      <c r="T114" s="62">
        <f>F114*0.3</f>
        <v>2.4249660753355735E-2</v>
      </c>
    </row>
    <row r="115" spans="1:21" s="1" customFormat="1" ht="17.399999999999999" x14ac:dyDescent="0.45">
      <c r="A115" s="1">
        <v>74138094</v>
      </c>
      <c r="B115" s="53" t="s">
        <v>111</v>
      </c>
      <c r="C115" s="63">
        <v>6075</v>
      </c>
      <c r="D115" s="55">
        <f t="shared" si="28"/>
        <v>0.90975579251632421</v>
      </c>
      <c r="E115" s="55">
        <f t="shared" si="29"/>
        <v>1.2185415177134706</v>
      </c>
      <c r="F115" s="55">
        <f t="shared" si="30"/>
        <v>0.18593549044129254</v>
      </c>
      <c r="G115" s="56">
        <f t="shared" si="27"/>
        <v>2.3142328006710873</v>
      </c>
      <c r="H115" s="57"/>
      <c r="I115" s="57"/>
      <c r="J115" s="55">
        <f t="shared" si="31"/>
        <v>0.19104871642842808</v>
      </c>
      <c r="K115" s="55">
        <f t="shared" si="32"/>
        <v>0.6701978347424089</v>
      </c>
      <c r="L115" s="55">
        <f t="shared" si="33"/>
        <v>4.6483872610323135E-2</v>
      </c>
      <c r="M115" s="57"/>
      <c r="N115" s="55">
        <f t="shared" si="34"/>
        <v>0.2183413902039178</v>
      </c>
      <c r="O115" s="55">
        <f t="shared" si="35"/>
        <v>0.73112491062808238</v>
      </c>
      <c r="P115" s="55">
        <f t="shared" si="36"/>
        <v>5.5780647132387763E-2</v>
      </c>
      <c r="Q115" s="57"/>
      <c r="R115" s="55">
        <f t="shared" si="37"/>
        <v>0.2183413902039178</v>
      </c>
      <c r="S115" s="55">
        <f t="shared" si="38"/>
        <v>0.73112491062808238</v>
      </c>
      <c r="T115" s="55">
        <f>F115*0.3</f>
        <v>5.5780647132387763E-2</v>
      </c>
    </row>
    <row r="116" spans="1:21" ht="17.399999999999999" x14ac:dyDescent="0.45">
      <c r="A116">
        <v>74138560</v>
      </c>
      <c r="B116" s="75" t="s">
        <v>112</v>
      </c>
      <c r="C116" s="76">
        <v>4255</v>
      </c>
      <c r="D116" s="62">
        <f t="shared" si="28"/>
        <v>0.63720343986122796</v>
      </c>
      <c r="E116" s="62">
        <f t="shared" si="29"/>
        <v>0.85348051981412643</v>
      </c>
      <c r="F116" s="62">
        <f t="shared" si="30"/>
        <v>0.13023135997163782</v>
      </c>
      <c r="G116" s="73">
        <f t="shared" si="27"/>
        <v>1.6209153196469923</v>
      </c>
      <c r="H116" s="74"/>
      <c r="I116" s="74"/>
      <c r="J116" s="62">
        <f t="shared" si="31"/>
        <v>0.13381272237085787</v>
      </c>
      <c r="K116" s="62">
        <f t="shared" si="32"/>
        <v>0.46941428589776957</v>
      </c>
      <c r="L116" s="62">
        <f t="shared" si="33"/>
        <v>3.2557839992909454E-2</v>
      </c>
      <c r="M116" s="74"/>
      <c r="N116" s="62">
        <f t="shared" si="34"/>
        <v>0.15292882556669471</v>
      </c>
      <c r="O116" s="62">
        <f t="shared" si="35"/>
        <v>0.51208831188847581</v>
      </c>
      <c r="P116" s="62">
        <f t="shared" si="36"/>
        <v>3.9069407991491341E-2</v>
      </c>
      <c r="Q116" s="74"/>
      <c r="R116" s="62">
        <f t="shared" si="37"/>
        <v>0.15292882556669471</v>
      </c>
      <c r="S116" s="62">
        <f t="shared" si="38"/>
        <v>0.51208831188847581</v>
      </c>
      <c r="T116" s="62">
        <f>F116*0.3</f>
        <v>3.9069407991491341E-2</v>
      </c>
    </row>
    <row r="117" spans="1:21" s="1" customFormat="1" ht="17.399999999999999" x14ac:dyDescent="0.45">
      <c r="A117" s="1">
        <v>74139449</v>
      </c>
      <c r="B117" s="53" t="s">
        <v>113</v>
      </c>
      <c r="C117" s="63">
        <v>6071</v>
      </c>
      <c r="D117" s="55">
        <f t="shared" si="28"/>
        <v>0.90915677635664272</v>
      </c>
      <c r="E117" s="55">
        <f t="shared" si="29"/>
        <v>1.2177391858499558</v>
      </c>
      <c r="F117" s="55">
        <f t="shared" si="30"/>
        <v>0.18581306378091966</v>
      </c>
      <c r="G117" s="56">
        <f t="shared" si="27"/>
        <v>2.3127090259875183</v>
      </c>
      <c r="H117" s="57"/>
      <c r="I117" s="57"/>
      <c r="J117" s="55">
        <f t="shared" si="31"/>
        <v>0.19092292303489497</v>
      </c>
      <c r="K117" s="55">
        <f t="shared" si="32"/>
        <v>0.66975655221747576</v>
      </c>
      <c r="L117" s="55">
        <f t="shared" si="33"/>
        <v>4.6453265945229916E-2</v>
      </c>
      <c r="M117" s="57"/>
      <c r="N117" s="55">
        <f t="shared" si="34"/>
        <v>0.21819762632559425</v>
      </c>
      <c r="O117" s="55">
        <f t="shared" si="35"/>
        <v>0.73064351150997342</v>
      </c>
      <c r="P117" s="55">
        <f t="shared" si="36"/>
        <v>5.5743919134275899E-2</v>
      </c>
      <c r="Q117" s="57"/>
      <c r="R117" s="55">
        <f t="shared" si="37"/>
        <v>0.21819762632559425</v>
      </c>
      <c r="S117" s="55">
        <f t="shared" si="38"/>
        <v>0.73064351150997342</v>
      </c>
      <c r="T117" s="55">
        <f>F117*0.3</f>
        <v>5.5743919134275899E-2</v>
      </c>
    </row>
    <row r="118" spans="1:21" ht="17.399999999999999" x14ac:dyDescent="0.45">
      <c r="A118">
        <v>74148417</v>
      </c>
      <c r="B118" s="46" t="s">
        <v>114</v>
      </c>
      <c r="C118" s="21">
        <v>10869</v>
      </c>
      <c r="D118" s="77">
        <f t="shared" si="28"/>
        <v>1.6276766598946384</v>
      </c>
      <c r="E118" s="77">
        <f t="shared" si="29"/>
        <v>2.1801362561362492</v>
      </c>
      <c r="F118" s="77">
        <f t="shared" si="30"/>
        <v>0.33266384289817424</v>
      </c>
      <c r="G118" s="78">
        <f t="shared" si="27"/>
        <v>4.1404767589290623</v>
      </c>
      <c r="H118" s="79"/>
      <c r="I118" s="79"/>
      <c r="J118" s="77">
        <f t="shared" si="31"/>
        <v>0.34181209857787404</v>
      </c>
      <c r="K118" s="77">
        <f t="shared" si="32"/>
        <v>1.199074940874937</v>
      </c>
      <c r="L118" s="77">
        <f t="shared" si="33"/>
        <v>8.3165960724543561E-2</v>
      </c>
      <c r="M118" s="79"/>
      <c r="N118" s="77">
        <f t="shared" si="34"/>
        <v>0.39064239837471321</v>
      </c>
      <c r="O118" s="77">
        <f t="shared" si="35"/>
        <v>1.3080817536817495</v>
      </c>
      <c r="P118" s="77">
        <f t="shared" si="36"/>
        <v>9.9799152869452276E-2</v>
      </c>
      <c r="Q118" s="79"/>
      <c r="R118" s="77">
        <f t="shared" si="37"/>
        <v>0.39064239837471321</v>
      </c>
      <c r="S118" s="77">
        <f t="shared" si="38"/>
        <v>1.3080817536817495</v>
      </c>
      <c r="T118" s="77">
        <f>F118*0.3</f>
        <v>9.9799152869452276E-2</v>
      </c>
    </row>
    <row r="119" spans="1:21" s="1" customFormat="1" ht="17.399999999999999" x14ac:dyDescent="0.45">
      <c r="A119" s="1">
        <v>74148485</v>
      </c>
      <c r="B119" s="53" t="s">
        <v>115</v>
      </c>
      <c r="C119" s="63">
        <v>3764</v>
      </c>
      <c r="D119" s="55">
        <f t="shared" si="28"/>
        <v>0.56367420626032005</v>
      </c>
      <c r="E119" s="55">
        <f t="shared" si="29"/>
        <v>0.75499428356765497</v>
      </c>
      <c r="F119" s="55">
        <f t="shared" si="30"/>
        <v>0.11520348741086833</v>
      </c>
      <c r="G119" s="56">
        <f t="shared" si="27"/>
        <v>1.4338719772388433</v>
      </c>
      <c r="H119" s="57"/>
      <c r="I119" s="57"/>
      <c r="J119" s="55">
        <f t="shared" si="31"/>
        <v>0.11837158331466721</v>
      </c>
      <c r="K119" s="55">
        <f t="shared" si="32"/>
        <v>0.41524685596221028</v>
      </c>
      <c r="L119" s="55">
        <f t="shared" si="33"/>
        <v>2.8800871852717083E-2</v>
      </c>
      <c r="M119" s="57"/>
      <c r="N119" s="55">
        <f t="shared" si="34"/>
        <v>0.13528180950247681</v>
      </c>
      <c r="O119" s="55">
        <f t="shared" si="35"/>
        <v>0.45299657014059297</v>
      </c>
      <c r="P119" s="55">
        <f t="shared" si="36"/>
        <v>3.4561046223260498E-2</v>
      </c>
      <c r="Q119" s="57"/>
      <c r="R119" s="55">
        <f t="shared" si="37"/>
        <v>0.13528180950247681</v>
      </c>
      <c r="S119" s="55">
        <f t="shared" si="38"/>
        <v>0.45299657014059297</v>
      </c>
      <c r="T119" s="55">
        <f t="shared" ref="T119" si="45">F119*0.3</f>
        <v>3.4561046223260498E-2</v>
      </c>
    </row>
    <row r="120" spans="1:21" ht="17.399999999999999" x14ac:dyDescent="0.45">
      <c r="A120">
        <v>77355219</v>
      </c>
      <c r="B120" s="46" t="s">
        <v>116</v>
      </c>
      <c r="C120" s="21">
        <v>502</v>
      </c>
      <c r="D120" s="62">
        <f t="shared" si="28"/>
        <v>7.5176528040032067E-2</v>
      </c>
      <c r="E120" s="62">
        <f t="shared" si="29"/>
        <v>0.10069264887113784</v>
      </c>
      <c r="F120" s="62">
        <f t="shared" si="30"/>
        <v>1.5364545876794873E-2</v>
      </c>
      <c r="G120" s="73">
        <f t="shared" si="27"/>
        <v>0.19123372278796477</v>
      </c>
      <c r="H120" s="74"/>
      <c r="I120" s="74"/>
      <c r="J120" s="62">
        <f t="shared" si="31"/>
        <v>1.5787070888406734E-2</v>
      </c>
      <c r="K120" s="62">
        <f t="shared" si="32"/>
        <v>5.5380956879125816E-2</v>
      </c>
      <c r="L120" s="62">
        <f t="shared" si="33"/>
        <v>3.8411364691987183E-3</v>
      </c>
      <c r="M120" s="74"/>
      <c r="N120" s="62">
        <f t="shared" si="34"/>
        <v>1.8042366729607694E-2</v>
      </c>
      <c r="O120" s="62">
        <f t="shared" si="35"/>
        <v>6.0415589322682699E-2</v>
      </c>
      <c r="P120" s="62">
        <f t="shared" si="36"/>
        <v>4.6093637630384614E-3</v>
      </c>
      <c r="Q120" s="74"/>
      <c r="R120" s="62">
        <f t="shared" si="37"/>
        <v>1.8042366729607694E-2</v>
      </c>
      <c r="S120" s="62">
        <f t="shared" si="38"/>
        <v>6.0415589322682699E-2</v>
      </c>
      <c r="T120" s="62">
        <f>F120*0.3</f>
        <v>4.6093637630384614E-3</v>
      </c>
      <c r="U120" s="3"/>
    </row>
    <row r="121" spans="1:21" s="1" customFormat="1" ht="17.399999999999999" x14ac:dyDescent="0.45">
      <c r="A121" s="1">
        <v>77355397</v>
      </c>
      <c r="B121" s="53" t="s">
        <v>117</v>
      </c>
      <c r="C121" s="63">
        <v>3204</v>
      </c>
      <c r="D121" s="55">
        <f t="shared" si="28"/>
        <v>0.47981194390490578</v>
      </c>
      <c r="E121" s="55">
        <f t="shared" si="29"/>
        <v>0.64266782267554901</v>
      </c>
      <c r="F121" s="55">
        <f t="shared" si="30"/>
        <v>9.8063754958666871E-2</v>
      </c>
      <c r="G121" s="56">
        <f t="shared" si="27"/>
        <v>1.2205435215391218</v>
      </c>
      <c r="H121" s="57"/>
      <c r="I121" s="57"/>
      <c r="J121" s="55">
        <f t="shared" si="31"/>
        <v>0.10076050822003021</v>
      </c>
      <c r="K121" s="55">
        <f t="shared" si="32"/>
        <v>0.353467302471552</v>
      </c>
      <c r="L121" s="55">
        <f t="shared" si="33"/>
        <v>2.4515938739666718E-2</v>
      </c>
      <c r="M121" s="57"/>
      <c r="N121" s="55">
        <f t="shared" si="34"/>
        <v>0.11515486653717738</v>
      </c>
      <c r="O121" s="55">
        <f t="shared" si="35"/>
        <v>0.38560069360532939</v>
      </c>
      <c r="P121" s="55">
        <f t="shared" si="36"/>
        <v>2.9419126487600061E-2</v>
      </c>
      <c r="Q121" s="57"/>
      <c r="R121" s="55">
        <f t="shared" si="37"/>
        <v>0.11515486653717738</v>
      </c>
      <c r="S121" s="55">
        <f t="shared" si="38"/>
        <v>0.38560069360532939</v>
      </c>
      <c r="T121" s="55">
        <f>F121*0.3</f>
        <v>2.9419126487600061E-2</v>
      </c>
    </row>
    <row r="122" spans="1:21" ht="17.399999999999999" x14ac:dyDescent="0.45">
      <c r="A122">
        <v>77355470</v>
      </c>
      <c r="B122" s="46" t="s">
        <v>118</v>
      </c>
      <c r="C122" s="21">
        <v>8322</v>
      </c>
      <c r="D122" s="62">
        <f t="shared" si="28"/>
        <v>1.2462531202174238</v>
      </c>
      <c r="E122" s="62">
        <f t="shared" si="29"/>
        <v>1.669251442043046</v>
      </c>
      <c r="F122" s="62">
        <f t="shared" si="30"/>
        <v>0.25470866690575089</v>
      </c>
      <c r="G122" s="73">
        <f t="shared" si="27"/>
        <v>3.1702132291662206</v>
      </c>
      <c r="H122" s="74"/>
      <c r="I122" s="74"/>
      <c r="J122" s="62">
        <f t="shared" si="31"/>
        <v>0.26171315524565902</v>
      </c>
      <c r="K122" s="62">
        <f t="shared" si="32"/>
        <v>0.91808829312367535</v>
      </c>
      <c r="L122" s="62">
        <f t="shared" si="33"/>
        <v>6.3677166726437723E-2</v>
      </c>
      <c r="M122" s="74"/>
      <c r="N122" s="62">
        <f t="shared" si="34"/>
        <v>0.29910074885218169</v>
      </c>
      <c r="O122" s="62">
        <f t="shared" si="35"/>
        <v>1.0015508652258276</v>
      </c>
      <c r="P122" s="62">
        <f t="shared" si="36"/>
        <v>7.6412600071725262E-2</v>
      </c>
      <c r="Q122" s="74"/>
      <c r="R122" s="62">
        <f t="shared" si="37"/>
        <v>0.29910074885218169</v>
      </c>
      <c r="S122" s="62">
        <f t="shared" si="38"/>
        <v>1.0015508652258276</v>
      </c>
      <c r="T122" s="60">
        <f t="shared" ref="T122" si="46">F122*0.3</f>
        <v>7.6412600071725262E-2</v>
      </c>
    </row>
    <row r="123" spans="1:21" s="1" customFormat="1" ht="17.399999999999999" x14ac:dyDescent="0.45">
      <c r="A123" s="1">
        <v>77355554</v>
      </c>
      <c r="B123" s="53" t="s">
        <v>119</v>
      </c>
      <c r="C123" s="63">
        <v>4136</v>
      </c>
      <c r="D123" s="55">
        <f t="shared" si="28"/>
        <v>0.61938270911070237</v>
      </c>
      <c r="E123" s="55">
        <f t="shared" si="29"/>
        <v>0.82961114687455395</v>
      </c>
      <c r="F123" s="55">
        <f t="shared" si="30"/>
        <v>0.12658916682554502</v>
      </c>
      <c r="G123" s="56">
        <f t="shared" si="27"/>
        <v>1.5755830228108012</v>
      </c>
      <c r="H123" s="57"/>
      <c r="I123" s="57"/>
      <c r="J123" s="55">
        <f t="shared" si="31"/>
        <v>0.1300703689132475</v>
      </c>
      <c r="K123" s="55">
        <f t="shared" si="32"/>
        <v>0.45628613078100472</v>
      </c>
      <c r="L123" s="55">
        <f t="shared" si="33"/>
        <v>3.1647291706386256E-2</v>
      </c>
      <c r="M123" s="57"/>
      <c r="N123" s="55">
        <f t="shared" si="34"/>
        <v>0.14865185018656857</v>
      </c>
      <c r="O123" s="55">
        <f t="shared" si="35"/>
        <v>0.49776668812473235</v>
      </c>
      <c r="P123" s="55">
        <f t="shared" si="36"/>
        <v>3.7976750047663509E-2</v>
      </c>
      <c r="Q123" s="57"/>
      <c r="R123" s="55">
        <f t="shared" si="37"/>
        <v>0.14865185018656857</v>
      </c>
      <c r="S123" s="55">
        <f t="shared" si="38"/>
        <v>0.49776668812473235</v>
      </c>
      <c r="T123" s="55">
        <f>F123*0.3</f>
        <v>3.7976750047663509E-2</v>
      </c>
    </row>
    <row r="124" spans="1:21" ht="17.399999999999999" x14ac:dyDescent="0.45">
      <c r="A124">
        <v>77581098</v>
      </c>
      <c r="B124" s="46" t="s">
        <v>120</v>
      </c>
      <c r="C124" s="21">
        <v>356044</v>
      </c>
      <c r="D124" s="62">
        <f t="shared" si="28"/>
        <v>53.319027389412703</v>
      </c>
      <c r="E124" s="62">
        <f t="shared" si="29"/>
        <v>71.416361503337455</v>
      </c>
      <c r="F124" s="62">
        <f t="shared" si="30"/>
        <v>10.897319466449311</v>
      </c>
      <c r="G124" s="73">
        <f t="shared" si="27"/>
        <v>135.63270835919948</v>
      </c>
      <c r="H124" s="74"/>
      <c r="I124" s="74"/>
      <c r="J124" s="62">
        <f t="shared" si="31"/>
        <v>11.196995751776667</v>
      </c>
      <c r="K124" s="62">
        <f t="shared" si="32"/>
        <v>39.278998826835604</v>
      </c>
      <c r="L124" s="62">
        <f t="shared" si="33"/>
        <v>2.7243298666123277</v>
      </c>
      <c r="M124" s="74"/>
      <c r="N124" s="62">
        <f t="shared" si="34"/>
        <v>12.796566573459048</v>
      </c>
      <c r="O124" s="62">
        <f t="shared" si="35"/>
        <v>42.849816902002473</v>
      </c>
      <c r="P124" s="62">
        <f t="shared" si="36"/>
        <v>3.2691958399347931</v>
      </c>
      <c r="Q124" s="74"/>
      <c r="R124" s="62">
        <f t="shared" si="37"/>
        <v>12.796566573459048</v>
      </c>
      <c r="S124" s="62">
        <f t="shared" si="38"/>
        <v>42.849816902002473</v>
      </c>
      <c r="T124" s="60">
        <f t="shared" ref="T124:T128" si="47">F124*0.3</f>
        <v>3.2691958399347931</v>
      </c>
    </row>
    <row r="125" spans="1:21" s="1" customFormat="1" ht="17.399999999999999" x14ac:dyDescent="0.45">
      <c r="A125" s="1">
        <v>77582568</v>
      </c>
      <c r="B125" s="53" t="s">
        <v>121</v>
      </c>
      <c r="C125" s="63">
        <v>156175</v>
      </c>
      <c r="D125" s="55">
        <f t="shared" si="28"/>
        <v>23.38783718456575</v>
      </c>
      <c r="E125" s="55">
        <f t="shared" si="29"/>
        <v>31.326044696115439</v>
      </c>
      <c r="F125" s="55">
        <f t="shared" si="30"/>
        <v>4.7799959209331462</v>
      </c>
      <c r="G125" s="56">
        <f t="shared" si="27"/>
        <v>59.493877801614332</v>
      </c>
      <c r="H125" s="57"/>
      <c r="I125" s="57"/>
      <c r="J125" s="55">
        <f t="shared" si="31"/>
        <v>4.9114458087588071</v>
      </c>
      <c r="K125" s="55">
        <f t="shared" si="32"/>
        <v>17.229324582863491</v>
      </c>
      <c r="L125" s="55">
        <f t="shared" si="33"/>
        <v>1.1949989802332865</v>
      </c>
      <c r="M125" s="57"/>
      <c r="N125" s="55">
        <f t="shared" si="34"/>
        <v>5.6130809242957795</v>
      </c>
      <c r="O125" s="55">
        <f t="shared" si="35"/>
        <v>18.795626817669262</v>
      </c>
      <c r="P125" s="55">
        <f t="shared" si="36"/>
        <v>1.4339987762799438</v>
      </c>
      <c r="Q125" s="57"/>
      <c r="R125" s="55">
        <f t="shared" si="37"/>
        <v>5.6130809242957795</v>
      </c>
      <c r="S125" s="55">
        <f t="shared" si="38"/>
        <v>18.795626817669262</v>
      </c>
      <c r="T125" s="55">
        <f t="shared" si="47"/>
        <v>1.4339987762799438</v>
      </c>
    </row>
    <row r="126" spans="1:21" ht="17.399999999999999" x14ac:dyDescent="0.45">
      <c r="A126">
        <v>77583027</v>
      </c>
      <c r="B126" s="46" t="s">
        <v>122</v>
      </c>
      <c r="C126" s="21">
        <v>2670</v>
      </c>
      <c r="D126" s="60">
        <f t="shared" si="28"/>
        <v>0.39984328658742152</v>
      </c>
      <c r="E126" s="60">
        <f t="shared" si="29"/>
        <v>0.53555651889629086</v>
      </c>
      <c r="F126" s="60">
        <f t="shared" si="30"/>
        <v>8.1719795798889064E-2</v>
      </c>
      <c r="G126" s="61">
        <f t="shared" si="27"/>
        <v>1.0171196012826014</v>
      </c>
      <c r="I126" s="45"/>
      <c r="J126" s="60">
        <f t="shared" si="31"/>
        <v>8.3967090183358517E-2</v>
      </c>
      <c r="K126" s="60">
        <f t="shared" si="32"/>
        <v>0.29455608539296002</v>
      </c>
      <c r="L126" s="60">
        <f t="shared" si="33"/>
        <v>2.0429948949722266E-2</v>
      </c>
      <c r="M126" s="45"/>
      <c r="N126" s="60">
        <f t="shared" si="34"/>
        <v>9.5962388780981164E-2</v>
      </c>
      <c r="O126" s="60">
        <f t="shared" si="35"/>
        <v>0.3213339113377745</v>
      </c>
      <c r="P126" s="60">
        <f t="shared" si="36"/>
        <v>2.4515938739666718E-2</v>
      </c>
      <c r="Q126" s="45"/>
      <c r="R126" s="60">
        <f t="shared" si="37"/>
        <v>9.5962388780981164E-2</v>
      </c>
      <c r="S126" s="60">
        <f t="shared" si="38"/>
        <v>0.3213339113377745</v>
      </c>
      <c r="T126" s="60">
        <f t="shared" si="47"/>
        <v>2.4515938739666718E-2</v>
      </c>
    </row>
    <row r="127" spans="1:21" s="1" customFormat="1" ht="17.399999999999999" x14ac:dyDescent="0.45">
      <c r="A127" s="1">
        <v>77583100</v>
      </c>
      <c r="B127" s="53" t="s">
        <v>123</v>
      </c>
      <c r="C127" s="63">
        <v>36343</v>
      </c>
      <c r="D127" s="55">
        <f t="shared" si="28"/>
        <v>5.4425110728264645</v>
      </c>
      <c r="E127" s="55">
        <f t="shared" si="29"/>
        <v>7.289786728931797</v>
      </c>
      <c r="F127" s="55">
        <f t="shared" si="30"/>
        <v>1.1123380294827812</v>
      </c>
      <c r="G127" s="56">
        <f t="shared" si="27"/>
        <v>13.844635831241042</v>
      </c>
      <c r="H127" s="57"/>
      <c r="I127" s="57"/>
      <c r="J127" s="55">
        <f t="shared" si="31"/>
        <v>1.1429273252935575</v>
      </c>
      <c r="K127" s="55">
        <f t="shared" si="32"/>
        <v>4.0093827009124885</v>
      </c>
      <c r="L127" s="55">
        <f t="shared" si="33"/>
        <v>0.27808450737069529</v>
      </c>
      <c r="M127" s="57"/>
      <c r="N127" s="55">
        <f t="shared" si="34"/>
        <v>1.3062026574783514</v>
      </c>
      <c r="O127" s="55">
        <f t="shared" si="35"/>
        <v>4.373872037359078</v>
      </c>
      <c r="P127" s="55">
        <f t="shared" si="36"/>
        <v>0.33370140884483435</v>
      </c>
      <c r="Q127" s="57"/>
      <c r="R127" s="55">
        <f t="shared" si="37"/>
        <v>1.3062026574783514</v>
      </c>
      <c r="S127" s="55">
        <f t="shared" si="38"/>
        <v>4.373872037359078</v>
      </c>
      <c r="T127" s="55">
        <f t="shared" si="47"/>
        <v>0.33370140884483435</v>
      </c>
    </row>
    <row r="128" spans="1:21" ht="17.399999999999999" x14ac:dyDescent="0.45">
      <c r="A128">
        <v>77584848</v>
      </c>
      <c r="B128" s="46" t="s">
        <v>124</v>
      </c>
      <c r="C128" s="21">
        <v>320</v>
      </c>
      <c r="D128" s="60">
        <f t="shared" si="28"/>
        <v>4.792129277452243E-2</v>
      </c>
      <c r="E128" s="60">
        <f t="shared" si="29"/>
        <v>6.4186549081203401E-2</v>
      </c>
      <c r="F128" s="60">
        <f t="shared" si="30"/>
        <v>9.7941328298294019E-3</v>
      </c>
      <c r="G128" s="61">
        <f t="shared" si="27"/>
        <v>0.12190197468555523</v>
      </c>
      <c r="I128" s="45"/>
      <c r="J128" s="60">
        <f t="shared" si="31"/>
        <v>1.0063471482649709E-2</v>
      </c>
      <c r="K128" s="60">
        <f t="shared" si="32"/>
        <v>3.5302601994661877E-2</v>
      </c>
      <c r="L128" s="60">
        <f t="shared" si="33"/>
        <v>2.4485332074573505E-3</v>
      </c>
      <c r="M128" s="45"/>
      <c r="N128" s="60">
        <f t="shared" si="34"/>
        <v>1.1501110265885383E-2</v>
      </c>
      <c r="O128" s="60">
        <f t="shared" si="35"/>
        <v>3.8511929448722039E-2</v>
      </c>
      <c r="P128" s="60">
        <f t="shared" si="36"/>
        <v>2.9382398489488206E-3</v>
      </c>
      <c r="Q128" s="45"/>
      <c r="R128" s="60">
        <f t="shared" si="37"/>
        <v>1.1501110265885383E-2</v>
      </c>
      <c r="S128" s="60">
        <f t="shared" si="38"/>
        <v>3.8511929448722039E-2</v>
      </c>
      <c r="T128" s="60">
        <f t="shared" si="47"/>
        <v>2.9382398489488206E-3</v>
      </c>
    </row>
    <row r="129" spans="1:20" s="1" customFormat="1" ht="17.399999999999999" x14ac:dyDescent="0.45">
      <c r="A129" s="1">
        <v>77584916</v>
      </c>
      <c r="B129" s="53" t="s">
        <v>125</v>
      </c>
      <c r="C129" s="63">
        <v>15135</v>
      </c>
      <c r="D129" s="55">
        <f t="shared" si="28"/>
        <v>2.2665273941949904</v>
      </c>
      <c r="E129" s="55">
        <f t="shared" si="29"/>
        <v>3.035823188575042</v>
      </c>
      <c r="F129" s="55">
        <f t="shared" si="30"/>
        <v>0.4632318761858375</v>
      </c>
      <c r="G129" s="56">
        <f t="shared" si="27"/>
        <v>5.7655824589558691</v>
      </c>
      <c r="H129" s="57"/>
      <c r="I129" s="57"/>
      <c r="J129" s="55">
        <f t="shared" si="31"/>
        <v>0.47597075278094797</v>
      </c>
      <c r="K129" s="55">
        <f t="shared" si="32"/>
        <v>1.6697027537162732</v>
      </c>
      <c r="L129" s="55">
        <f t="shared" si="33"/>
        <v>0.11580796904645937</v>
      </c>
      <c r="M129" s="57"/>
      <c r="N129" s="55">
        <f t="shared" si="34"/>
        <v>0.54396657460679765</v>
      </c>
      <c r="O129" s="55">
        <f t="shared" si="35"/>
        <v>1.8214939131450252</v>
      </c>
      <c r="P129" s="55">
        <f t="shared" si="36"/>
        <v>0.13896956285575124</v>
      </c>
      <c r="Q129" s="57"/>
      <c r="R129" s="55">
        <f t="shared" si="37"/>
        <v>0.54396657460679765</v>
      </c>
      <c r="S129" s="55">
        <f t="shared" si="38"/>
        <v>1.8214939131450252</v>
      </c>
      <c r="T129" s="55">
        <f>F129*0.3</f>
        <v>0.13896956285575124</v>
      </c>
    </row>
    <row r="130" spans="1:20" ht="17.399999999999999" x14ac:dyDescent="0.45">
      <c r="A130">
        <v>77584963</v>
      </c>
      <c r="B130" s="46" t="s">
        <v>126</v>
      </c>
      <c r="C130" s="21">
        <v>25670</v>
      </c>
      <c r="D130" s="60">
        <f t="shared" si="28"/>
        <v>3.844186204756221</v>
      </c>
      <c r="E130" s="60">
        <f t="shared" si="29"/>
        <v>5.1489647341077847</v>
      </c>
      <c r="F130" s="60">
        <f t="shared" si="30"/>
        <v>0.78567309294287724</v>
      </c>
      <c r="G130" s="61">
        <f t="shared" si="27"/>
        <v>9.7788240318068826</v>
      </c>
      <c r="I130" s="45"/>
      <c r="J130" s="60">
        <f t="shared" si="31"/>
        <v>0.80727910299880634</v>
      </c>
      <c r="K130" s="60">
        <f t="shared" si="32"/>
        <v>2.831930603759282</v>
      </c>
      <c r="L130" s="60">
        <f t="shared" si="33"/>
        <v>0.19641827323571931</v>
      </c>
      <c r="M130" s="45"/>
      <c r="N130" s="60">
        <f t="shared" si="34"/>
        <v>0.92260468914149296</v>
      </c>
      <c r="O130" s="60">
        <f t="shared" si="35"/>
        <v>3.0893788404646707</v>
      </c>
      <c r="P130" s="60">
        <f t="shared" si="36"/>
        <v>0.23570192788286315</v>
      </c>
      <c r="Q130" s="45"/>
      <c r="R130" s="60">
        <f t="shared" si="37"/>
        <v>0.92260468914149296</v>
      </c>
      <c r="S130" s="60">
        <f t="shared" si="38"/>
        <v>3.0893788404646707</v>
      </c>
      <c r="T130" s="60">
        <f>F130*0.3</f>
        <v>0.23570192788286315</v>
      </c>
    </row>
    <row r="131" spans="1:20" s="1" customFormat="1" ht="17.399999999999999" x14ac:dyDescent="0.45">
      <c r="A131" s="1">
        <v>77584984</v>
      </c>
      <c r="B131" s="53" t="s">
        <v>127</v>
      </c>
      <c r="C131" s="63">
        <v>2940</v>
      </c>
      <c r="D131" s="55">
        <f t="shared" si="28"/>
        <v>0.4402768773659248</v>
      </c>
      <c r="E131" s="55">
        <f t="shared" si="29"/>
        <v>0.58971391968355613</v>
      </c>
      <c r="F131" s="55">
        <f t="shared" si="30"/>
        <v>8.9983595374057618E-2</v>
      </c>
      <c r="G131" s="56">
        <f t="shared" si="27"/>
        <v>1.1199743924235384</v>
      </c>
      <c r="H131" s="57"/>
      <c r="I131" s="57"/>
      <c r="J131" s="55">
        <f t="shared" si="31"/>
        <v>9.2458144246844204E-2</v>
      </c>
      <c r="K131" s="55">
        <f t="shared" si="32"/>
        <v>0.32434265582595589</v>
      </c>
      <c r="L131" s="55">
        <f t="shared" si="33"/>
        <v>2.2495898843514404E-2</v>
      </c>
      <c r="M131" s="57"/>
      <c r="N131" s="55">
        <f t="shared" si="34"/>
        <v>0.10566645056782195</v>
      </c>
      <c r="O131" s="55">
        <f t="shared" si="35"/>
        <v>0.35382835181013367</v>
      </c>
      <c r="P131" s="55">
        <f t="shared" si="36"/>
        <v>2.6995078612217286E-2</v>
      </c>
      <c r="Q131" s="57"/>
      <c r="R131" s="55">
        <f t="shared" si="37"/>
        <v>0.10566645056782195</v>
      </c>
      <c r="S131" s="55">
        <f t="shared" si="38"/>
        <v>0.35382835181013367</v>
      </c>
      <c r="T131" s="55">
        <f t="shared" ref="T131" si="48">F131*0.3</f>
        <v>2.6995078612217286E-2</v>
      </c>
    </row>
    <row r="132" spans="1:20" ht="17.399999999999999" x14ac:dyDescent="0.45">
      <c r="A132">
        <v>79314524</v>
      </c>
      <c r="B132" s="58" t="s">
        <v>128</v>
      </c>
      <c r="C132" s="65">
        <v>676</v>
      </c>
      <c r="D132" s="60">
        <f t="shared" si="28"/>
        <v>0.10123373098617863</v>
      </c>
      <c r="E132" s="60">
        <f t="shared" si="29"/>
        <v>0.13559408493404218</v>
      </c>
      <c r="F132" s="60">
        <f t="shared" si="30"/>
        <v>2.0690105603014611E-2</v>
      </c>
      <c r="G132" s="61">
        <f t="shared" si="27"/>
        <v>0.25751792152323544</v>
      </c>
      <c r="I132" s="45"/>
      <c r="J132" s="60">
        <f t="shared" si="31"/>
        <v>2.1259083507097511E-2</v>
      </c>
      <c r="K132" s="60">
        <f t="shared" si="32"/>
        <v>7.4576746713723205E-2</v>
      </c>
      <c r="L132" s="60">
        <f t="shared" si="33"/>
        <v>5.1725264007536527E-3</v>
      </c>
      <c r="M132" s="45"/>
      <c r="N132" s="60">
        <f t="shared" si="34"/>
        <v>2.4296095436682871E-2</v>
      </c>
      <c r="O132" s="60">
        <f t="shared" si="35"/>
        <v>8.1356450960425306E-2</v>
      </c>
      <c r="P132" s="60">
        <f t="shared" si="36"/>
        <v>6.2070316809043832E-3</v>
      </c>
      <c r="Q132" s="45"/>
      <c r="R132" s="60">
        <f t="shared" si="37"/>
        <v>2.4296095436682871E-2</v>
      </c>
      <c r="S132" s="60">
        <f t="shared" si="38"/>
        <v>8.1356450960425306E-2</v>
      </c>
      <c r="T132" s="60">
        <f t="shared" ref="T132:T140" si="49">F132*0.3</f>
        <v>6.2070316809043832E-3</v>
      </c>
    </row>
    <row r="133" spans="1:20" s="1" customFormat="1" ht="17.399999999999999" x14ac:dyDescent="0.45">
      <c r="A133" s="1">
        <v>79527088</v>
      </c>
      <c r="B133" s="53" t="s">
        <v>129</v>
      </c>
      <c r="C133" s="63">
        <v>49522</v>
      </c>
      <c r="D133" s="55">
        <f t="shared" si="28"/>
        <v>7.4161195649371869</v>
      </c>
      <c r="E133" s="55">
        <f t="shared" si="29"/>
        <v>9.9332696362479851</v>
      </c>
      <c r="F133" s="55">
        <f t="shared" si="30"/>
        <v>1.5157032687462864</v>
      </c>
      <c r="G133" s="56">
        <f t="shared" si="27"/>
        <v>18.865092469931458</v>
      </c>
      <c r="H133" s="57"/>
      <c r="I133" s="57"/>
      <c r="J133" s="55">
        <f t="shared" si="31"/>
        <v>1.5573851086368091</v>
      </c>
      <c r="K133" s="55">
        <f t="shared" si="32"/>
        <v>5.4632982999363922</v>
      </c>
      <c r="L133" s="55">
        <f t="shared" si="33"/>
        <v>0.37892581718657159</v>
      </c>
      <c r="M133" s="57"/>
      <c r="N133" s="55">
        <f t="shared" si="34"/>
        <v>1.7798686955849248</v>
      </c>
      <c r="O133" s="55">
        <f t="shared" si="35"/>
        <v>5.9599617817487909</v>
      </c>
      <c r="P133" s="55">
        <f t="shared" si="36"/>
        <v>0.45471098062388587</v>
      </c>
      <c r="Q133" s="57"/>
      <c r="R133" s="55">
        <f t="shared" si="37"/>
        <v>1.7798686955849248</v>
      </c>
      <c r="S133" s="55">
        <f t="shared" si="38"/>
        <v>5.9599617817487909</v>
      </c>
      <c r="T133" s="55">
        <f t="shared" si="49"/>
        <v>0.45471098062388587</v>
      </c>
    </row>
    <row r="134" spans="1:20" s="1" customFormat="1" ht="17.399999999999999" x14ac:dyDescent="0.45">
      <c r="A134" s="1">
        <v>82204776</v>
      </c>
      <c r="B134" s="58" t="s">
        <v>130</v>
      </c>
      <c r="C134" s="65">
        <v>3981</v>
      </c>
      <c r="D134" s="60">
        <f t="shared" si="28"/>
        <v>0.59617083292304307</v>
      </c>
      <c r="E134" s="60">
        <f t="shared" si="29"/>
        <v>0.79852078716334607</v>
      </c>
      <c r="F134" s="60">
        <f t="shared" si="30"/>
        <v>0.1218451337360964</v>
      </c>
      <c r="G134" s="61">
        <f t="shared" si="27"/>
        <v>1.5165367538224857</v>
      </c>
      <c r="H134" s="45"/>
      <c r="I134" s="45"/>
      <c r="J134" s="60">
        <f t="shared" si="31"/>
        <v>0.12519587491383904</v>
      </c>
      <c r="K134" s="60">
        <f t="shared" si="32"/>
        <v>0.43918643293984039</v>
      </c>
      <c r="L134" s="60">
        <f t="shared" si="33"/>
        <v>3.04612834340241E-2</v>
      </c>
      <c r="M134" s="45"/>
      <c r="N134" s="60">
        <f t="shared" si="34"/>
        <v>0.14308099990153034</v>
      </c>
      <c r="O134" s="60">
        <f t="shared" si="35"/>
        <v>0.47911247229800763</v>
      </c>
      <c r="P134" s="60">
        <f t="shared" si="36"/>
        <v>3.6553540120828919E-2</v>
      </c>
      <c r="Q134" s="45"/>
      <c r="R134" s="60">
        <f t="shared" si="37"/>
        <v>0.14308099990153034</v>
      </c>
      <c r="S134" s="60">
        <f t="shared" si="38"/>
        <v>0.47911247229800763</v>
      </c>
      <c r="T134" s="60">
        <f t="shared" si="49"/>
        <v>3.6553540120828919E-2</v>
      </c>
    </row>
    <row r="135" spans="1:20" ht="17.399999999999999" x14ac:dyDescent="0.45">
      <c r="A135">
        <v>85364436</v>
      </c>
      <c r="B135" s="53" t="s">
        <v>131</v>
      </c>
      <c r="C135" s="63">
        <v>643</v>
      </c>
      <c r="D135" s="55">
        <f t="shared" si="28"/>
        <v>9.6291847668805997E-2</v>
      </c>
      <c r="E135" s="55">
        <f t="shared" si="29"/>
        <v>0.12897484706004309</v>
      </c>
      <c r="F135" s="55">
        <f t="shared" si="30"/>
        <v>1.9680085654938454E-2</v>
      </c>
      <c r="G135" s="56">
        <f t="shared" si="27"/>
        <v>0.24494678038378753</v>
      </c>
      <c r="H135" s="57"/>
      <c r="I135" s="57"/>
      <c r="J135" s="55">
        <f t="shared" si="31"/>
        <v>2.022128801044926E-2</v>
      </c>
      <c r="K135" s="55">
        <f t="shared" si="32"/>
        <v>7.0936165883023705E-2</v>
      </c>
      <c r="L135" s="55">
        <f t="shared" si="33"/>
        <v>4.9200214137346135E-3</v>
      </c>
      <c r="M135" s="57"/>
      <c r="N135" s="55">
        <f t="shared" si="34"/>
        <v>2.3110043440513438E-2</v>
      </c>
      <c r="O135" s="55">
        <f t="shared" si="35"/>
        <v>7.7384908236025854E-2</v>
      </c>
      <c r="P135" s="55">
        <f t="shared" si="36"/>
        <v>5.9040256964815359E-3</v>
      </c>
      <c r="Q135" s="57"/>
      <c r="R135" s="55">
        <f t="shared" si="37"/>
        <v>2.3110043440513438E-2</v>
      </c>
      <c r="S135" s="55">
        <f t="shared" si="38"/>
        <v>7.7384908236025854E-2</v>
      </c>
      <c r="T135" s="55">
        <f t="shared" si="49"/>
        <v>5.9040256964815359E-3</v>
      </c>
    </row>
    <row r="136" spans="1:20" s="1" customFormat="1" ht="17.399999999999999" x14ac:dyDescent="0.45">
      <c r="A136" s="1">
        <v>85364530</v>
      </c>
      <c r="B136" s="58" t="s">
        <v>132</v>
      </c>
      <c r="C136" s="65">
        <v>2412</v>
      </c>
      <c r="D136" s="60">
        <f t="shared" si="28"/>
        <v>0.36120674428796284</v>
      </c>
      <c r="E136" s="60">
        <f t="shared" si="29"/>
        <v>0.48380611369957066</v>
      </c>
      <c r="F136" s="60">
        <f t="shared" si="30"/>
        <v>7.3823276204839111E-2</v>
      </c>
      <c r="G136" s="61">
        <f t="shared" si="27"/>
        <v>0.91883613419237264</v>
      </c>
      <c r="H136" s="45"/>
      <c r="I136" s="45"/>
      <c r="J136" s="60">
        <f t="shared" si="31"/>
        <v>7.5853416300472196E-2</v>
      </c>
      <c r="K136" s="60">
        <f t="shared" si="32"/>
        <v>0.2660933625347639</v>
      </c>
      <c r="L136" s="60">
        <f t="shared" si="33"/>
        <v>1.8455819051209778E-2</v>
      </c>
      <c r="M136" s="45"/>
      <c r="N136" s="60">
        <f t="shared" si="34"/>
        <v>8.6689618629111079E-2</v>
      </c>
      <c r="O136" s="60">
        <f t="shared" si="35"/>
        <v>0.29028366821974239</v>
      </c>
      <c r="P136" s="60">
        <f t="shared" si="36"/>
        <v>2.2146982861451732E-2</v>
      </c>
      <c r="Q136" s="45"/>
      <c r="R136" s="60">
        <f t="shared" si="37"/>
        <v>8.6689618629111079E-2</v>
      </c>
      <c r="S136" s="60">
        <f t="shared" si="38"/>
        <v>0.29028366821974239</v>
      </c>
      <c r="T136" s="60">
        <f t="shared" si="49"/>
        <v>2.2146982861451732E-2</v>
      </c>
    </row>
    <row r="137" spans="1:20" ht="17.399999999999999" x14ac:dyDescent="0.45">
      <c r="A137">
        <v>85364766</v>
      </c>
      <c r="B137" s="53" t="s">
        <v>133</v>
      </c>
      <c r="C137" s="63">
        <v>6878</v>
      </c>
      <c r="D137" s="55">
        <f t="shared" si="28"/>
        <v>1.0300082865723914</v>
      </c>
      <c r="E137" s="55">
        <f t="shared" si="29"/>
        <v>1.3796096393141155</v>
      </c>
      <c r="F137" s="55">
        <f t="shared" si="30"/>
        <v>0.21051264251114571</v>
      </c>
      <c r="G137" s="56">
        <f t="shared" si="27"/>
        <v>2.6201305683976526</v>
      </c>
      <c r="H137" s="57"/>
      <c r="I137" s="57"/>
      <c r="J137" s="55">
        <f t="shared" si="31"/>
        <v>0.21630174018020218</v>
      </c>
      <c r="K137" s="55">
        <f t="shared" si="32"/>
        <v>0.75878530162276359</v>
      </c>
      <c r="L137" s="55">
        <f t="shared" si="33"/>
        <v>5.2628160627786427E-2</v>
      </c>
      <c r="M137" s="57"/>
      <c r="N137" s="55">
        <f t="shared" si="34"/>
        <v>0.24720198877737393</v>
      </c>
      <c r="O137" s="55">
        <f t="shared" si="35"/>
        <v>0.82776578358846931</v>
      </c>
      <c r="P137" s="55">
        <f t="shared" si="36"/>
        <v>6.3153792753343707E-2</v>
      </c>
      <c r="Q137" s="57"/>
      <c r="R137" s="55">
        <f t="shared" si="37"/>
        <v>0.24720198877737393</v>
      </c>
      <c r="S137" s="55">
        <f t="shared" si="38"/>
        <v>0.82776578358846931</v>
      </c>
      <c r="T137" s="55">
        <f t="shared" si="49"/>
        <v>6.3153792753343707E-2</v>
      </c>
    </row>
    <row r="138" spans="1:20" s="1" customFormat="1" ht="17.399999999999999" x14ac:dyDescent="0.45">
      <c r="A138" s="1">
        <v>85717718</v>
      </c>
      <c r="B138" s="58" t="s">
        <v>134</v>
      </c>
      <c r="C138" s="65">
        <v>3418</v>
      </c>
      <c r="D138" s="60">
        <f t="shared" si="28"/>
        <v>0.51185930844786776</v>
      </c>
      <c r="E138" s="60">
        <f t="shared" si="29"/>
        <v>0.68559257737360391</v>
      </c>
      <c r="F138" s="60">
        <f t="shared" si="30"/>
        <v>0.10461358128861531</v>
      </c>
      <c r="G138" s="61">
        <f t="shared" si="27"/>
        <v>1.3020654671100871</v>
      </c>
      <c r="H138" s="45"/>
      <c r="I138" s="45"/>
      <c r="J138" s="60">
        <f t="shared" si="31"/>
        <v>0.10749045477405222</v>
      </c>
      <c r="K138" s="60">
        <f t="shared" si="32"/>
        <v>0.3770759175554822</v>
      </c>
      <c r="L138" s="60">
        <f t="shared" si="33"/>
        <v>2.6153395322153827E-2</v>
      </c>
      <c r="M138" s="45"/>
      <c r="N138" s="60">
        <f t="shared" si="34"/>
        <v>0.12284623402748826</v>
      </c>
      <c r="O138" s="60">
        <f t="shared" si="35"/>
        <v>0.41135554642416233</v>
      </c>
      <c r="P138" s="60">
        <f t="shared" si="36"/>
        <v>3.1384074386584589E-2</v>
      </c>
      <c r="Q138" s="45"/>
      <c r="R138" s="60">
        <f t="shared" si="37"/>
        <v>0.12284623402748826</v>
      </c>
      <c r="S138" s="60">
        <f t="shared" si="38"/>
        <v>0.41135554642416233</v>
      </c>
      <c r="T138" s="60">
        <f t="shared" si="49"/>
        <v>3.1384074386584589E-2</v>
      </c>
    </row>
    <row r="139" spans="1:20" ht="17.399999999999999" x14ac:dyDescent="0.45">
      <c r="A139">
        <v>85766668</v>
      </c>
      <c r="B139" s="53" t="s">
        <v>135</v>
      </c>
      <c r="C139" s="63">
        <v>9502</v>
      </c>
      <c r="D139" s="55">
        <f t="shared" si="28"/>
        <v>1.4229628873234754</v>
      </c>
      <c r="E139" s="55">
        <f t="shared" si="29"/>
        <v>1.9059393417799835</v>
      </c>
      <c r="F139" s="55">
        <f t="shared" si="30"/>
        <v>0.29082453171574679</v>
      </c>
      <c r="G139" s="56">
        <f t="shared" si="27"/>
        <v>3.6197267608192059</v>
      </c>
      <c r="H139" s="57"/>
      <c r="I139" s="57"/>
      <c r="J139" s="55">
        <f t="shared" si="31"/>
        <v>0.29882220633792983</v>
      </c>
      <c r="K139" s="55">
        <f t="shared" si="32"/>
        <v>1.0482666379789909</v>
      </c>
      <c r="L139" s="55">
        <f t="shared" si="33"/>
        <v>7.2706132928936698E-2</v>
      </c>
      <c r="M139" s="57"/>
      <c r="N139" s="55">
        <f t="shared" si="34"/>
        <v>0.3415110929576341</v>
      </c>
      <c r="O139" s="55">
        <f t="shared" si="35"/>
        <v>1.14356360506799</v>
      </c>
      <c r="P139" s="55">
        <f t="shared" si="36"/>
        <v>8.7247359514724038E-2</v>
      </c>
      <c r="Q139" s="57"/>
      <c r="R139" s="55">
        <f t="shared" si="37"/>
        <v>0.3415110929576341</v>
      </c>
      <c r="S139" s="55">
        <f t="shared" si="38"/>
        <v>1.14356360506799</v>
      </c>
      <c r="T139" s="55">
        <f t="shared" si="49"/>
        <v>8.7247359514724038E-2</v>
      </c>
    </row>
    <row r="140" spans="1:20" s="1" customFormat="1" ht="17.399999999999999" x14ac:dyDescent="0.45">
      <c r="A140" s="1">
        <v>85920338</v>
      </c>
      <c r="B140" s="58" t="s">
        <v>136</v>
      </c>
      <c r="C140" s="65">
        <v>15133</v>
      </c>
      <c r="D140" s="60">
        <f t="shared" si="28"/>
        <v>2.2662278861151495</v>
      </c>
      <c r="E140" s="60">
        <f t="shared" si="29"/>
        <v>3.0354220226432842</v>
      </c>
      <c r="F140" s="60">
        <f t="shared" si="30"/>
        <v>0.46317066285565101</v>
      </c>
      <c r="G140" s="61">
        <f t="shared" si="27"/>
        <v>5.7648205716140843</v>
      </c>
      <c r="H140" s="45"/>
      <c r="I140" s="45"/>
      <c r="J140" s="60">
        <f t="shared" si="31"/>
        <v>0.47590785608418135</v>
      </c>
      <c r="K140" s="60">
        <f t="shared" si="32"/>
        <v>1.6694821124538064</v>
      </c>
      <c r="L140" s="60">
        <f t="shared" si="33"/>
        <v>0.11579266571391275</v>
      </c>
      <c r="M140" s="45"/>
      <c r="N140" s="60">
        <f t="shared" si="34"/>
        <v>0.5438946926676359</v>
      </c>
      <c r="O140" s="60">
        <f t="shared" si="35"/>
        <v>1.8212532135859705</v>
      </c>
      <c r="P140" s="60">
        <f t="shared" si="36"/>
        <v>0.1389511988566953</v>
      </c>
      <c r="Q140" s="45"/>
      <c r="R140" s="60">
        <f t="shared" si="37"/>
        <v>0.5438946926676359</v>
      </c>
      <c r="S140" s="60">
        <f t="shared" si="38"/>
        <v>1.8212532135859705</v>
      </c>
      <c r="T140" s="60">
        <f t="shared" si="49"/>
        <v>0.1389511988566953</v>
      </c>
    </row>
    <row r="141" spans="1:20" ht="17.399999999999999" x14ac:dyDescent="0.45">
      <c r="A141">
        <v>85920411</v>
      </c>
      <c r="B141" s="53" t="s">
        <v>137</v>
      </c>
      <c r="C141" s="63">
        <v>11338</v>
      </c>
      <c r="D141" s="55">
        <f t="shared" si="28"/>
        <v>1.697911304617298</v>
      </c>
      <c r="E141" s="55">
        <f t="shared" si="29"/>
        <v>2.274209667133388</v>
      </c>
      <c r="F141" s="55">
        <f t="shared" si="30"/>
        <v>0.34701836882689302</v>
      </c>
      <c r="G141" s="56">
        <f t="shared" si="27"/>
        <v>4.3191393405775793</v>
      </c>
      <c r="H141" s="57"/>
      <c r="I141" s="57"/>
      <c r="J141" s="55">
        <f t="shared" si="31"/>
        <v>0.35656137396963256</v>
      </c>
      <c r="K141" s="55">
        <f t="shared" si="32"/>
        <v>1.2508153169233636</v>
      </c>
      <c r="L141" s="55">
        <f t="shared" si="33"/>
        <v>8.6754592206723255E-2</v>
      </c>
      <c r="M141" s="57"/>
      <c r="N141" s="55">
        <f t="shared" si="34"/>
        <v>0.4074987131081515</v>
      </c>
      <c r="O141" s="55">
        <f t="shared" si="35"/>
        <v>1.3645258002800327</v>
      </c>
      <c r="P141" s="55">
        <f t="shared" si="36"/>
        <v>0.1041055106480679</v>
      </c>
      <c r="Q141" s="57"/>
      <c r="R141" s="55">
        <f t="shared" si="37"/>
        <v>0.4074987131081515</v>
      </c>
      <c r="S141" s="55">
        <f t="shared" si="38"/>
        <v>1.3645258002800327</v>
      </c>
      <c r="T141" s="55">
        <f t="shared" ref="T141" si="50">F141*0.3</f>
        <v>0.1041055106480679</v>
      </c>
    </row>
    <row r="142" spans="1:20" s="1" customFormat="1" ht="17.399999999999999" x14ac:dyDescent="0.45">
      <c r="A142" s="1">
        <v>85920888</v>
      </c>
      <c r="B142" s="58" t="s">
        <v>138</v>
      </c>
      <c r="C142" s="65">
        <v>12979</v>
      </c>
      <c r="D142" s="60">
        <f t="shared" si="28"/>
        <v>1.9436576841266457</v>
      </c>
      <c r="E142" s="60">
        <f t="shared" si="29"/>
        <v>2.6033663141404344</v>
      </c>
      <c r="F142" s="60">
        <f t="shared" si="30"/>
        <v>0.39724390624486194</v>
      </c>
      <c r="G142" s="61">
        <f t="shared" si="27"/>
        <v>4.9442679045119418</v>
      </c>
      <c r="H142" s="45"/>
      <c r="I142" s="45"/>
      <c r="J142" s="60">
        <f t="shared" si="31"/>
        <v>0.40816811366659561</v>
      </c>
      <c r="K142" s="60">
        <f t="shared" si="32"/>
        <v>1.4318514727772391</v>
      </c>
      <c r="L142" s="60">
        <f t="shared" si="33"/>
        <v>9.9310976561215486E-2</v>
      </c>
      <c r="M142" s="45"/>
      <c r="N142" s="60">
        <f t="shared" si="34"/>
        <v>0.46647784419039495</v>
      </c>
      <c r="O142" s="60">
        <f t="shared" si="35"/>
        <v>1.5620197884842606</v>
      </c>
      <c r="P142" s="60">
        <f t="shared" si="36"/>
        <v>0.11917317187345858</v>
      </c>
      <c r="Q142" s="45"/>
      <c r="R142" s="60">
        <f t="shared" si="37"/>
        <v>0.46647784419039495</v>
      </c>
      <c r="S142" s="60">
        <f t="shared" si="38"/>
        <v>1.5620197884842606</v>
      </c>
      <c r="T142" s="60">
        <f>F142*0.3</f>
        <v>0.11917317187345858</v>
      </c>
    </row>
    <row r="143" spans="1:20" ht="17.399999999999999" x14ac:dyDescent="0.45">
      <c r="A143">
        <v>86098005</v>
      </c>
      <c r="B143" s="53" t="s">
        <v>139</v>
      </c>
      <c r="C143" s="63">
        <v>6467</v>
      </c>
      <c r="D143" s="55">
        <f t="shared" si="28"/>
        <v>0.96845937616511413</v>
      </c>
      <c r="E143" s="55">
        <f t="shared" si="29"/>
        <v>1.2971700403379449</v>
      </c>
      <c r="F143" s="55">
        <f t="shared" si="30"/>
        <v>0.19793330315783356</v>
      </c>
      <c r="G143" s="56">
        <f t="shared" si="27"/>
        <v>2.4635627196608927</v>
      </c>
      <c r="H143" s="57"/>
      <c r="I143" s="57"/>
      <c r="J143" s="55">
        <f t="shared" si="31"/>
        <v>0.20337646899467396</v>
      </c>
      <c r="K143" s="55">
        <f t="shared" si="32"/>
        <v>0.71344352218586982</v>
      </c>
      <c r="L143" s="55">
        <f t="shared" si="33"/>
        <v>4.9483325789458389E-2</v>
      </c>
      <c r="M143" s="57"/>
      <c r="N143" s="55">
        <f t="shared" si="34"/>
        <v>0.23243025027962738</v>
      </c>
      <c r="O143" s="55">
        <f t="shared" si="35"/>
        <v>0.77830202420276695</v>
      </c>
      <c r="P143" s="55">
        <f t="shared" si="36"/>
        <v>5.9379990947350067E-2</v>
      </c>
      <c r="Q143" s="57"/>
      <c r="R143" s="55">
        <f t="shared" si="37"/>
        <v>0.23243025027962738</v>
      </c>
      <c r="S143" s="55">
        <f t="shared" si="38"/>
        <v>0.77830202420276695</v>
      </c>
      <c r="T143" s="55">
        <f t="shared" ref="T143" si="51">F143*0.3</f>
        <v>5.9379990947350067E-2</v>
      </c>
    </row>
    <row r="144" spans="1:20" s="1" customFormat="1" ht="17.399999999999999" x14ac:dyDescent="0.45">
      <c r="A144" s="1">
        <v>87235006</v>
      </c>
      <c r="B144" s="58" t="s">
        <v>140</v>
      </c>
      <c r="C144" s="65">
        <v>812</v>
      </c>
      <c r="D144" s="60">
        <f t="shared" si="28"/>
        <v>0.12160028041535068</v>
      </c>
      <c r="E144" s="60">
        <f t="shared" si="29"/>
        <v>0.16287336829355364</v>
      </c>
      <c r="F144" s="60">
        <f t="shared" si="30"/>
        <v>2.4852612055692107E-2</v>
      </c>
      <c r="G144" s="61">
        <f t="shared" si="27"/>
        <v>0.30932626076459646</v>
      </c>
      <c r="H144" s="45"/>
      <c r="I144" s="45"/>
      <c r="J144" s="60">
        <f t="shared" si="31"/>
        <v>2.5536058887223642E-2</v>
      </c>
      <c r="K144" s="60">
        <f t="shared" si="32"/>
        <v>8.958035256145451E-2</v>
      </c>
      <c r="L144" s="60">
        <f t="shared" si="33"/>
        <v>6.2131530139230267E-3</v>
      </c>
      <c r="M144" s="45"/>
      <c r="N144" s="60">
        <f t="shared" si="34"/>
        <v>2.918406729968416E-2</v>
      </c>
      <c r="O144" s="60">
        <f t="shared" si="35"/>
        <v>9.7724020976132184E-2</v>
      </c>
      <c r="P144" s="60">
        <f t="shared" si="36"/>
        <v>7.4557836167076317E-3</v>
      </c>
      <c r="Q144" s="45"/>
      <c r="R144" s="60">
        <f t="shared" si="37"/>
        <v>2.918406729968416E-2</v>
      </c>
      <c r="S144" s="60">
        <f t="shared" si="38"/>
        <v>9.7724020976132184E-2</v>
      </c>
      <c r="T144" s="60">
        <f>F144*0.3</f>
        <v>7.4557836167076317E-3</v>
      </c>
    </row>
    <row r="145" spans="1:1605" ht="17.399999999999999" x14ac:dyDescent="0.45">
      <c r="A145">
        <v>87235095</v>
      </c>
      <c r="B145" s="58" t="s">
        <v>141</v>
      </c>
      <c r="C145" s="65">
        <v>21307</v>
      </c>
      <c r="D145" s="60">
        <f t="shared" si="28"/>
        <v>3.1908093285835917</v>
      </c>
      <c r="E145" s="60">
        <f t="shared" si="29"/>
        <v>4.2738212539787526</v>
      </c>
      <c r="F145" s="60">
        <f t="shared" si="30"/>
        <v>0.65213621314117209</v>
      </c>
      <c r="G145" s="61">
        <f t="shared" ref="G145:G206" si="52">SUM(D145:F145)</f>
        <v>8.1167667957035174</v>
      </c>
      <c r="I145" s="45"/>
      <c r="J145" s="60">
        <f t="shared" si="31"/>
        <v>0.67006995900255417</v>
      </c>
      <c r="K145" s="60">
        <f t="shared" si="32"/>
        <v>2.3506016896883142</v>
      </c>
      <c r="L145" s="60">
        <f t="shared" si="33"/>
        <v>0.16303405328529302</v>
      </c>
      <c r="M145" s="45"/>
      <c r="N145" s="60">
        <f t="shared" si="34"/>
        <v>0.76579423886006193</v>
      </c>
      <c r="O145" s="60">
        <f t="shared" si="35"/>
        <v>2.5642927523872516</v>
      </c>
      <c r="P145" s="60">
        <f t="shared" si="36"/>
        <v>0.19564086394235161</v>
      </c>
      <c r="Q145" s="45"/>
      <c r="R145" s="60">
        <f t="shared" si="37"/>
        <v>0.76579423886006193</v>
      </c>
      <c r="S145" s="60">
        <f t="shared" si="38"/>
        <v>2.5642927523872516</v>
      </c>
      <c r="T145" s="60">
        <f t="shared" ref="T145:T147" si="53">F145*0.3</f>
        <v>0.19564086394235161</v>
      </c>
    </row>
    <row r="146" spans="1:1605" s="1" customFormat="1" ht="17.399999999999999" x14ac:dyDescent="0.45">
      <c r="A146" s="1">
        <v>87235472</v>
      </c>
      <c r="B146" s="58" t="s">
        <v>142</v>
      </c>
      <c r="C146" s="65">
        <v>2397</v>
      </c>
      <c r="D146" s="60">
        <f t="shared" ref="D146:D207" si="54">G$9*(C146/E$15)</f>
        <v>0.35896043368915703</v>
      </c>
      <c r="E146" s="60">
        <f t="shared" ref="E146:E207" si="55">G$10*(C146/E$15)</f>
        <v>0.48079736921138921</v>
      </c>
      <c r="F146" s="60">
        <f t="shared" ref="F146:F207" si="56">G$11*(C146/E$15)</f>
        <v>7.3364176228440853E-2</v>
      </c>
      <c r="G146" s="61">
        <f t="shared" si="52"/>
        <v>0.91312197912898707</v>
      </c>
      <c r="H146" s="45"/>
      <c r="I146" s="45"/>
      <c r="J146" s="60">
        <f t="shared" ref="J146:J207" si="57">D146*0.21</f>
        <v>7.5381691074722978E-2</v>
      </c>
      <c r="K146" s="60">
        <f t="shared" ref="K146:K207" si="58">E146*0.55</f>
        <v>0.26443855306626407</v>
      </c>
      <c r="L146" s="60">
        <f t="shared" ref="L146:L207" si="59">F146*0.25</f>
        <v>1.8341044057110213E-2</v>
      </c>
      <c r="M146" s="45"/>
      <c r="N146" s="60">
        <f t="shared" ref="N146:N207" si="60">D146*0.24</f>
        <v>8.6150504085397678E-2</v>
      </c>
      <c r="O146" s="60">
        <f t="shared" ref="O146:O207" si="61">E146*0.6</f>
        <v>0.28847842152683351</v>
      </c>
      <c r="P146" s="60">
        <f t="shared" ref="P146:P207" si="62">F146*0.3</f>
        <v>2.2009252868532257E-2</v>
      </c>
      <c r="Q146" s="45"/>
      <c r="R146" s="60">
        <f t="shared" ref="R146:R207" si="63">D146*0.24</f>
        <v>8.6150504085397678E-2</v>
      </c>
      <c r="S146" s="60">
        <f t="shared" ref="S146:S207" si="64">E146*0.6</f>
        <v>0.28847842152683351</v>
      </c>
      <c r="T146" s="60">
        <f t="shared" si="53"/>
        <v>2.2009252868532257E-2</v>
      </c>
    </row>
    <row r="147" spans="1:1605" ht="17.399999999999999" x14ac:dyDescent="0.45">
      <c r="A147">
        <v>87235645</v>
      </c>
      <c r="B147" s="53" t="s">
        <v>143</v>
      </c>
      <c r="C147" s="63">
        <v>3271</v>
      </c>
      <c r="D147" s="55">
        <f t="shared" si="54"/>
        <v>0.4898454645795714</v>
      </c>
      <c r="E147" s="55">
        <f t="shared" si="55"/>
        <v>0.65610688138942597</v>
      </c>
      <c r="F147" s="55">
        <f t="shared" si="56"/>
        <v>0.10011440151991241</v>
      </c>
      <c r="G147" s="56">
        <f t="shared" si="52"/>
        <v>1.2460667474889098</v>
      </c>
      <c r="H147" s="57"/>
      <c r="I147" s="57"/>
      <c r="J147" s="55">
        <f t="shared" si="57"/>
        <v>0.10286754756170999</v>
      </c>
      <c r="K147" s="55">
        <f t="shared" si="58"/>
        <v>0.36085878476418431</v>
      </c>
      <c r="L147" s="55">
        <f t="shared" si="59"/>
        <v>2.5028600379978103E-2</v>
      </c>
      <c r="M147" s="57"/>
      <c r="N147" s="55">
        <f t="shared" si="60"/>
        <v>0.11756291149909713</v>
      </c>
      <c r="O147" s="55">
        <f t="shared" si="61"/>
        <v>0.39366412883365559</v>
      </c>
      <c r="P147" s="55">
        <f t="shared" si="62"/>
        <v>3.003432045597372E-2</v>
      </c>
      <c r="Q147" s="57"/>
      <c r="R147" s="55">
        <f t="shared" si="63"/>
        <v>0.11756291149909713</v>
      </c>
      <c r="S147" s="55">
        <f t="shared" si="64"/>
        <v>0.39366412883365559</v>
      </c>
      <c r="T147" s="55">
        <f t="shared" si="53"/>
        <v>3.003432045597372E-2</v>
      </c>
    </row>
    <row r="148" spans="1:1605" s="1" customFormat="1" ht="17.399999999999999" x14ac:dyDescent="0.45">
      <c r="A148" s="1">
        <v>88056322</v>
      </c>
      <c r="B148" s="58" t="s">
        <v>144</v>
      </c>
      <c r="C148" s="65">
        <v>1765</v>
      </c>
      <c r="D148" s="60">
        <f t="shared" si="54"/>
        <v>0.26431588045947529</v>
      </c>
      <c r="E148" s="60">
        <f t="shared" si="55"/>
        <v>0.35402893477601249</v>
      </c>
      <c r="F148" s="60">
        <f t="shared" si="56"/>
        <v>5.4020763889527798E-2</v>
      </c>
      <c r="G148" s="61">
        <f t="shared" si="52"/>
        <v>0.6723655791250156</v>
      </c>
      <c r="H148" s="45"/>
      <c r="I148" s="45"/>
      <c r="J148" s="60">
        <f t="shared" si="57"/>
        <v>5.550633489648981E-2</v>
      </c>
      <c r="K148" s="60">
        <f t="shared" si="58"/>
        <v>0.19471591412680689</v>
      </c>
      <c r="L148" s="60">
        <f t="shared" si="59"/>
        <v>1.350519097238195E-2</v>
      </c>
      <c r="M148" s="45"/>
      <c r="N148" s="60">
        <f t="shared" si="60"/>
        <v>6.3435811310274065E-2</v>
      </c>
      <c r="O148" s="60">
        <f t="shared" si="61"/>
        <v>0.2124173608656075</v>
      </c>
      <c r="P148" s="60">
        <f t="shared" si="62"/>
        <v>1.6206229166858339E-2</v>
      </c>
      <c r="Q148" s="45"/>
      <c r="R148" s="60">
        <f t="shared" si="63"/>
        <v>6.3435811310274065E-2</v>
      </c>
      <c r="S148" s="60">
        <f t="shared" si="64"/>
        <v>0.2124173608656075</v>
      </c>
      <c r="T148" s="60">
        <f>F148*0.3</f>
        <v>1.6206229166858339E-2</v>
      </c>
    </row>
    <row r="149" spans="1:1605" s="5" customFormat="1" ht="25.2" x14ac:dyDescent="0.45">
      <c r="A149" s="7">
        <v>82204666</v>
      </c>
      <c r="B149" s="72" t="s">
        <v>216</v>
      </c>
      <c r="C149" s="63">
        <v>5866</v>
      </c>
      <c r="D149" s="55">
        <f>G$9*(C149/E$15)</f>
        <v>0.8784571981729643</v>
      </c>
      <c r="E149" s="55">
        <f>G$10*(C149/E$15)</f>
        <v>1.1766196778448099</v>
      </c>
      <c r="F149" s="55">
        <f>G$11*(C149/E$15)</f>
        <v>0.17953869743681022</v>
      </c>
      <c r="G149" s="56">
        <f>SUM(D149:F149)</f>
        <v>2.2346155734545845</v>
      </c>
      <c r="H149" s="57"/>
      <c r="I149" s="57"/>
      <c r="J149" s="55">
        <f>D149*0.21</f>
        <v>0.18447601161632249</v>
      </c>
      <c r="K149" s="55">
        <f>E149*0.55</f>
        <v>0.64714082281464547</v>
      </c>
      <c r="L149" s="55">
        <f>F149*0.25</f>
        <v>4.4884674359202556E-2</v>
      </c>
      <c r="M149" s="57"/>
      <c r="N149" s="55">
        <f>D149*0.24</f>
        <v>0.21082972756151142</v>
      </c>
      <c r="O149" s="55">
        <f>E149*0.6</f>
        <v>0.70597180670688597</v>
      </c>
      <c r="P149" s="55">
        <f>F149*0.3</f>
        <v>5.3861609231043064E-2</v>
      </c>
      <c r="Q149" s="57"/>
      <c r="R149" s="55">
        <f>D149*0.24</f>
        <v>0.21082972756151142</v>
      </c>
      <c r="S149" s="55">
        <f>E149*0.6</f>
        <v>0.70597180670688597</v>
      </c>
      <c r="T149" s="55">
        <f t="shared" ref="T149:T151" si="65">F149*0.3</f>
        <v>5.3861609231043064E-2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  <c r="AMK149" s="1"/>
      <c r="AML149" s="1"/>
      <c r="AMM149" s="1"/>
      <c r="AMN149" s="1"/>
      <c r="AMO149" s="1"/>
      <c r="AMP149" s="1"/>
      <c r="AMQ149" s="1"/>
      <c r="AMR149" s="1"/>
      <c r="AMS149" s="1"/>
      <c r="AMT149" s="1"/>
      <c r="AMU149" s="1"/>
      <c r="AMV149" s="1"/>
      <c r="AMW149" s="1"/>
      <c r="AMX149" s="1"/>
      <c r="AMY149" s="1"/>
      <c r="AMZ149" s="1"/>
      <c r="ANA149" s="1"/>
      <c r="ANB149" s="1"/>
      <c r="ANC149" s="1"/>
      <c r="AND149" s="1"/>
      <c r="ANE149" s="1"/>
      <c r="ANF149" s="1"/>
      <c r="ANG149" s="1"/>
      <c r="ANH149" s="1"/>
      <c r="ANI149" s="1"/>
      <c r="ANJ149" s="1"/>
      <c r="ANK149" s="1"/>
      <c r="ANL149" s="1"/>
      <c r="ANM149" s="1"/>
      <c r="ANN149" s="1"/>
      <c r="ANO149" s="1"/>
      <c r="ANP149" s="1"/>
      <c r="ANQ149" s="1"/>
      <c r="ANR149" s="1"/>
      <c r="ANS149" s="1"/>
      <c r="ANT149" s="1"/>
      <c r="ANU149" s="1"/>
      <c r="ANV149" s="1"/>
      <c r="ANW149" s="1"/>
      <c r="ANX149" s="1"/>
      <c r="ANY149" s="1"/>
      <c r="ANZ149" s="1"/>
      <c r="AOA149" s="1"/>
      <c r="AOB149" s="1"/>
      <c r="AOC149" s="1"/>
      <c r="AOD149" s="1"/>
      <c r="AOE149" s="1"/>
      <c r="AOF149" s="1"/>
      <c r="AOG149" s="1"/>
      <c r="AOH149" s="1"/>
      <c r="AOI149" s="1"/>
      <c r="AOJ149" s="1"/>
      <c r="AOK149" s="1"/>
      <c r="AOL149" s="1"/>
      <c r="AOM149" s="1"/>
      <c r="AON149" s="1"/>
      <c r="AOO149" s="1"/>
      <c r="AOP149" s="1"/>
      <c r="AOQ149" s="1"/>
      <c r="AOR149" s="1"/>
      <c r="AOS149" s="1"/>
      <c r="AOT149" s="1"/>
      <c r="AOU149" s="1"/>
      <c r="AOV149" s="1"/>
      <c r="AOW149" s="1"/>
      <c r="AOX149" s="1"/>
      <c r="AOY149" s="1"/>
      <c r="AOZ149" s="1"/>
      <c r="APA149" s="1"/>
      <c r="APB149" s="1"/>
      <c r="APC149" s="1"/>
      <c r="APD149" s="1"/>
      <c r="APE149" s="1"/>
      <c r="APF149" s="1"/>
      <c r="APG149" s="1"/>
      <c r="APH149" s="1"/>
      <c r="API149" s="1"/>
      <c r="APJ149" s="1"/>
      <c r="APK149" s="1"/>
      <c r="APL149" s="1"/>
      <c r="APM149" s="1"/>
      <c r="APN149" s="1"/>
      <c r="APO149" s="1"/>
      <c r="APP149" s="1"/>
      <c r="APQ149" s="1"/>
      <c r="APR149" s="1"/>
      <c r="APS149" s="1"/>
      <c r="APT149" s="1"/>
      <c r="APU149" s="1"/>
      <c r="APV149" s="1"/>
      <c r="APW149" s="1"/>
      <c r="APX149" s="1"/>
      <c r="APY149" s="1"/>
      <c r="APZ149" s="1"/>
      <c r="AQA149" s="1"/>
      <c r="AQB149" s="1"/>
      <c r="AQC149" s="1"/>
      <c r="AQD149" s="1"/>
      <c r="AQE149" s="1"/>
      <c r="AQF149" s="1"/>
      <c r="AQG149" s="1"/>
      <c r="AQH149" s="1"/>
      <c r="AQI149" s="1"/>
      <c r="AQJ149" s="1"/>
      <c r="AQK149" s="1"/>
      <c r="AQL149" s="1"/>
      <c r="AQM149" s="1"/>
      <c r="AQN149" s="1"/>
      <c r="AQO149" s="1"/>
      <c r="AQP149" s="1"/>
      <c r="AQQ149" s="1"/>
      <c r="AQR149" s="1"/>
      <c r="AQS149" s="1"/>
      <c r="AQT149" s="1"/>
      <c r="AQU149" s="1"/>
      <c r="AQV149" s="1"/>
      <c r="AQW149" s="1"/>
      <c r="AQX149" s="1"/>
      <c r="AQY149" s="1"/>
      <c r="AQZ149" s="1"/>
      <c r="ARA149" s="1"/>
      <c r="ARB149" s="1"/>
      <c r="ARC149" s="1"/>
      <c r="ARD149" s="1"/>
      <c r="ARE149" s="1"/>
      <c r="ARF149" s="1"/>
      <c r="ARG149" s="1"/>
      <c r="ARH149" s="1"/>
      <c r="ARI149" s="1"/>
      <c r="ARJ149" s="1"/>
      <c r="ARK149" s="1"/>
      <c r="ARL149" s="1"/>
      <c r="ARM149" s="1"/>
      <c r="ARN149" s="1"/>
      <c r="ARO149" s="1"/>
      <c r="ARP149" s="1"/>
      <c r="ARQ149" s="1"/>
      <c r="ARR149" s="1"/>
      <c r="ARS149" s="1"/>
      <c r="ART149" s="1"/>
      <c r="ARU149" s="1"/>
      <c r="ARV149" s="1"/>
      <c r="ARW149" s="1"/>
      <c r="ARX149" s="1"/>
      <c r="ARY149" s="1"/>
      <c r="ARZ149" s="1"/>
      <c r="ASA149" s="1"/>
      <c r="ASB149" s="1"/>
      <c r="ASC149" s="1"/>
      <c r="ASD149" s="1"/>
      <c r="ASE149" s="1"/>
      <c r="ASF149" s="1"/>
      <c r="ASG149" s="1"/>
      <c r="ASH149" s="1"/>
      <c r="ASI149" s="1"/>
      <c r="ASJ149" s="1"/>
      <c r="ASK149" s="1"/>
      <c r="ASL149" s="1"/>
      <c r="ASM149" s="1"/>
      <c r="ASN149" s="1"/>
      <c r="ASO149" s="1"/>
      <c r="ASP149" s="1"/>
      <c r="ASQ149" s="1"/>
      <c r="ASR149" s="1"/>
      <c r="ASS149" s="1"/>
      <c r="AST149" s="1"/>
      <c r="ASU149" s="1"/>
      <c r="ASV149" s="1"/>
      <c r="ASW149" s="1"/>
      <c r="ASX149" s="1"/>
      <c r="ASY149" s="1"/>
      <c r="ASZ149" s="1"/>
      <c r="ATA149" s="1"/>
      <c r="ATB149" s="1"/>
      <c r="ATC149" s="1"/>
      <c r="ATD149" s="1"/>
      <c r="ATE149" s="1"/>
      <c r="ATF149" s="1"/>
      <c r="ATG149" s="1"/>
      <c r="ATH149" s="1"/>
      <c r="ATI149" s="1"/>
      <c r="ATJ149" s="1"/>
      <c r="ATK149" s="1"/>
      <c r="ATL149" s="1"/>
      <c r="ATM149" s="1"/>
      <c r="ATN149" s="1"/>
      <c r="ATO149" s="1"/>
      <c r="ATP149" s="1"/>
      <c r="ATQ149" s="1"/>
      <c r="ATR149" s="1"/>
      <c r="ATS149" s="1"/>
      <c r="ATT149" s="1"/>
      <c r="ATU149" s="1"/>
      <c r="ATV149" s="1"/>
      <c r="ATW149" s="1"/>
      <c r="ATX149" s="1"/>
      <c r="ATY149" s="1"/>
      <c r="ATZ149" s="1"/>
      <c r="AUA149" s="1"/>
      <c r="AUB149" s="1"/>
      <c r="AUC149" s="1"/>
      <c r="AUD149" s="1"/>
      <c r="AUE149" s="1"/>
      <c r="AUF149" s="1"/>
      <c r="AUG149" s="1"/>
      <c r="AUH149" s="1"/>
      <c r="AUI149" s="1"/>
      <c r="AUJ149" s="1"/>
      <c r="AUK149" s="1"/>
      <c r="AUL149" s="1"/>
      <c r="AUM149" s="1"/>
      <c r="AUN149" s="1"/>
      <c r="AUO149" s="1"/>
      <c r="AUP149" s="1"/>
      <c r="AUQ149" s="1"/>
      <c r="AUR149" s="1"/>
      <c r="AUS149" s="1"/>
      <c r="AUT149" s="1"/>
      <c r="AUU149" s="1"/>
      <c r="AUV149" s="1"/>
      <c r="AUW149" s="1"/>
      <c r="AUX149" s="1"/>
      <c r="AUY149" s="1"/>
      <c r="AUZ149" s="1"/>
      <c r="AVA149" s="1"/>
      <c r="AVB149" s="1"/>
      <c r="AVC149" s="1"/>
      <c r="AVD149" s="1"/>
      <c r="AVE149" s="1"/>
      <c r="AVF149" s="1"/>
      <c r="AVG149" s="1"/>
      <c r="AVH149" s="1"/>
      <c r="AVI149" s="1"/>
      <c r="AVJ149" s="1"/>
      <c r="AVK149" s="1"/>
      <c r="AVL149" s="1"/>
      <c r="AVM149" s="1"/>
      <c r="AVN149" s="1"/>
      <c r="AVO149" s="1"/>
      <c r="AVP149" s="1"/>
      <c r="AVQ149" s="1"/>
      <c r="AVR149" s="1"/>
      <c r="AVS149" s="1"/>
      <c r="AVT149" s="1"/>
      <c r="AVU149" s="1"/>
      <c r="AVV149" s="1"/>
      <c r="AVW149" s="1"/>
      <c r="AVX149" s="1"/>
      <c r="AVY149" s="1"/>
      <c r="AVZ149" s="1"/>
      <c r="AWA149" s="1"/>
      <c r="AWB149" s="1"/>
      <c r="AWC149" s="1"/>
      <c r="AWD149" s="1"/>
      <c r="AWE149" s="1"/>
      <c r="AWF149" s="1"/>
      <c r="AWG149" s="1"/>
      <c r="AWH149" s="1"/>
      <c r="AWI149" s="1"/>
      <c r="AWJ149" s="1"/>
      <c r="AWK149" s="1"/>
      <c r="AWL149" s="1"/>
      <c r="AWM149" s="1"/>
      <c r="AWN149" s="1"/>
      <c r="AWO149" s="1"/>
      <c r="AWP149" s="1"/>
      <c r="AWQ149" s="1"/>
      <c r="AWR149" s="1"/>
      <c r="AWS149" s="1"/>
      <c r="AWT149" s="1"/>
      <c r="AWU149" s="1"/>
      <c r="AWV149" s="1"/>
      <c r="AWW149" s="1"/>
      <c r="AWX149" s="1"/>
      <c r="AWY149" s="1"/>
      <c r="AWZ149" s="1"/>
      <c r="AXA149" s="1"/>
      <c r="AXB149" s="1"/>
      <c r="AXC149" s="1"/>
      <c r="AXD149" s="1"/>
      <c r="AXE149" s="1"/>
      <c r="AXF149" s="1"/>
      <c r="AXG149" s="1"/>
      <c r="AXH149" s="1"/>
      <c r="AXI149" s="1"/>
      <c r="AXJ149" s="1"/>
      <c r="AXK149" s="1"/>
      <c r="AXL149" s="1"/>
      <c r="AXM149" s="1"/>
      <c r="AXN149" s="1"/>
      <c r="AXO149" s="1"/>
      <c r="AXP149" s="1"/>
      <c r="AXQ149" s="1"/>
      <c r="AXR149" s="1"/>
      <c r="AXS149" s="1"/>
      <c r="AXT149" s="1"/>
      <c r="AXU149" s="1"/>
      <c r="AXV149" s="1"/>
      <c r="AXW149" s="1"/>
      <c r="AXX149" s="1"/>
      <c r="AXY149" s="1"/>
      <c r="AXZ149" s="1"/>
      <c r="AYA149" s="1"/>
      <c r="AYB149" s="1"/>
      <c r="AYC149" s="1"/>
      <c r="AYD149" s="1"/>
      <c r="AYE149" s="1"/>
      <c r="AYF149" s="1"/>
      <c r="AYG149" s="1"/>
      <c r="AYH149" s="1"/>
      <c r="AYI149" s="1"/>
      <c r="AYJ149" s="1"/>
      <c r="AYK149" s="1"/>
      <c r="AYL149" s="1"/>
      <c r="AYM149" s="1"/>
      <c r="AYN149" s="1"/>
      <c r="AYO149" s="1"/>
      <c r="AYP149" s="1"/>
      <c r="AYQ149" s="1"/>
      <c r="AYR149" s="1"/>
      <c r="AYS149" s="1"/>
      <c r="AYT149" s="1"/>
      <c r="AYU149" s="1"/>
      <c r="AYV149" s="1"/>
      <c r="AYW149" s="1"/>
      <c r="AYX149" s="1"/>
      <c r="AYY149" s="1"/>
      <c r="AYZ149" s="1"/>
      <c r="AZA149" s="1"/>
      <c r="AZB149" s="1"/>
      <c r="AZC149" s="1"/>
      <c r="AZD149" s="1"/>
      <c r="AZE149" s="1"/>
      <c r="AZF149" s="1"/>
      <c r="AZG149" s="1"/>
      <c r="AZH149" s="1"/>
      <c r="AZI149" s="1"/>
      <c r="AZJ149" s="1"/>
      <c r="AZK149" s="1"/>
      <c r="AZL149" s="1"/>
      <c r="AZM149" s="1"/>
      <c r="AZN149" s="1"/>
      <c r="AZO149" s="1"/>
      <c r="AZP149" s="1"/>
      <c r="AZQ149" s="1"/>
      <c r="AZR149" s="1"/>
      <c r="AZS149" s="1"/>
      <c r="AZT149" s="1"/>
      <c r="AZU149" s="1"/>
      <c r="AZV149" s="1"/>
      <c r="AZW149" s="1"/>
      <c r="AZX149" s="1"/>
      <c r="AZY149" s="1"/>
      <c r="AZZ149" s="1"/>
      <c r="BAA149" s="1"/>
      <c r="BAB149" s="1"/>
      <c r="BAC149" s="1"/>
      <c r="BAD149" s="1"/>
      <c r="BAE149" s="1"/>
      <c r="BAF149" s="1"/>
      <c r="BAG149" s="1"/>
      <c r="BAH149" s="1"/>
      <c r="BAI149" s="1"/>
      <c r="BAJ149" s="1"/>
      <c r="BAK149" s="1"/>
      <c r="BAL149" s="1"/>
      <c r="BAM149" s="1"/>
      <c r="BAN149" s="1"/>
      <c r="BAO149" s="1"/>
      <c r="BAP149" s="1"/>
      <c r="BAQ149" s="1"/>
      <c r="BAR149" s="1"/>
      <c r="BAS149" s="1"/>
      <c r="BAT149" s="1"/>
      <c r="BAU149" s="1"/>
      <c r="BAV149" s="1"/>
      <c r="BAW149" s="1"/>
      <c r="BAX149" s="1"/>
      <c r="BAY149" s="1"/>
      <c r="BAZ149" s="1"/>
      <c r="BBA149" s="1"/>
      <c r="BBB149" s="1"/>
      <c r="BBC149" s="1"/>
      <c r="BBD149" s="1"/>
      <c r="BBE149" s="1"/>
      <c r="BBF149" s="1"/>
      <c r="BBG149" s="1"/>
      <c r="BBH149" s="1"/>
      <c r="BBI149" s="1"/>
      <c r="BBJ149" s="1"/>
      <c r="BBK149" s="1"/>
      <c r="BBL149" s="1"/>
      <c r="BBM149" s="1"/>
      <c r="BBN149" s="1"/>
      <c r="BBO149" s="1"/>
      <c r="BBP149" s="1"/>
      <c r="BBQ149" s="1"/>
      <c r="BBR149" s="1"/>
      <c r="BBS149" s="1"/>
      <c r="BBT149" s="1"/>
      <c r="BBU149" s="1"/>
      <c r="BBV149" s="1"/>
      <c r="BBW149" s="1"/>
      <c r="BBX149" s="1"/>
      <c r="BBY149" s="1"/>
      <c r="BBZ149" s="1"/>
      <c r="BCA149" s="1"/>
      <c r="BCB149" s="1"/>
      <c r="BCC149" s="1"/>
      <c r="BCD149" s="1"/>
      <c r="BCE149" s="1"/>
      <c r="BCF149" s="1"/>
      <c r="BCG149" s="1"/>
      <c r="BCH149" s="1"/>
      <c r="BCI149" s="1"/>
      <c r="BCJ149" s="1"/>
      <c r="BCK149" s="1"/>
      <c r="BCL149" s="1"/>
      <c r="BCM149" s="1"/>
      <c r="BCN149" s="1"/>
      <c r="BCO149" s="1"/>
      <c r="BCP149" s="1"/>
      <c r="BCQ149" s="1"/>
      <c r="BCR149" s="1"/>
      <c r="BCS149" s="1"/>
      <c r="BCT149" s="1"/>
      <c r="BCU149" s="1"/>
      <c r="BCV149" s="1"/>
      <c r="BCW149" s="1"/>
      <c r="BCX149" s="1"/>
      <c r="BCY149" s="1"/>
      <c r="BCZ149" s="1"/>
      <c r="BDA149" s="1"/>
      <c r="BDB149" s="1"/>
      <c r="BDC149" s="1"/>
      <c r="BDD149" s="1"/>
      <c r="BDE149" s="1"/>
      <c r="BDF149" s="1"/>
      <c r="BDG149" s="1"/>
      <c r="BDH149" s="1"/>
      <c r="BDI149" s="1"/>
      <c r="BDJ149" s="1"/>
      <c r="BDK149" s="1"/>
      <c r="BDL149" s="1"/>
      <c r="BDM149" s="1"/>
      <c r="BDN149" s="1"/>
      <c r="BDO149" s="1"/>
      <c r="BDP149" s="1"/>
      <c r="BDQ149" s="1"/>
      <c r="BDR149" s="1"/>
      <c r="BDS149" s="1"/>
      <c r="BDT149" s="1"/>
      <c r="BDU149" s="1"/>
      <c r="BDV149" s="1"/>
      <c r="BDW149" s="1"/>
      <c r="BDX149" s="1"/>
      <c r="BDY149" s="1"/>
      <c r="BDZ149" s="1"/>
      <c r="BEA149" s="1"/>
      <c r="BEB149" s="1"/>
      <c r="BEC149" s="1"/>
      <c r="BED149" s="1"/>
      <c r="BEE149" s="1"/>
      <c r="BEF149" s="1"/>
      <c r="BEG149" s="1"/>
      <c r="BEH149" s="1"/>
      <c r="BEI149" s="1"/>
      <c r="BEJ149" s="1"/>
      <c r="BEK149" s="1"/>
      <c r="BEL149" s="1"/>
      <c r="BEM149" s="1"/>
      <c r="BEN149" s="1"/>
      <c r="BEO149" s="1"/>
      <c r="BEP149" s="1"/>
      <c r="BEQ149" s="1"/>
      <c r="BER149" s="1"/>
      <c r="BES149" s="1"/>
      <c r="BET149" s="1"/>
      <c r="BEU149" s="1"/>
      <c r="BEV149" s="1"/>
      <c r="BEW149" s="1"/>
      <c r="BEX149" s="1"/>
      <c r="BEY149" s="1"/>
      <c r="BEZ149" s="1"/>
      <c r="BFA149" s="1"/>
      <c r="BFB149" s="1"/>
      <c r="BFC149" s="1"/>
      <c r="BFD149" s="1"/>
      <c r="BFE149" s="1"/>
      <c r="BFF149" s="1"/>
      <c r="BFG149" s="1"/>
      <c r="BFH149" s="1"/>
      <c r="BFI149" s="1"/>
      <c r="BFJ149" s="1"/>
      <c r="BFK149" s="1"/>
      <c r="BFL149" s="1"/>
      <c r="BFM149" s="1"/>
      <c r="BFN149" s="1"/>
      <c r="BFO149" s="1"/>
      <c r="BFP149" s="1"/>
      <c r="BFQ149" s="1"/>
      <c r="BFR149" s="1"/>
      <c r="BFS149" s="1"/>
      <c r="BFT149" s="1"/>
      <c r="BFU149" s="1"/>
      <c r="BFV149" s="1"/>
      <c r="BFW149" s="1"/>
      <c r="BFX149" s="1"/>
      <c r="BFY149" s="1"/>
      <c r="BFZ149" s="1"/>
      <c r="BGA149" s="1"/>
      <c r="BGB149" s="1"/>
      <c r="BGC149" s="1"/>
      <c r="BGD149" s="1"/>
      <c r="BGE149" s="1"/>
      <c r="BGF149" s="1"/>
      <c r="BGG149" s="1"/>
      <c r="BGH149" s="1"/>
      <c r="BGI149" s="1"/>
      <c r="BGJ149" s="1"/>
      <c r="BGK149" s="1"/>
      <c r="BGL149" s="1"/>
      <c r="BGM149" s="1"/>
      <c r="BGN149" s="1"/>
      <c r="BGO149" s="1"/>
      <c r="BGP149" s="1"/>
      <c r="BGQ149" s="1"/>
      <c r="BGR149" s="1"/>
      <c r="BGS149" s="1"/>
      <c r="BGT149" s="1"/>
      <c r="BGU149" s="1"/>
      <c r="BGV149" s="1"/>
      <c r="BGW149" s="1"/>
      <c r="BGX149" s="1"/>
      <c r="BGY149" s="1"/>
      <c r="BGZ149" s="1"/>
      <c r="BHA149" s="1"/>
      <c r="BHB149" s="1"/>
      <c r="BHC149" s="1"/>
      <c r="BHD149" s="1"/>
      <c r="BHE149" s="1"/>
      <c r="BHF149" s="1"/>
      <c r="BHG149" s="1"/>
      <c r="BHH149" s="1"/>
      <c r="BHI149" s="1"/>
      <c r="BHJ149" s="1"/>
      <c r="BHK149" s="1"/>
      <c r="BHL149" s="1"/>
      <c r="BHM149" s="1"/>
      <c r="BHN149" s="1"/>
      <c r="BHO149" s="1"/>
      <c r="BHP149" s="1"/>
      <c r="BHQ149" s="1"/>
      <c r="BHR149" s="1"/>
      <c r="BHS149" s="1"/>
      <c r="BHT149" s="1"/>
      <c r="BHU149" s="1"/>
      <c r="BHV149" s="1"/>
      <c r="BHW149" s="1"/>
      <c r="BHX149" s="1"/>
      <c r="BHY149" s="1"/>
      <c r="BHZ149" s="1"/>
      <c r="BIA149" s="1"/>
      <c r="BIB149" s="1"/>
      <c r="BIC149" s="1"/>
      <c r="BID149" s="1"/>
      <c r="BIE149" s="1"/>
      <c r="BIF149" s="1"/>
      <c r="BIG149" s="1"/>
      <c r="BIH149" s="1"/>
      <c r="BII149" s="1"/>
      <c r="BIJ149" s="1"/>
      <c r="BIK149" s="1"/>
      <c r="BIL149" s="1"/>
      <c r="BIM149" s="1"/>
      <c r="BIN149" s="1"/>
      <c r="BIO149" s="1"/>
      <c r="BIP149" s="1"/>
      <c r="BIQ149" s="1"/>
      <c r="BIR149" s="1"/>
      <c r="BIS149" s="1"/>
    </row>
    <row r="150" spans="1:1605" s="5" customFormat="1" ht="27.6" x14ac:dyDescent="0.45">
      <c r="A150" s="7">
        <v>88072565</v>
      </c>
      <c r="B150" s="80" t="s">
        <v>215</v>
      </c>
      <c r="C150" s="65">
        <v>14130</v>
      </c>
      <c r="D150" s="60">
        <f t="shared" si="54"/>
        <v>2.116024584075006</v>
      </c>
      <c r="E150" s="60">
        <f t="shared" si="55"/>
        <v>2.8342373078668879</v>
      </c>
      <c r="F150" s="60">
        <f t="shared" si="56"/>
        <v>0.43247217776715452</v>
      </c>
      <c r="G150" s="61">
        <f t="shared" si="52"/>
        <v>5.3827340697090484</v>
      </c>
      <c r="H150" s="45"/>
      <c r="I150" s="45"/>
      <c r="J150" s="60">
        <f t="shared" si="57"/>
        <v>0.44436516265575127</v>
      </c>
      <c r="K150" s="60">
        <f t="shared" si="58"/>
        <v>1.5588305193267884</v>
      </c>
      <c r="L150" s="60">
        <f t="shared" si="59"/>
        <v>0.10811804444178863</v>
      </c>
      <c r="M150" s="45"/>
      <c r="N150" s="60">
        <f t="shared" si="60"/>
        <v>0.50784590017800146</v>
      </c>
      <c r="O150" s="60">
        <f t="shared" si="61"/>
        <v>1.7005423847201326</v>
      </c>
      <c r="P150" s="60">
        <f t="shared" si="62"/>
        <v>0.12974165333014634</v>
      </c>
      <c r="Q150" s="45"/>
      <c r="R150" s="60">
        <f t="shared" si="63"/>
        <v>0.50784590017800146</v>
      </c>
      <c r="S150" s="60">
        <f t="shared" si="64"/>
        <v>1.7005423847201326</v>
      </c>
      <c r="T150" s="60">
        <f t="shared" si="65"/>
        <v>0.12974165333014634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</row>
    <row r="151" spans="1:1605" s="5" customFormat="1" ht="25.2" x14ac:dyDescent="0.45">
      <c r="A151" s="7">
        <v>92642430</v>
      </c>
      <c r="B151" s="72" t="s">
        <v>214</v>
      </c>
      <c r="C151" s="63">
        <v>2637</v>
      </c>
      <c r="D151" s="55">
        <f>G$9*(C151/E$15)</f>
        <v>0.39490140327004891</v>
      </c>
      <c r="E151" s="55">
        <f>G$10*(C151/E$15)</f>
        <v>0.52893728102229176</v>
      </c>
      <c r="F151" s="55">
        <f>G$11*(C151/E$15)</f>
        <v>8.0709775850812918E-2</v>
      </c>
      <c r="G151" s="56">
        <f>SUM(D151:F151)</f>
        <v>1.0045484601431536</v>
      </c>
      <c r="H151" s="57"/>
      <c r="I151" s="57"/>
      <c r="J151" s="55">
        <f>D151*0.21</f>
        <v>8.2929294686710273E-2</v>
      </c>
      <c r="K151" s="55">
        <f>E151*0.55</f>
        <v>0.29091550456226051</v>
      </c>
      <c r="L151" s="55">
        <f>F151*0.25</f>
        <v>2.0177443962703229E-2</v>
      </c>
      <c r="M151" s="57"/>
      <c r="N151" s="55">
        <f>D151*0.24</f>
        <v>9.4776336784811732E-2</v>
      </c>
      <c r="O151" s="55">
        <f>E151*0.6</f>
        <v>0.31736236861337502</v>
      </c>
      <c r="P151" s="55">
        <f>F151*0.3</f>
        <v>2.4212932755243874E-2</v>
      </c>
      <c r="Q151" s="57"/>
      <c r="R151" s="55">
        <f>D151*0.24</f>
        <v>9.4776336784811732E-2</v>
      </c>
      <c r="S151" s="55">
        <f>E151*0.6</f>
        <v>0.31736236861337502</v>
      </c>
      <c r="T151" s="55">
        <f t="shared" si="65"/>
        <v>2.4212932755243874E-2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</row>
    <row r="152" spans="1:1605" s="1" customFormat="1" ht="17.399999999999999" x14ac:dyDescent="0.45">
      <c r="A152" s="3">
        <v>88803491</v>
      </c>
      <c r="B152" s="75" t="s">
        <v>145</v>
      </c>
      <c r="C152" s="65">
        <v>770</v>
      </c>
      <c r="D152" s="60">
        <f t="shared" si="54"/>
        <v>0.1153106107386946</v>
      </c>
      <c r="E152" s="60">
        <f t="shared" si="55"/>
        <v>0.15444888372664567</v>
      </c>
      <c r="F152" s="60">
        <f t="shared" si="56"/>
        <v>2.3567132121776999E-2</v>
      </c>
      <c r="G152" s="61">
        <f t="shared" si="52"/>
        <v>0.29332662658711728</v>
      </c>
      <c r="H152" s="45"/>
      <c r="I152" s="45"/>
      <c r="J152" s="60">
        <f t="shared" si="57"/>
        <v>2.4215228255125867E-2</v>
      </c>
      <c r="K152" s="60">
        <f t="shared" si="58"/>
        <v>8.4946886049655126E-2</v>
      </c>
      <c r="L152" s="60">
        <f t="shared" si="59"/>
        <v>5.8917830304442498E-3</v>
      </c>
      <c r="M152" s="45"/>
      <c r="N152" s="60">
        <f t="shared" si="60"/>
        <v>2.7674546577286702E-2</v>
      </c>
      <c r="O152" s="60">
        <f t="shared" si="61"/>
        <v>9.2669330235987404E-2</v>
      </c>
      <c r="P152" s="60">
        <f t="shared" si="62"/>
        <v>7.0701396365330993E-3</v>
      </c>
      <c r="Q152" s="45"/>
      <c r="R152" s="60">
        <f t="shared" si="63"/>
        <v>2.7674546577286702E-2</v>
      </c>
      <c r="S152" s="60">
        <f t="shared" si="64"/>
        <v>9.2669330235987404E-2</v>
      </c>
      <c r="T152" s="60">
        <f>F152*0.3</f>
        <v>7.0701396365330993E-3</v>
      </c>
    </row>
    <row r="153" spans="1:1605" ht="17.399999999999999" x14ac:dyDescent="0.45">
      <c r="A153">
        <v>91116532</v>
      </c>
      <c r="B153" s="53" t="s">
        <v>146</v>
      </c>
      <c r="C153" s="63">
        <v>2521</v>
      </c>
      <c r="D153" s="55">
        <f t="shared" si="54"/>
        <v>0.37752993463928447</v>
      </c>
      <c r="E153" s="55">
        <f t="shared" si="55"/>
        <v>0.50566965698035549</v>
      </c>
      <c r="F153" s="55">
        <f t="shared" si="56"/>
        <v>7.7159402699999755E-2</v>
      </c>
      <c r="G153" s="56">
        <f t="shared" si="52"/>
        <v>0.96035899431963978</v>
      </c>
      <c r="H153" s="57"/>
      <c r="I153" s="57"/>
      <c r="J153" s="55">
        <f t="shared" si="57"/>
        <v>7.928128627424974E-2</v>
      </c>
      <c r="K153" s="55">
        <f t="shared" si="58"/>
        <v>0.27811831133919557</v>
      </c>
      <c r="L153" s="55">
        <f t="shared" si="59"/>
        <v>1.9289850674999939E-2</v>
      </c>
      <c r="M153" s="57"/>
      <c r="N153" s="55">
        <f t="shared" si="60"/>
        <v>9.0607184313428263E-2</v>
      </c>
      <c r="O153" s="55">
        <f t="shared" si="61"/>
        <v>0.30340179418821328</v>
      </c>
      <c r="P153" s="55">
        <f t="shared" si="62"/>
        <v>2.3147820809999924E-2</v>
      </c>
      <c r="Q153" s="57"/>
      <c r="R153" s="55">
        <f t="shared" si="63"/>
        <v>9.0607184313428263E-2</v>
      </c>
      <c r="S153" s="55">
        <f t="shared" si="64"/>
        <v>0.30340179418821328</v>
      </c>
      <c r="T153" s="55">
        <f>F153*0.3</f>
        <v>2.3147820809999924E-2</v>
      </c>
    </row>
    <row r="154" spans="1:1605" s="1" customFormat="1" ht="17.399999999999999" x14ac:dyDescent="0.45">
      <c r="A154" s="1">
        <v>91116731</v>
      </c>
      <c r="B154" s="58" t="s">
        <v>147</v>
      </c>
      <c r="C154" s="65">
        <v>28104</v>
      </c>
      <c r="D154" s="60">
        <f t="shared" si="54"/>
        <v>4.2086875379224322</v>
      </c>
      <c r="E154" s="60">
        <f t="shared" si="55"/>
        <v>5.6371836730566889</v>
      </c>
      <c r="F154" s="60">
        <f t="shared" si="56"/>
        <v>0.8601697157797672</v>
      </c>
      <c r="G154" s="61">
        <f t="shared" si="52"/>
        <v>10.706040926758888</v>
      </c>
      <c r="H154" s="45"/>
      <c r="I154" s="45"/>
      <c r="J154" s="60">
        <f t="shared" si="57"/>
        <v>0.88382438296371069</v>
      </c>
      <c r="K154" s="60">
        <f t="shared" si="58"/>
        <v>3.100451020181179</v>
      </c>
      <c r="L154" s="60">
        <f t="shared" si="59"/>
        <v>0.2150424289449418</v>
      </c>
      <c r="M154" s="45"/>
      <c r="N154" s="60">
        <f t="shared" si="60"/>
        <v>1.0100850091013838</v>
      </c>
      <c r="O154" s="60">
        <f t="shared" si="61"/>
        <v>3.3823102038340132</v>
      </c>
      <c r="P154" s="60">
        <f t="shared" si="62"/>
        <v>0.25805091473393016</v>
      </c>
      <c r="Q154" s="45"/>
      <c r="R154" s="60">
        <f t="shared" si="63"/>
        <v>1.0100850091013838</v>
      </c>
      <c r="S154" s="60">
        <f t="shared" si="64"/>
        <v>3.3823102038340132</v>
      </c>
      <c r="T154" s="60">
        <f>F154*0.3</f>
        <v>0.25805091473393016</v>
      </c>
    </row>
    <row r="155" spans="1:1605" s="1" customFormat="1" ht="17.399999999999999" x14ac:dyDescent="0.45">
      <c r="A155" s="1">
        <v>91118346</v>
      </c>
      <c r="B155" s="53" t="s">
        <v>148</v>
      </c>
      <c r="C155" s="63">
        <v>21786</v>
      </c>
      <c r="D155" s="55">
        <f t="shared" si="54"/>
        <v>3.2625415137054552</v>
      </c>
      <c r="E155" s="55">
        <f t="shared" si="55"/>
        <v>4.3699004946346793</v>
      </c>
      <c r="F155" s="55">
        <f t="shared" si="56"/>
        <v>0.666796805720823</v>
      </c>
      <c r="G155" s="56">
        <f t="shared" si="52"/>
        <v>8.2992388140609581</v>
      </c>
      <c r="H155" s="57"/>
      <c r="I155" s="57"/>
      <c r="J155" s="55">
        <f t="shared" si="57"/>
        <v>0.68513371787814559</v>
      </c>
      <c r="K155" s="55">
        <f t="shared" si="58"/>
        <v>2.403445272049074</v>
      </c>
      <c r="L155" s="55">
        <f t="shared" si="59"/>
        <v>0.16669920143020575</v>
      </c>
      <c r="M155" s="57"/>
      <c r="N155" s="55">
        <f t="shared" si="60"/>
        <v>0.78300996328930916</v>
      </c>
      <c r="O155" s="55">
        <f t="shared" si="61"/>
        <v>2.6219402967808074</v>
      </c>
      <c r="P155" s="55">
        <f t="shared" si="62"/>
        <v>0.2000390417162469</v>
      </c>
      <c r="Q155" s="57"/>
      <c r="R155" s="55">
        <f t="shared" si="63"/>
        <v>0.78300996328930916</v>
      </c>
      <c r="S155" s="55">
        <f t="shared" si="64"/>
        <v>2.6219402967808074</v>
      </c>
      <c r="T155" s="55">
        <f>F155*0.3</f>
        <v>0.2000390417162469</v>
      </c>
    </row>
    <row r="156" spans="1:1605" ht="17.399999999999999" x14ac:dyDescent="0.45">
      <c r="A156">
        <v>91176746</v>
      </c>
      <c r="B156" s="46" t="s">
        <v>149</v>
      </c>
      <c r="C156" s="21">
        <v>2835</v>
      </c>
      <c r="D156" s="60">
        <f t="shared" si="54"/>
        <v>0.42455270317428462</v>
      </c>
      <c r="E156" s="60">
        <f t="shared" si="55"/>
        <v>0.56865270826628633</v>
      </c>
      <c r="F156" s="60">
        <f t="shared" si="56"/>
        <v>8.6769895539269851E-2</v>
      </c>
      <c r="G156" s="61">
        <f t="shared" si="52"/>
        <v>1.0799753069798408</v>
      </c>
      <c r="I156" s="45"/>
      <c r="J156" s="60">
        <f t="shared" si="57"/>
        <v>8.9156067666599767E-2</v>
      </c>
      <c r="K156" s="60">
        <f t="shared" si="58"/>
        <v>0.31275898954645753</v>
      </c>
      <c r="L156" s="60">
        <f t="shared" si="59"/>
        <v>2.1692473884817463E-2</v>
      </c>
      <c r="M156" s="45"/>
      <c r="N156" s="60">
        <f t="shared" si="60"/>
        <v>0.10189264876182831</v>
      </c>
      <c r="O156" s="60">
        <f t="shared" si="61"/>
        <v>0.34119162495977179</v>
      </c>
      <c r="P156" s="60">
        <f t="shared" si="62"/>
        <v>2.6030968661780955E-2</v>
      </c>
      <c r="Q156" s="45"/>
      <c r="R156" s="60">
        <f t="shared" si="63"/>
        <v>0.10189264876182831</v>
      </c>
      <c r="S156" s="60">
        <f t="shared" si="64"/>
        <v>0.34119162495977179</v>
      </c>
      <c r="T156" s="60">
        <f t="shared" ref="T156" si="66">F156*0.3</f>
        <v>2.6030968661780955E-2</v>
      </c>
      <c r="U156" s="1"/>
    </row>
    <row r="157" spans="1:1605" s="1" customFormat="1" ht="17.399999999999999" x14ac:dyDescent="0.45">
      <c r="A157" s="1">
        <v>91810699</v>
      </c>
      <c r="B157" s="53" t="s">
        <v>150</v>
      </c>
      <c r="C157" s="63">
        <v>1129</v>
      </c>
      <c r="D157" s="55">
        <f t="shared" si="54"/>
        <v>0.16907231107011195</v>
      </c>
      <c r="E157" s="55">
        <f t="shared" si="55"/>
        <v>0.22645816847712075</v>
      </c>
      <c r="F157" s="55">
        <f t="shared" si="56"/>
        <v>3.455492489024186E-2</v>
      </c>
      <c r="G157" s="56">
        <f t="shared" si="52"/>
        <v>0.43008540443747456</v>
      </c>
      <c r="H157" s="57"/>
      <c r="I157" s="57"/>
      <c r="J157" s="55">
        <f t="shared" si="57"/>
        <v>3.5505185324723507E-2</v>
      </c>
      <c r="K157" s="55">
        <f t="shared" si="58"/>
        <v>0.12455199266241643</v>
      </c>
      <c r="L157" s="55">
        <f t="shared" si="59"/>
        <v>8.638731222560465E-3</v>
      </c>
      <c r="M157" s="57"/>
      <c r="N157" s="55">
        <f t="shared" si="60"/>
        <v>4.0577354656826867E-2</v>
      </c>
      <c r="O157" s="55">
        <f t="shared" si="61"/>
        <v>0.13587490108627245</v>
      </c>
      <c r="P157" s="55">
        <f t="shared" si="62"/>
        <v>1.0366477467072558E-2</v>
      </c>
      <c r="Q157" s="57"/>
      <c r="R157" s="55">
        <f t="shared" si="63"/>
        <v>4.0577354656826867E-2</v>
      </c>
      <c r="S157" s="55">
        <f t="shared" si="64"/>
        <v>0.13587490108627245</v>
      </c>
      <c r="T157" s="55">
        <f>F157*0.3</f>
        <v>1.0366477467072558E-2</v>
      </c>
    </row>
    <row r="158" spans="1:1605" ht="17.399999999999999" x14ac:dyDescent="0.45">
      <c r="A158">
        <v>91811142</v>
      </c>
      <c r="B158" s="58" t="s">
        <v>151</v>
      </c>
      <c r="C158" s="65">
        <v>1918</v>
      </c>
      <c r="D158" s="60">
        <f t="shared" si="54"/>
        <v>0.28722824856729384</v>
      </c>
      <c r="E158" s="60">
        <f t="shared" si="55"/>
        <v>0.38471812855546289</v>
      </c>
      <c r="F158" s="60">
        <f t="shared" si="56"/>
        <v>5.8703583648789977E-2</v>
      </c>
      <c r="G158" s="61">
        <f t="shared" si="52"/>
        <v>0.73064996077154676</v>
      </c>
      <c r="I158" s="45"/>
      <c r="J158" s="60">
        <f t="shared" si="57"/>
        <v>6.0317932199131702E-2</v>
      </c>
      <c r="K158" s="60">
        <f t="shared" si="58"/>
        <v>0.21159497070550462</v>
      </c>
      <c r="L158" s="60">
        <f t="shared" si="59"/>
        <v>1.4675895912197494E-2</v>
      </c>
      <c r="M158" s="45"/>
      <c r="N158" s="60">
        <f t="shared" si="60"/>
        <v>6.8934779656150524E-2</v>
      </c>
      <c r="O158" s="60">
        <f t="shared" si="61"/>
        <v>0.23083087713327771</v>
      </c>
      <c r="P158" s="60">
        <f t="shared" si="62"/>
        <v>1.7611075094636993E-2</v>
      </c>
      <c r="Q158" s="45"/>
      <c r="R158" s="60">
        <f t="shared" si="63"/>
        <v>6.8934779656150524E-2</v>
      </c>
      <c r="S158" s="60">
        <f t="shared" si="64"/>
        <v>0.23083087713327771</v>
      </c>
      <c r="T158" s="60">
        <f t="shared" ref="T158" si="67">F158*0.3</f>
        <v>1.7611075094636993E-2</v>
      </c>
    </row>
    <row r="159" spans="1:1605" s="1" customFormat="1" ht="17.399999999999999" x14ac:dyDescent="0.45">
      <c r="A159" s="1">
        <v>91811294</v>
      </c>
      <c r="B159" s="53" t="s">
        <v>152</v>
      </c>
      <c r="C159" s="63">
        <v>745</v>
      </c>
      <c r="D159" s="55">
        <f t="shared" si="54"/>
        <v>0.11156675974068503</v>
      </c>
      <c r="E159" s="55">
        <f t="shared" si="55"/>
        <v>0.14943430957967666</v>
      </c>
      <c r="F159" s="55">
        <f t="shared" si="56"/>
        <v>2.2801965494446574E-2</v>
      </c>
      <c r="G159" s="56">
        <f t="shared" si="52"/>
        <v>0.28380303481480829</v>
      </c>
      <c r="H159" s="57"/>
      <c r="I159" s="57"/>
      <c r="J159" s="55">
        <f t="shared" si="57"/>
        <v>2.3429019545543855E-2</v>
      </c>
      <c r="K159" s="55">
        <f t="shared" si="58"/>
        <v>8.218887026882217E-2</v>
      </c>
      <c r="L159" s="55">
        <f t="shared" si="59"/>
        <v>5.7004913736116436E-3</v>
      </c>
      <c r="M159" s="57"/>
      <c r="N159" s="55">
        <f t="shared" si="60"/>
        <v>2.6776022337764407E-2</v>
      </c>
      <c r="O159" s="55">
        <f t="shared" si="61"/>
        <v>8.9660585747805985E-2</v>
      </c>
      <c r="P159" s="55">
        <f t="shared" si="62"/>
        <v>6.8405896483339718E-3</v>
      </c>
      <c r="Q159" s="57"/>
      <c r="R159" s="55">
        <f t="shared" si="63"/>
        <v>2.6776022337764407E-2</v>
      </c>
      <c r="S159" s="55">
        <f t="shared" si="64"/>
        <v>8.9660585747805985E-2</v>
      </c>
      <c r="T159" s="55">
        <f>F159*0.3</f>
        <v>6.8405896483339718E-3</v>
      </c>
    </row>
    <row r="160" spans="1:1605" ht="17.399999999999999" x14ac:dyDescent="0.45">
      <c r="A160">
        <v>91811425</v>
      </c>
      <c r="B160" s="46" t="s">
        <v>153</v>
      </c>
      <c r="C160" s="21">
        <v>6761</v>
      </c>
      <c r="D160" s="60">
        <f t="shared" si="54"/>
        <v>1.0124870639017067</v>
      </c>
      <c r="E160" s="60">
        <f t="shared" si="55"/>
        <v>1.3561414323063006</v>
      </c>
      <c r="F160" s="60">
        <f t="shared" si="56"/>
        <v>0.20693166269523933</v>
      </c>
      <c r="G160" s="61">
        <f t="shared" si="52"/>
        <v>2.5755601589032464</v>
      </c>
      <c r="I160" s="45"/>
      <c r="J160" s="60">
        <f t="shared" si="57"/>
        <v>0.2126222834193584</v>
      </c>
      <c r="K160" s="60">
        <f t="shared" si="58"/>
        <v>0.74587778776846536</v>
      </c>
      <c r="L160" s="60">
        <f t="shared" si="59"/>
        <v>5.1732915673809832E-2</v>
      </c>
      <c r="M160" s="45"/>
      <c r="N160" s="60">
        <f t="shared" si="60"/>
        <v>0.24299689533640961</v>
      </c>
      <c r="O160" s="60">
        <f t="shared" si="61"/>
        <v>0.81368485938378032</v>
      </c>
      <c r="P160" s="60">
        <f t="shared" si="62"/>
        <v>6.2079498808571797E-2</v>
      </c>
      <c r="Q160" s="45"/>
      <c r="R160" s="60">
        <f t="shared" si="63"/>
        <v>0.24299689533640961</v>
      </c>
      <c r="S160" s="60">
        <f t="shared" si="64"/>
        <v>0.81368485938378032</v>
      </c>
      <c r="T160" s="60">
        <f t="shared" ref="T160:T161" si="68">F160*0.3</f>
        <v>6.2079498808571797E-2</v>
      </c>
    </row>
    <row r="161" spans="1:20" s="1" customFormat="1" ht="17.399999999999999" x14ac:dyDescent="0.45">
      <c r="A161" s="1">
        <v>91811729</v>
      </c>
      <c r="B161" s="53" t="s">
        <v>154</v>
      </c>
      <c r="C161" s="63">
        <v>6165</v>
      </c>
      <c r="D161" s="55">
        <f t="shared" si="54"/>
        <v>0.92323365610915875</v>
      </c>
      <c r="E161" s="55">
        <f t="shared" si="55"/>
        <v>1.2365939846425593</v>
      </c>
      <c r="F161" s="55">
        <f t="shared" si="56"/>
        <v>0.18869009029968209</v>
      </c>
      <c r="G161" s="56">
        <f t="shared" si="52"/>
        <v>2.3485177310514005</v>
      </c>
      <c r="H161" s="57"/>
      <c r="I161" s="57"/>
      <c r="J161" s="55">
        <f t="shared" si="57"/>
        <v>0.19387906778292333</v>
      </c>
      <c r="K161" s="55">
        <f t="shared" si="58"/>
        <v>0.68012669155340766</v>
      </c>
      <c r="L161" s="55">
        <f t="shared" si="59"/>
        <v>4.7172522574920522E-2</v>
      </c>
      <c r="M161" s="57"/>
      <c r="N161" s="55">
        <f t="shared" si="60"/>
        <v>0.22157607746619809</v>
      </c>
      <c r="O161" s="55">
        <f t="shared" si="61"/>
        <v>0.74195639078553555</v>
      </c>
      <c r="P161" s="55">
        <f t="shared" si="62"/>
        <v>5.6607027089904623E-2</v>
      </c>
      <c r="Q161" s="57"/>
      <c r="R161" s="55">
        <f t="shared" si="63"/>
        <v>0.22157607746619809</v>
      </c>
      <c r="S161" s="55">
        <f t="shared" si="64"/>
        <v>0.74195639078553555</v>
      </c>
      <c r="T161" s="55">
        <f t="shared" si="68"/>
        <v>5.6607027089904623E-2</v>
      </c>
    </row>
    <row r="162" spans="1:20" ht="17.399999999999999" x14ac:dyDescent="0.45">
      <c r="A162">
        <v>91814625</v>
      </c>
      <c r="B162" s="46" t="s">
        <v>155</v>
      </c>
      <c r="C162" s="21">
        <v>8131</v>
      </c>
      <c r="D162" s="60">
        <f t="shared" si="54"/>
        <v>1.2176500985926308</v>
      </c>
      <c r="E162" s="60">
        <f t="shared" si="55"/>
        <v>1.6309400955602025</v>
      </c>
      <c r="F162" s="60">
        <f t="shared" si="56"/>
        <v>0.24886279387294644</v>
      </c>
      <c r="G162" s="61">
        <f t="shared" si="52"/>
        <v>3.0974529880257795</v>
      </c>
      <c r="I162" s="45"/>
      <c r="J162" s="60">
        <f t="shared" si="57"/>
        <v>0.25570652070445249</v>
      </c>
      <c r="K162" s="60">
        <f t="shared" si="58"/>
        <v>0.89701705255811148</v>
      </c>
      <c r="L162" s="60">
        <f t="shared" si="59"/>
        <v>6.2215698468236609E-2</v>
      </c>
      <c r="M162" s="45"/>
      <c r="N162" s="60">
        <f t="shared" si="60"/>
        <v>0.29223602366223139</v>
      </c>
      <c r="O162" s="60">
        <f t="shared" si="61"/>
        <v>0.9785640573361214</v>
      </c>
      <c r="P162" s="60">
        <f t="shared" si="62"/>
        <v>7.4658838161883928E-2</v>
      </c>
      <c r="Q162" s="45"/>
      <c r="R162" s="60">
        <f t="shared" si="63"/>
        <v>0.29223602366223139</v>
      </c>
      <c r="S162" s="60">
        <f t="shared" si="64"/>
        <v>0.9785640573361214</v>
      </c>
      <c r="T162" s="60">
        <f t="shared" ref="T162:T170" si="69">F162*0.3</f>
        <v>7.4658838161883928E-2</v>
      </c>
    </row>
    <row r="163" spans="1:20" s="1" customFormat="1" ht="17.399999999999999" x14ac:dyDescent="0.45">
      <c r="A163" s="1">
        <v>91815718</v>
      </c>
      <c r="B163" s="53" t="s">
        <v>156</v>
      </c>
      <c r="C163" s="63">
        <v>3151</v>
      </c>
      <c r="D163" s="55">
        <f t="shared" si="54"/>
        <v>0.47187497978912551</v>
      </c>
      <c r="E163" s="55">
        <f t="shared" si="55"/>
        <v>0.63203692548397472</v>
      </c>
      <c r="F163" s="55">
        <f t="shared" si="56"/>
        <v>9.6441601708726385E-2</v>
      </c>
      <c r="G163" s="56">
        <f t="shared" si="52"/>
        <v>1.2003535069818265</v>
      </c>
      <c r="H163" s="57"/>
      <c r="I163" s="57"/>
      <c r="J163" s="55">
        <f t="shared" si="57"/>
        <v>9.9093745755716348E-2</v>
      </c>
      <c r="K163" s="55">
        <f t="shared" si="58"/>
        <v>0.34762030901618612</v>
      </c>
      <c r="L163" s="55">
        <f t="shared" si="59"/>
        <v>2.4110400427181596E-2</v>
      </c>
      <c r="M163" s="57"/>
      <c r="N163" s="55">
        <f t="shared" si="60"/>
        <v>0.11324999514939012</v>
      </c>
      <c r="O163" s="55">
        <f t="shared" si="61"/>
        <v>0.37922215529038483</v>
      </c>
      <c r="P163" s="55">
        <f t="shared" si="62"/>
        <v>2.8932480512617913E-2</v>
      </c>
      <c r="Q163" s="57"/>
      <c r="R163" s="55">
        <f t="shared" si="63"/>
        <v>0.11324999514939012</v>
      </c>
      <c r="S163" s="55">
        <f t="shared" si="64"/>
        <v>0.37922215529038483</v>
      </c>
      <c r="T163" s="55">
        <f t="shared" si="69"/>
        <v>2.8932480512617913E-2</v>
      </c>
    </row>
    <row r="164" spans="1:20" ht="17.399999999999999" x14ac:dyDescent="0.45">
      <c r="A164">
        <v>91816109</v>
      </c>
      <c r="B164" s="46" t="s">
        <v>157</v>
      </c>
      <c r="C164" s="21">
        <v>16434</v>
      </c>
      <c r="D164" s="60">
        <f t="shared" si="54"/>
        <v>2.4610578920515676</v>
      </c>
      <c r="E164" s="60">
        <f t="shared" si="55"/>
        <v>3.2963804612515522</v>
      </c>
      <c r="F164" s="60">
        <f t="shared" si="56"/>
        <v>0.50298993414192616</v>
      </c>
      <c r="G164" s="61">
        <f t="shared" si="52"/>
        <v>6.2604282874450456</v>
      </c>
      <c r="I164" s="45"/>
      <c r="J164" s="60">
        <f t="shared" si="57"/>
        <v>0.51682215733082915</v>
      </c>
      <c r="K164" s="60">
        <f t="shared" si="58"/>
        <v>1.8130092536883538</v>
      </c>
      <c r="L164" s="60">
        <f t="shared" si="59"/>
        <v>0.12574748353548154</v>
      </c>
      <c r="M164" s="45"/>
      <c r="N164" s="60">
        <f t="shared" si="60"/>
        <v>0.59065389409237623</v>
      </c>
      <c r="O164" s="60">
        <f t="shared" si="61"/>
        <v>1.9778282767509312</v>
      </c>
      <c r="P164" s="60">
        <f t="shared" si="62"/>
        <v>0.15089698024257783</v>
      </c>
      <c r="Q164" s="45"/>
      <c r="R164" s="60">
        <f t="shared" si="63"/>
        <v>0.59065389409237623</v>
      </c>
      <c r="S164" s="60">
        <f t="shared" si="64"/>
        <v>1.9778282767509312</v>
      </c>
      <c r="T164" s="60">
        <f t="shared" si="69"/>
        <v>0.15089698024257783</v>
      </c>
    </row>
    <row r="165" spans="1:20" s="1" customFormat="1" ht="17.399999999999999" x14ac:dyDescent="0.45">
      <c r="A165" s="1">
        <v>91816491</v>
      </c>
      <c r="B165" s="53" t="s">
        <v>158</v>
      </c>
      <c r="C165" s="63">
        <v>44301</v>
      </c>
      <c r="D165" s="55">
        <f t="shared" si="54"/>
        <v>6.6342537225128702</v>
      </c>
      <c r="E165" s="55">
        <f t="shared" si="55"/>
        <v>8.8860259713949752</v>
      </c>
      <c r="F165" s="55">
        <f t="shared" si="56"/>
        <v>1.3559058702946012</v>
      </c>
      <c r="G165" s="56">
        <f t="shared" si="52"/>
        <v>16.876185564202448</v>
      </c>
      <c r="H165" s="57"/>
      <c r="I165" s="57"/>
      <c r="J165" s="55">
        <f t="shared" si="57"/>
        <v>1.3931932817277026</v>
      </c>
      <c r="K165" s="55">
        <f t="shared" si="58"/>
        <v>4.8873142842672364</v>
      </c>
      <c r="L165" s="55">
        <f t="shared" si="59"/>
        <v>0.3389764675736503</v>
      </c>
      <c r="M165" s="57"/>
      <c r="N165" s="55">
        <f t="shared" si="60"/>
        <v>1.5922208934030888</v>
      </c>
      <c r="O165" s="55">
        <f t="shared" si="61"/>
        <v>5.3316155828369851</v>
      </c>
      <c r="P165" s="55">
        <f t="shared" si="62"/>
        <v>0.40677176108838037</v>
      </c>
      <c r="Q165" s="57"/>
      <c r="R165" s="55">
        <f t="shared" si="63"/>
        <v>1.5922208934030888</v>
      </c>
      <c r="S165" s="55">
        <f t="shared" si="64"/>
        <v>5.3316155828369851</v>
      </c>
      <c r="T165" s="55">
        <f t="shared" si="69"/>
        <v>0.40677176108838037</v>
      </c>
    </row>
    <row r="166" spans="1:20" ht="17.399999999999999" x14ac:dyDescent="0.45">
      <c r="A166">
        <v>92642053</v>
      </c>
      <c r="B166" s="46" t="s">
        <v>159</v>
      </c>
      <c r="C166" s="21">
        <v>12115</v>
      </c>
      <c r="D166" s="60">
        <f t="shared" si="54"/>
        <v>1.8142701936354351</v>
      </c>
      <c r="E166" s="60">
        <f t="shared" si="55"/>
        <v>2.4300626316211851</v>
      </c>
      <c r="F166" s="60">
        <f t="shared" si="56"/>
        <v>0.37079974760432249</v>
      </c>
      <c r="G166" s="61">
        <f t="shared" si="52"/>
        <v>4.6151325728609427</v>
      </c>
      <c r="I166" s="45"/>
      <c r="J166" s="60">
        <f t="shared" si="57"/>
        <v>0.38099674066344136</v>
      </c>
      <c r="K166" s="60">
        <f t="shared" si="58"/>
        <v>1.3365344473916518</v>
      </c>
      <c r="L166" s="60">
        <f t="shared" si="59"/>
        <v>9.2699936901080623E-2</v>
      </c>
      <c r="M166" s="45"/>
      <c r="N166" s="60">
        <f t="shared" si="60"/>
        <v>0.4354248464725044</v>
      </c>
      <c r="O166" s="60">
        <f t="shared" si="61"/>
        <v>1.4580375789727109</v>
      </c>
      <c r="P166" s="60">
        <f t="shared" si="62"/>
        <v>0.11123992428129674</v>
      </c>
      <c r="Q166" s="45"/>
      <c r="R166" s="60">
        <f t="shared" si="63"/>
        <v>0.4354248464725044</v>
      </c>
      <c r="S166" s="60">
        <f t="shared" si="64"/>
        <v>1.4580375789727109</v>
      </c>
      <c r="T166" s="60">
        <f t="shared" si="69"/>
        <v>0.11123992428129674</v>
      </c>
    </row>
    <row r="167" spans="1:20" s="1" customFormat="1" ht="17.399999999999999" x14ac:dyDescent="0.45">
      <c r="A167" s="1">
        <v>92642268</v>
      </c>
      <c r="B167" s="53" t="s">
        <v>160</v>
      </c>
      <c r="C167" s="63">
        <v>18377</v>
      </c>
      <c r="D167" s="55">
        <f t="shared" si="54"/>
        <v>2.7520299916168711</v>
      </c>
      <c r="E167" s="55">
        <f t="shared" si="55"/>
        <v>3.6861131639539844</v>
      </c>
      <c r="F167" s="55">
        <f t="shared" si="56"/>
        <v>0.56245868441804658</v>
      </c>
      <c r="G167" s="56">
        <f t="shared" si="52"/>
        <v>7.000601839988903</v>
      </c>
      <c r="H167" s="57"/>
      <c r="I167" s="57"/>
      <c r="J167" s="55">
        <f t="shared" si="57"/>
        <v>0.57792629823954289</v>
      </c>
      <c r="K167" s="55">
        <f t="shared" si="58"/>
        <v>2.0273622401746914</v>
      </c>
      <c r="L167" s="55">
        <f t="shared" si="59"/>
        <v>0.14061467110451165</v>
      </c>
      <c r="M167" s="57"/>
      <c r="N167" s="55">
        <f t="shared" si="60"/>
        <v>0.660487197988049</v>
      </c>
      <c r="O167" s="55">
        <f t="shared" si="61"/>
        <v>2.2116678983723905</v>
      </c>
      <c r="P167" s="55">
        <f t="shared" si="62"/>
        <v>0.16873760532541396</v>
      </c>
      <c r="Q167" s="57"/>
      <c r="R167" s="55">
        <f t="shared" si="63"/>
        <v>0.660487197988049</v>
      </c>
      <c r="S167" s="55">
        <f t="shared" si="64"/>
        <v>2.2116678983723905</v>
      </c>
      <c r="T167" s="55">
        <f t="shared" si="69"/>
        <v>0.16873760532541396</v>
      </c>
    </row>
    <row r="168" spans="1:20" s="1" customFormat="1" ht="17.399999999999999" x14ac:dyDescent="0.45">
      <c r="A168" s="1">
        <v>92643188</v>
      </c>
      <c r="B168" s="58" t="s">
        <v>161</v>
      </c>
      <c r="C168" s="65">
        <v>7451</v>
      </c>
      <c r="D168" s="60">
        <f t="shared" si="54"/>
        <v>1.1158173514467706</v>
      </c>
      <c r="E168" s="60">
        <f t="shared" si="55"/>
        <v>1.4945436787626454</v>
      </c>
      <c r="F168" s="60">
        <f t="shared" si="56"/>
        <v>0.22805026160955896</v>
      </c>
      <c r="G168" s="61">
        <f t="shared" si="52"/>
        <v>2.838411291818975</v>
      </c>
      <c r="H168" s="45"/>
      <c r="I168" s="45"/>
      <c r="J168" s="60">
        <f t="shared" si="57"/>
        <v>0.23432164380382181</v>
      </c>
      <c r="K168" s="60">
        <f t="shared" si="58"/>
        <v>0.82199902331945507</v>
      </c>
      <c r="L168" s="60">
        <f t="shared" si="59"/>
        <v>5.7012565402389741E-2</v>
      </c>
      <c r="M168" s="45"/>
      <c r="N168" s="60">
        <f t="shared" si="60"/>
        <v>0.26779616434722492</v>
      </c>
      <c r="O168" s="60">
        <f t="shared" si="61"/>
        <v>0.89672620725758723</v>
      </c>
      <c r="P168" s="60">
        <f t="shared" si="62"/>
        <v>6.8415078482867681E-2</v>
      </c>
      <c r="Q168" s="45"/>
      <c r="R168" s="60">
        <f t="shared" si="63"/>
        <v>0.26779616434722492</v>
      </c>
      <c r="S168" s="60">
        <f t="shared" si="64"/>
        <v>0.89672620725758723</v>
      </c>
      <c r="T168" s="60">
        <f t="shared" si="69"/>
        <v>6.8415078482867681E-2</v>
      </c>
    </row>
    <row r="169" spans="1:20" ht="17.399999999999999" x14ac:dyDescent="0.45">
      <c r="A169">
        <v>92647727</v>
      </c>
      <c r="B169" s="53" t="s">
        <v>162</v>
      </c>
      <c r="C169" s="63">
        <v>1354</v>
      </c>
      <c r="D169" s="55">
        <f t="shared" si="54"/>
        <v>0.20276697005219801</v>
      </c>
      <c r="E169" s="55">
        <f t="shared" si="55"/>
        <v>0.27158933579984185</v>
      </c>
      <c r="F169" s="55">
        <f t="shared" si="56"/>
        <v>4.1441424536215653E-2</v>
      </c>
      <c r="G169" s="56">
        <f t="shared" si="52"/>
        <v>0.51579773038825549</v>
      </c>
      <c r="H169" s="57"/>
      <c r="I169" s="57"/>
      <c r="J169" s="55">
        <f t="shared" si="57"/>
        <v>4.2581063710961584E-2</v>
      </c>
      <c r="K169" s="55">
        <f t="shared" si="58"/>
        <v>0.14937413468991304</v>
      </c>
      <c r="L169" s="55">
        <f t="shared" si="59"/>
        <v>1.0360356134053913E-2</v>
      </c>
      <c r="M169" s="57"/>
      <c r="N169" s="55">
        <f t="shared" si="60"/>
        <v>4.866407281252752E-2</v>
      </c>
      <c r="O169" s="55">
        <f t="shared" si="61"/>
        <v>0.16295360147990509</v>
      </c>
      <c r="P169" s="55">
        <f t="shared" si="62"/>
        <v>1.2432427360864695E-2</v>
      </c>
      <c r="Q169" s="57"/>
      <c r="R169" s="55">
        <f t="shared" si="63"/>
        <v>4.866407281252752E-2</v>
      </c>
      <c r="S169" s="55">
        <f t="shared" si="64"/>
        <v>0.16295360147990509</v>
      </c>
      <c r="T169" s="55">
        <f t="shared" si="69"/>
        <v>1.2432427360864695E-2</v>
      </c>
    </row>
    <row r="170" spans="1:20" ht="17.399999999999999" x14ac:dyDescent="0.45">
      <c r="A170">
        <v>92649310</v>
      </c>
      <c r="B170" s="46" t="s">
        <v>163</v>
      </c>
      <c r="C170" s="21">
        <v>5668</v>
      </c>
      <c r="D170" s="60">
        <f t="shared" si="54"/>
        <v>0.84880589826872854</v>
      </c>
      <c r="E170" s="60">
        <f t="shared" si="55"/>
        <v>1.1369042506008151</v>
      </c>
      <c r="F170" s="60">
        <f t="shared" si="56"/>
        <v>0.17347857774835326</v>
      </c>
      <c r="G170" s="61">
        <f t="shared" si="52"/>
        <v>2.1591887266178968</v>
      </c>
      <c r="I170" s="45"/>
      <c r="J170" s="60">
        <f t="shared" si="57"/>
        <v>0.17824923863643299</v>
      </c>
      <c r="K170" s="60">
        <f t="shared" si="58"/>
        <v>0.62529733783044839</v>
      </c>
      <c r="L170" s="60">
        <f t="shared" si="59"/>
        <v>4.3369644437088316E-2</v>
      </c>
      <c r="M170" s="45"/>
      <c r="N170" s="60">
        <f t="shared" si="60"/>
        <v>0.20371341558449485</v>
      </c>
      <c r="O170" s="60">
        <f t="shared" si="61"/>
        <v>0.6821425503604891</v>
      </c>
      <c r="P170" s="60">
        <f t="shared" si="62"/>
        <v>5.204357332450598E-2</v>
      </c>
      <c r="Q170" s="45"/>
      <c r="R170" s="60">
        <f t="shared" si="63"/>
        <v>0.20371341558449485</v>
      </c>
      <c r="S170" s="60">
        <f t="shared" si="64"/>
        <v>0.6821425503604891</v>
      </c>
      <c r="T170" s="60">
        <f t="shared" si="69"/>
        <v>5.204357332450598E-2</v>
      </c>
    </row>
    <row r="171" spans="1:20" s="1" customFormat="1" ht="17.399999999999999" x14ac:dyDescent="0.45">
      <c r="A171" s="1">
        <v>92654216</v>
      </c>
      <c r="B171" s="53" t="s">
        <v>164</v>
      </c>
      <c r="C171" s="63">
        <v>1755</v>
      </c>
      <c r="D171" s="55">
        <f t="shared" si="54"/>
        <v>0.26281834006027144</v>
      </c>
      <c r="E171" s="55">
        <f t="shared" si="55"/>
        <v>0.35202310511722484</v>
      </c>
      <c r="F171" s="55">
        <f t="shared" si="56"/>
        <v>5.3714697238595621E-2</v>
      </c>
      <c r="G171" s="56">
        <f t="shared" si="52"/>
        <v>0.66855614241609196</v>
      </c>
      <c r="H171" s="57"/>
      <c r="I171" s="57"/>
      <c r="J171" s="55">
        <f t="shared" si="57"/>
        <v>5.5191851412656999E-2</v>
      </c>
      <c r="K171" s="55">
        <f t="shared" si="58"/>
        <v>0.19361270781447368</v>
      </c>
      <c r="L171" s="55">
        <f t="shared" si="59"/>
        <v>1.3428674309648905E-2</v>
      </c>
      <c r="M171" s="57"/>
      <c r="N171" s="55">
        <f t="shared" si="60"/>
        <v>6.307640161446515E-2</v>
      </c>
      <c r="O171" s="55">
        <f t="shared" si="61"/>
        <v>0.21121386307033491</v>
      </c>
      <c r="P171" s="55">
        <f t="shared" si="62"/>
        <v>1.6114409171578685E-2</v>
      </c>
      <c r="Q171" s="57"/>
      <c r="R171" s="55">
        <f t="shared" si="63"/>
        <v>6.307640161446515E-2</v>
      </c>
      <c r="S171" s="55">
        <f t="shared" si="64"/>
        <v>0.21121386307033491</v>
      </c>
      <c r="T171" s="55">
        <f t="shared" ref="T171:T173" si="70">F171*0.3</f>
        <v>1.6114409171578685E-2</v>
      </c>
    </row>
    <row r="172" spans="1:20" ht="17.399999999999999" x14ac:dyDescent="0.45">
      <c r="A172">
        <v>92967374</v>
      </c>
      <c r="B172" s="46" t="s">
        <v>165</v>
      </c>
      <c r="C172" s="21">
        <v>426</v>
      </c>
      <c r="D172" s="60">
        <f t="shared" si="54"/>
        <v>6.3795221006082981E-2</v>
      </c>
      <c r="E172" s="60">
        <f t="shared" si="55"/>
        <v>8.5448343464352025E-2</v>
      </c>
      <c r="F172" s="60">
        <f t="shared" si="56"/>
        <v>1.303843932971039E-2</v>
      </c>
      <c r="G172" s="61">
        <f t="shared" si="52"/>
        <v>0.1622820038001454</v>
      </c>
      <c r="I172" s="45"/>
      <c r="J172" s="60">
        <f t="shared" si="57"/>
        <v>1.3396996411277425E-2</v>
      </c>
      <c r="K172" s="60">
        <f t="shared" si="58"/>
        <v>4.699658890539362E-2</v>
      </c>
      <c r="L172" s="60">
        <f t="shared" si="59"/>
        <v>3.2596098324275975E-3</v>
      </c>
      <c r="M172" s="45"/>
      <c r="N172" s="60">
        <f t="shared" si="60"/>
        <v>1.5310853041459915E-2</v>
      </c>
      <c r="O172" s="60">
        <f t="shared" si="61"/>
        <v>5.1269006078611214E-2</v>
      </c>
      <c r="P172" s="60">
        <f t="shared" si="62"/>
        <v>3.9115317989131164E-3</v>
      </c>
      <c r="Q172" s="45"/>
      <c r="R172" s="60">
        <f t="shared" si="63"/>
        <v>1.5310853041459915E-2</v>
      </c>
      <c r="S172" s="60">
        <f t="shared" si="64"/>
        <v>5.1269006078611214E-2</v>
      </c>
      <c r="T172" s="60">
        <f t="shared" si="70"/>
        <v>3.9115317989131164E-3</v>
      </c>
    </row>
    <row r="173" spans="1:20" s="1" customFormat="1" ht="17.399999999999999" x14ac:dyDescent="0.45">
      <c r="A173" s="1">
        <v>94022192</v>
      </c>
      <c r="B173" s="53" t="s">
        <v>166</v>
      </c>
      <c r="C173" s="63">
        <v>65247</v>
      </c>
      <c r="D173" s="55">
        <f t="shared" si="54"/>
        <v>9.7710018426852034</v>
      </c>
      <c r="E173" s="55">
        <f t="shared" si="55"/>
        <v>13.087436774691493</v>
      </c>
      <c r="F173" s="55">
        <f t="shared" si="56"/>
        <v>1.9969930773371216</v>
      </c>
      <c r="G173" s="56">
        <f t="shared" si="52"/>
        <v>24.855431694713822</v>
      </c>
      <c r="H173" s="57"/>
      <c r="I173" s="57"/>
      <c r="J173" s="55">
        <f t="shared" si="57"/>
        <v>2.0519103869638928</v>
      </c>
      <c r="K173" s="55">
        <f t="shared" si="58"/>
        <v>7.1980902260803221</v>
      </c>
      <c r="L173" s="55">
        <f t="shared" si="59"/>
        <v>0.4992482693342804</v>
      </c>
      <c r="M173" s="57"/>
      <c r="N173" s="55">
        <f t="shared" si="60"/>
        <v>2.3450404422444486</v>
      </c>
      <c r="O173" s="55">
        <f t="shared" si="61"/>
        <v>7.8524620648148957</v>
      </c>
      <c r="P173" s="55">
        <f t="shared" si="62"/>
        <v>0.59909792320113642</v>
      </c>
      <c r="Q173" s="57"/>
      <c r="R173" s="55">
        <f t="shared" si="63"/>
        <v>2.3450404422444486</v>
      </c>
      <c r="S173" s="55">
        <f t="shared" si="64"/>
        <v>7.8524620648148957</v>
      </c>
      <c r="T173" s="55">
        <f t="shared" si="70"/>
        <v>0.59909792320113642</v>
      </c>
    </row>
    <row r="174" spans="1:20" ht="17.399999999999999" x14ac:dyDescent="0.45">
      <c r="A174">
        <v>94022208</v>
      </c>
      <c r="B174" s="46" t="s">
        <v>167</v>
      </c>
      <c r="C174" s="21">
        <v>32241</v>
      </c>
      <c r="D174" s="60">
        <f t="shared" si="54"/>
        <v>4.8282200010730545</v>
      </c>
      <c r="E174" s="60">
        <f t="shared" si="55"/>
        <v>6.4669954028971208</v>
      </c>
      <c r="F174" s="60">
        <f t="shared" si="56"/>
        <v>0.98678948927040533</v>
      </c>
      <c r="G174" s="61">
        <f t="shared" si="52"/>
        <v>12.282004893240581</v>
      </c>
      <c r="I174" s="45"/>
      <c r="J174" s="60">
        <f t="shared" si="57"/>
        <v>1.0139262002253413</v>
      </c>
      <c r="K174" s="60">
        <f t="shared" si="58"/>
        <v>3.5568474715934166</v>
      </c>
      <c r="L174" s="60">
        <f t="shared" si="59"/>
        <v>0.24669737231760133</v>
      </c>
      <c r="M174" s="45"/>
      <c r="N174" s="60">
        <f t="shared" si="60"/>
        <v>1.158772800257533</v>
      </c>
      <c r="O174" s="60">
        <f t="shared" si="61"/>
        <v>3.8801972417382724</v>
      </c>
      <c r="P174" s="60">
        <f t="shared" si="62"/>
        <v>0.29603684678112158</v>
      </c>
      <c r="Q174" s="45"/>
      <c r="R174" s="60">
        <f t="shared" si="63"/>
        <v>1.158772800257533</v>
      </c>
      <c r="S174" s="60">
        <f t="shared" si="64"/>
        <v>3.8801972417382724</v>
      </c>
      <c r="T174" s="60">
        <f>F174*0.3</f>
        <v>0.29603684678112158</v>
      </c>
    </row>
    <row r="175" spans="1:20" s="1" customFormat="1" ht="17.399999999999999" x14ac:dyDescent="0.45">
      <c r="A175" s="3">
        <v>94022229</v>
      </c>
      <c r="B175" s="53" t="s">
        <v>201</v>
      </c>
      <c r="C175" s="63">
        <v>662</v>
      </c>
      <c r="D175" s="55">
        <f t="shared" si="54"/>
        <v>9.9137174427293279E-2</v>
      </c>
      <c r="E175" s="55">
        <f t="shared" si="55"/>
        <v>0.13278592341173953</v>
      </c>
      <c r="F175" s="55">
        <f t="shared" si="56"/>
        <v>2.0261612291709575E-2</v>
      </c>
      <c r="G175" s="56">
        <f t="shared" si="52"/>
        <v>0.2521847101307424</v>
      </c>
      <c r="H175" s="57"/>
      <c r="I175" s="57"/>
      <c r="J175" s="55">
        <f t="shared" si="57"/>
        <v>2.0818806629731589E-2</v>
      </c>
      <c r="K175" s="55">
        <f t="shared" si="58"/>
        <v>7.3032257876456744E-2</v>
      </c>
      <c r="L175" s="55">
        <f t="shared" si="59"/>
        <v>5.0654030729273937E-3</v>
      </c>
      <c r="M175" s="57"/>
      <c r="N175" s="55">
        <f t="shared" si="60"/>
        <v>2.3792921862550387E-2</v>
      </c>
      <c r="O175" s="55">
        <f t="shared" si="61"/>
        <v>7.9671554047043722E-2</v>
      </c>
      <c r="P175" s="55">
        <f t="shared" si="62"/>
        <v>6.0784836875128721E-3</v>
      </c>
      <c r="Q175" s="57"/>
      <c r="R175" s="55">
        <f t="shared" si="63"/>
        <v>2.3792921862550387E-2</v>
      </c>
      <c r="S175" s="55">
        <f t="shared" si="64"/>
        <v>7.9671554047043722E-2</v>
      </c>
      <c r="T175" s="55">
        <f t="shared" ref="T175:T176" si="71">F175*0.3</f>
        <v>6.0784836875128721E-3</v>
      </c>
    </row>
    <row r="176" spans="1:20" ht="17.399999999999999" x14ac:dyDescent="0.45">
      <c r="A176">
        <v>94022501</v>
      </c>
      <c r="B176" s="58" t="s">
        <v>168</v>
      </c>
      <c r="C176" s="65">
        <v>15039</v>
      </c>
      <c r="D176" s="60">
        <f t="shared" si="54"/>
        <v>2.252151006362634</v>
      </c>
      <c r="E176" s="60">
        <f t="shared" si="55"/>
        <v>3.0165672238506809</v>
      </c>
      <c r="F176" s="60">
        <f t="shared" si="56"/>
        <v>0.46029363633688863</v>
      </c>
      <c r="G176" s="61">
        <f t="shared" si="52"/>
        <v>5.7290118665502039</v>
      </c>
      <c r="I176" s="45"/>
      <c r="J176" s="60">
        <f t="shared" si="57"/>
        <v>0.4729517113361531</v>
      </c>
      <c r="K176" s="60">
        <f t="shared" si="58"/>
        <v>1.6591119731178747</v>
      </c>
      <c r="L176" s="60">
        <f t="shared" si="59"/>
        <v>0.11507340908422216</v>
      </c>
      <c r="M176" s="45"/>
      <c r="N176" s="60">
        <f t="shared" si="60"/>
        <v>0.54051624152703215</v>
      </c>
      <c r="O176" s="60">
        <f t="shared" si="61"/>
        <v>1.8099403343104083</v>
      </c>
      <c r="P176" s="60">
        <f t="shared" si="62"/>
        <v>0.13808809090106658</v>
      </c>
      <c r="Q176" s="45"/>
      <c r="R176" s="60">
        <f t="shared" si="63"/>
        <v>0.54051624152703215</v>
      </c>
      <c r="S176" s="60">
        <f t="shared" si="64"/>
        <v>1.8099403343104083</v>
      </c>
      <c r="T176" s="60">
        <f t="shared" si="71"/>
        <v>0.13808809090106658</v>
      </c>
    </row>
    <row r="177" spans="1:20" s="1" customFormat="1" ht="17.399999999999999" x14ac:dyDescent="0.45">
      <c r="A177" s="1">
        <v>94022611</v>
      </c>
      <c r="B177" s="53" t="s">
        <v>169</v>
      </c>
      <c r="C177" s="63">
        <v>1651</v>
      </c>
      <c r="D177" s="55">
        <f t="shared" si="54"/>
        <v>0.24724391990855166</v>
      </c>
      <c r="E177" s="55">
        <f t="shared" si="55"/>
        <v>0.33116247666583382</v>
      </c>
      <c r="F177" s="55">
        <f t="shared" si="56"/>
        <v>5.0531604068901066E-2</v>
      </c>
      <c r="G177" s="56">
        <f t="shared" si="52"/>
        <v>0.62893800064328664</v>
      </c>
      <c r="H177" s="57"/>
      <c r="I177" s="57"/>
      <c r="J177" s="55">
        <f t="shared" si="57"/>
        <v>5.1921223180795846E-2</v>
      </c>
      <c r="K177" s="55">
        <f t="shared" si="58"/>
        <v>0.1821393621662086</v>
      </c>
      <c r="L177" s="55">
        <f t="shared" si="59"/>
        <v>1.2632901017225267E-2</v>
      </c>
      <c r="M177" s="57"/>
      <c r="N177" s="55">
        <f t="shared" si="60"/>
        <v>5.9338540778052395E-2</v>
      </c>
      <c r="O177" s="55">
        <f t="shared" si="61"/>
        <v>0.1986974859995003</v>
      </c>
      <c r="P177" s="55">
        <f t="shared" si="62"/>
        <v>1.515948122067032E-2</v>
      </c>
      <c r="Q177" s="57"/>
      <c r="R177" s="55">
        <f t="shared" si="63"/>
        <v>5.9338540778052395E-2</v>
      </c>
      <c r="S177" s="55">
        <f t="shared" si="64"/>
        <v>0.1986974859995003</v>
      </c>
      <c r="T177" s="55">
        <f>F177*0.3</f>
        <v>1.515948122067032E-2</v>
      </c>
    </row>
    <row r="178" spans="1:20" ht="17.399999999999999" x14ac:dyDescent="0.45">
      <c r="A178">
        <v>94022700</v>
      </c>
      <c r="B178" s="46" t="s">
        <v>170</v>
      </c>
      <c r="C178" s="21">
        <v>2683</v>
      </c>
      <c r="D178" s="60">
        <f t="shared" si="54"/>
        <v>0.40179008910638647</v>
      </c>
      <c r="E178" s="60">
        <f t="shared" si="55"/>
        <v>0.53816409745271476</v>
      </c>
      <c r="F178" s="60">
        <f t="shared" si="56"/>
        <v>8.2117682445100884E-2</v>
      </c>
      <c r="G178" s="61">
        <f t="shared" si="52"/>
        <v>1.0220718690042021</v>
      </c>
      <c r="I178" s="45"/>
      <c r="J178" s="60">
        <f t="shared" si="57"/>
        <v>8.4375918712341152E-2</v>
      </c>
      <c r="K178" s="60">
        <f t="shared" si="58"/>
        <v>0.29599025359899317</v>
      </c>
      <c r="L178" s="60">
        <f t="shared" si="59"/>
        <v>2.0529420611275221E-2</v>
      </c>
      <c r="M178" s="45"/>
      <c r="N178" s="60">
        <f t="shared" si="60"/>
        <v>9.6429621385532752E-2</v>
      </c>
      <c r="O178" s="60">
        <f t="shared" si="61"/>
        <v>0.32289845847162885</v>
      </c>
      <c r="P178" s="60">
        <f t="shared" si="62"/>
        <v>2.4635304733530265E-2</v>
      </c>
      <c r="Q178" s="45"/>
      <c r="R178" s="60">
        <f t="shared" si="63"/>
        <v>9.6429621385532752E-2</v>
      </c>
      <c r="S178" s="60">
        <f t="shared" si="64"/>
        <v>0.32289845847162885</v>
      </c>
      <c r="T178" s="60">
        <f>F178*0.3</f>
        <v>2.4635304733530265E-2</v>
      </c>
    </row>
    <row r="179" spans="1:20" s="1" customFormat="1" ht="17.399999999999999" x14ac:dyDescent="0.45">
      <c r="A179" s="1">
        <v>94023039</v>
      </c>
      <c r="B179" s="53" t="s">
        <v>171</v>
      </c>
      <c r="C179" s="63">
        <v>17139</v>
      </c>
      <c r="D179" s="55">
        <f t="shared" si="54"/>
        <v>2.5666344901954372</v>
      </c>
      <c r="E179" s="55">
        <f t="shared" si="55"/>
        <v>3.4377914521960786</v>
      </c>
      <c r="F179" s="55">
        <f t="shared" si="56"/>
        <v>0.52456763303264409</v>
      </c>
      <c r="G179" s="56">
        <f t="shared" si="52"/>
        <v>6.5289935754241597</v>
      </c>
      <c r="H179" s="57"/>
      <c r="I179" s="57"/>
      <c r="J179" s="55">
        <f t="shared" si="57"/>
        <v>0.53899324294104178</v>
      </c>
      <c r="K179" s="55">
        <f t="shared" si="58"/>
        <v>1.8907852987078433</v>
      </c>
      <c r="L179" s="55">
        <f t="shared" si="59"/>
        <v>0.13114190825816102</v>
      </c>
      <c r="M179" s="57"/>
      <c r="N179" s="55">
        <f t="shared" si="60"/>
        <v>0.6159922776469049</v>
      </c>
      <c r="O179" s="55">
        <f t="shared" si="61"/>
        <v>2.0626748713176473</v>
      </c>
      <c r="P179" s="55">
        <f t="shared" si="62"/>
        <v>0.15737028990979321</v>
      </c>
      <c r="Q179" s="57"/>
      <c r="R179" s="55">
        <f t="shared" si="63"/>
        <v>0.6159922776469049</v>
      </c>
      <c r="S179" s="55">
        <f t="shared" si="64"/>
        <v>2.0626748713176473</v>
      </c>
      <c r="T179" s="55">
        <f t="shared" ref="T179" si="72">F179*0.3</f>
        <v>0.15737028990979321</v>
      </c>
    </row>
    <row r="180" spans="1:20" ht="17.399999999999999" x14ac:dyDescent="0.45">
      <c r="A180">
        <v>94023149</v>
      </c>
      <c r="B180" s="58" t="s">
        <v>172</v>
      </c>
      <c r="C180" s="21">
        <v>33</v>
      </c>
      <c r="D180" s="60">
        <f t="shared" si="54"/>
        <v>4.9418833173726249E-3</v>
      </c>
      <c r="E180" s="60">
        <f t="shared" si="55"/>
        <v>6.6192378739991006E-3</v>
      </c>
      <c r="F180" s="60">
        <f t="shared" si="56"/>
        <v>1.0100199480761571E-3</v>
      </c>
      <c r="G180" s="61">
        <f t="shared" si="52"/>
        <v>1.2571141139447881E-2</v>
      </c>
      <c r="I180" s="45"/>
      <c r="J180" s="60">
        <f t="shared" si="57"/>
        <v>1.0377954966482512E-3</v>
      </c>
      <c r="K180" s="60">
        <f t="shared" si="58"/>
        <v>3.6405808306995057E-3</v>
      </c>
      <c r="L180" s="60">
        <f t="shared" si="59"/>
        <v>2.5250498701903927E-4</v>
      </c>
      <c r="M180" s="45"/>
      <c r="N180" s="60">
        <f t="shared" si="60"/>
        <v>1.18605199616943E-3</v>
      </c>
      <c r="O180" s="60">
        <f t="shared" si="61"/>
        <v>3.9715427243994603E-3</v>
      </c>
      <c r="P180" s="60">
        <f t="shared" si="62"/>
        <v>3.0300598442284713E-4</v>
      </c>
      <c r="Q180" s="45"/>
      <c r="R180" s="60">
        <f t="shared" si="63"/>
        <v>1.18605199616943E-3</v>
      </c>
      <c r="S180" s="60">
        <f t="shared" si="64"/>
        <v>3.9715427243994603E-3</v>
      </c>
      <c r="T180" s="60">
        <f>F180*0.3</f>
        <v>3.0300598442284713E-4</v>
      </c>
    </row>
    <row r="181" spans="1:20" s="1" customFormat="1" ht="17.399999999999999" x14ac:dyDescent="0.45">
      <c r="A181" s="1">
        <v>94023369</v>
      </c>
      <c r="B181" s="53" t="s">
        <v>173</v>
      </c>
      <c r="C181" s="63">
        <v>4245</v>
      </c>
      <c r="D181" s="55">
        <f t="shared" si="54"/>
        <v>0.63570589946202416</v>
      </c>
      <c r="E181" s="55">
        <f t="shared" si="55"/>
        <v>0.85147469015533883</v>
      </c>
      <c r="F181" s="55">
        <f t="shared" si="56"/>
        <v>0.12992529332070565</v>
      </c>
      <c r="G181" s="56">
        <f t="shared" si="52"/>
        <v>1.6171058829380685</v>
      </c>
      <c r="H181" s="57"/>
      <c r="I181" s="57"/>
      <c r="J181" s="55">
        <f t="shared" si="57"/>
        <v>0.13349823888702506</v>
      </c>
      <c r="K181" s="55">
        <f t="shared" si="58"/>
        <v>0.46831107958543639</v>
      </c>
      <c r="L181" s="55">
        <f t="shared" si="59"/>
        <v>3.2481323330176413E-2</v>
      </c>
      <c r="M181" s="57"/>
      <c r="N181" s="55">
        <f t="shared" si="60"/>
        <v>0.15256941587088579</v>
      </c>
      <c r="O181" s="55">
        <f t="shared" si="61"/>
        <v>0.5108848140932033</v>
      </c>
      <c r="P181" s="55">
        <f t="shared" si="62"/>
        <v>3.8977587996211698E-2</v>
      </c>
      <c r="Q181" s="57"/>
      <c r="R181" s="55">
        <f t="shared" si="63"/>
        <v>0.15256941587088579</v>
      </c>
      <c r="S181" s="55">
        <f t="shared" si="64"/>
        <v>0.5108848140932033</v>
      </c>
      <c r="T181" s="55">
        <f t="shared" ref="T181:T184" si="73">F181*0.3</f>
        <v>3.8977587996211698E-2</v>
      </c>
    </row>
    <row r="182" spans="1:20" ht="17.399999999999999" x14ac:dyDescent="0.45">
      <c r="A182">
        <v>94023641</v>
      </c>
      <c r="B182" s="46" t="s">
        <v>174</v>
      </c>
      <c r="C182" s="21">
        <v>2435</v>
      </c>
      <c r="D182" s="60">
        <f t="shared" si="54"/>
        <v>0.3646510872061316</v>
      </c>
      <c r="E182" s="60">
        <f t="shared" si="55"/>
        <v>0.48841952191478211</v>
      </c>
      <c r="F182" s="60">
        <f t="shared" si="56"/>
        <v>7.4527229501983094E-2</v>
      </c>
      <c r="G182" s="61">
        <f t="shared" si="52"/>
        <v>0.9275978386228968</v>
      </c>
      <c r="I182" s="45"/>
      <c r="J182" s="60">
        <f t="shared" si="57"/>
        <v>7.6576728313287629E-2</v>
      </c>
      <c r="K182" s="60">
        <f t="shared" si="58"/>
        <v>0.26863073705313018</v>
      </c>
      <c r="L182" s="60">
        <f t="shared" si="59"/>
        <v>1.8631807375495774E-2</v>
      </c>
      <c r="M182" s="45"/>
      <c r="N182" s="60">
        <f t="shared" si="60"/>
        <v>8.7516260929471582E-2</v>
      </c>
      <c r="O182" s="60">
        <f t="shared" si="61"/>
        <v>0.29305171314886924</v>
      </c>
      <c r="P182" s="60">
        <f t="shared" si="62"/>
        <v>2.2358168850594929E-2</v>
      </c>
      <c r="Q182" s="45"/>
      <c r="R182" s="60">
        <f t="shared" si="63"/>
        <v>8.7516260929471582E-2</v>
      </c>
      <c r="S182" s="60">
        <f t="shared" si="64"/>
        <v>0.29305171314886924</v>
      </c>
      <c r="T182" s="60">
        <f t="shared" si="73"/>
        <v>2.2358168850594929E-2</v>
      </c>
    </row>
    <row r="183" spans="1:20" s="1" customFormat="1" ht="17.399999999999999" x14ac:dyDescent="0.45">
      <c r="A183" s="1">
        <v>94363646</v>
      </c>
      <c r="B183" s="53" t="s">
        <v>175</v>
      </c>
      <c r="C183" s="63">
        <v>857</v>
      </c>
      <c r="D183" s="55">
        <f t="shared" si="54"/>
        <v>0.12833921221176789</v>
      </c>
      <c r="E183" s="55">
        <f t="shared" si="55"/>
        <v>0.17189960175809785</v>
      </c>
      <c r="F183" s="55">
        <f t="shared" si="56"/>
        <v>2.6229911984886868E-2</v>
      </c>
      <c r="G183" s="56">
        <f t="shared" si="52"/>
        <v>0.32646872595475263</v>
      </c>
      <c r="H183" s="57"/>
      <c r="I183" s="57"/>
      <c r="J183" s="55">
        <f t="shared" si="57"/>
        <v>2.6951234564471255E-2</v>
      </c>
      <c r="K183" s="55">
        <f t="shared" si="58"/>
        <v>9.4544780966953818E-2</v>
      </c>
      <c r="L183" s="55">
        <f t="shared" si="59"/>
        <v>6.557477996221717E-3</v>
      </c>
      <c r="M183" s="57"/>
      <c r="N183" s="55">
        <f t="shared" si="60"/>
        <v>3.0801410930824294E-2</v>
      </c>
      <c r="O183" s="55">
        <f t="shared" si="61"/>
        <v>0.10313976105485871</v>
      </c>
      <c r="P183" s="55">
        <f t="shared" si="62"/>
        <v>7.8689735954660597E-3</v>
      </c>
      <c r="Q183" s="57"/>
      <c r="R183" s="55">
        <f t="shared" si="63"/>
        <v>3.0801410930824294E-2</v>
      </c>
      <c r="S183" s="55">
        <f t="shared" si="64"/>
        <v>0.10313976105485871</v>
      </c>
      <c r="T183" s="55">
        <f t="shared" si="73"/>
        <v>7.8689735954660597E-3</v>
      </c>
    </row>
    <row r="184" spans="1:20" ht="17.399999999999999" x14ac:dyDescent="0.45">
      <c r="A184">
        <v>94363693</v>
      </c>
      <c r="B184" s="58" t="s">
        <v>176</v>
      </c>
      <c r="C184" s="65">
        <v>1526</v>
      </c>
      <c r="D184" s="60">
        <f t="shared" si="54"/>
        <v>0.22852466491850384</v>
      </c>
      <c r="E184" s="60">
        <f t="shared" si="55"/>
        <v>0.30608960593098872</v>
      </c>
      <c r="F184" s="60">
        <f t="shared" si="56"/>
        <v>4.6705770932248959E-2</v>
      </c>
      <c r="G184" s="61">
        <f t="shared" si="52"/>
        <v>0.58132004178174146</v>
      </c>
      <c r="I184" s="45"/>
      <c r="J184" s="60">
        <f t="shared" si="57"/>
        <v>4.7990179632885807E-2</v>
      </c>
      <c r="K184" s="60">
        <f t="shared" si="58"/>
        <v>0.16834928326204382</v>
      </c>
      <c r="L184" s="60">
        <f t="shared" si="59"/>
        <v>1.167644273306224E-2</v>
      </c>
      <c r="M184" s="45"/>
      <c r="N184" s="60">
        <f t="shared" si="60"/>
        <v>5.4845919580440917E-2</v>
      </c>
      <c r="O184" s="60">
        <f t="shared" si="61"/>
        <v>0.18365376355859322</v>
      </c>
      <c r="P184" s="60">
        <f t="shared" si="62"/>
        <v>1.4011731279674687E-2</v>
      </c>
      <c r="Q184" s="45"/>
      <c r="R184" s="60">
        <f t="shared" si="63"/>
        <v>5.4845919580440917E-2</v>
      </c>
      <c r="S184" s="60">
        <f t="shared" si="64"/>
        <v>0.18365376355859322</v>
      </c>
      <c r="T184" s="60">
        <f t="shared" si="73"/>
        <v>1.4011731279674687E-2</v>
      </c>
    </row>
    <row r="185" spans="1:20" s="1" customFormat="1" ht="17.399999999999999" x14ac:dyDescent="0.45">
      <c r="A185" s="1">
        <v>94363709</v>
      </c>
      <c r="B185" s="53" t="s">
        <v>177</v>
      </c>
      <c r="C185" s="63">
        <v>3648</v>
      </c>
      <c r="D185" s="55">
        <f t="shared" si="54"/>
        <v>0.54630273762955572</v>
      </c>
      <c r="E185" s="55">
        <f t="shared" si="55"/>
        <v>0.7317266595257188</v>
      </c>
      <c r="F185" s="55">
        <f t="shared" si="56"/>
        <v>0.11165311426005518</v>
      </c>
      <c r="G185" s="56">
        <f t="shared" si="52"/>
        <v>1.3896825114153297</v>
      </c>
      <c r="H185" s="57"/>
      <c r="I185" s="57"/>
      <c r="J185" s="55">
        <f t="shared" si="57"/>
        <v>0.11472357490220669</v>
      </c>
      <c r="K185" s="55">
        <f t="shared" si="58"/>
        <v>0.4024496627391454</v>
      </c>
      <c r="L185" s="55">
        <f t="shared" si="59"/>
        <v>2.7913278565013796E-2</v>
      </c>
      <c r="M185" s="57"/>
      <c r="N185" s="55">
        <f t="shared" si="60"/>
        <v>0.13111265703109337</v>
      </c>
      <c r="O185" s="55">
        <f t="shared" si="61"/>
        <v>0.43903599571543128</v>
      </c>
      <c r="P185" s="55">
        <f t="shared" si="62"/>
        <v>3.3495934278016552E-2</v>
      </c>
      <c r="Q185" s="57"/>
      <c r="R185" s="55">
        <f t="shared" si="63"/>
        <v>0.13111265703109337</v>
      </c>
      <c r="S185" s="55">
        <f t="shared" si="64"/>
        <v>0.43903599571543128</v>
      </c>
      <c r="T185" s="55">
        <f>F185*0.3</f>
        <v>3.3495934278016552E-2</v>
      </c>
    </row>
    <row r="186" spans="1:20" s="1" customFormat="1" ht="17.399999999999999" x14ac:dyDescent="0.45">
      <c r="A186" s="1">
        <v>96203490</v>
      </c>
      <c r="B186" s="58" t="s">
        <v>178</v>
      </c>
      <c r="C186" s="65">
        <v>130</v>
      </c>
      <c r="D186" s="60">
        <f t="shared" si="54"/>
        <v>1.9468025189649737E-2</v>
      </c>
      <c r="E186" s="60">
        <f t="shared" si="55"/>
        <v>2.6075785564238882E-2</v>
      </c>
      <c r="F186" s="60">
        <f t="shared" si="56"/>
        <v>3.9788664621181946E-3</v>
      </c>
      <c r="G186" s="61">
        <f t="shared" si="52"/>
        <v>4.9522677216006818E-2</v>
      </c>
      <c r="H186" s="45"/>
      <c r="I186" s="45"/>
      <c r="J186" s="60">
        <f t="shared" si="57"/>
        <v>4.0882852898264446E-3</v>
      </c>
      <c r="K186" s="60">
        <f t="shared" si="58"/>
        <v>1.4341682060331385E-2</v>
      </c>
      <c r="L186" s="60">
        <f t="shared" si="59"/>
        <v>9.9471661552954864E-4</v>
      </c>
      <c r="M186" s="45"/>
      <c r="N186" s="60">
        <f t="shared" si="60"/>
        <v>4.6723260455159366E-3</v>
      </c>
      <c r="O186" s="60">
        <f t="shared" si="61"/>
        <v>1.564547133854333E-2</v>
      </c>
      <c r="P186" s="60">
        <f t="shared" si="62"/>
        <v>1.1936599386354583E-3</v>
      </c>
      <c r="Q186" s="45"/>
      <c r="R186" s="60">
        <f t="shared" si="63"/>
        <v>4.6723260455159366E-3</v>
      </c>
      <c r="S186" s="60">
        <f t="shared" si="64"/>
        <v>1.564547133854333E-2</v>
      </c>
      <c r="T186" s="60">
        <f>F186*0.3</f>
        <v>1.1936599386354583E-3</v>
      </c>
    </row>
    <row r="187" spans="1:20" ht="17.399999999999999" x14ac:dyDescent="0.45">
      <c r="A187">
        <v>96208279</v>
      </c>
      <c r="B187" s="53" t="s">
        <v>179</v>
      </c>
      <c r="C187" s="63">
        <v>18890</v>
      </c>
      <c r="D187" s="55">
        <f t="shared" si="54"/>
        <v>2.8288538140960271</v>
      </c>
      <c r="E187" s="55">
        <f t="shared" si="55"/>
        <v>3.7890122254497878</v>
      </c>
      <c r="F187" s="55">
        <f t="shared" si="56"/>
        <v>0.57815990361086689</v>
      </c>
      <c r="G187" s="56">
        <f t="shared" si="52"/>
        <v>7.1960259431566822</v>
      </c>
      <c r="H187" s="57"/>
      <c r="I187" s="57"/>
      <c r="J187" s="55">
        <f t="shared" si="57"/>
        <v>0.59405930096016568</v>
      </c>
      <c r="K187" s="55">
        <f t="shared" si="58"/>
        <v>2.0839567239973835</v>
      </c>
      <c r="L187" s="55">
        <f t="shared" si="59"/>
        <v>0.14453997590271672</v>
      </c>
      <c r="M187" s="57"/>
      <c r="N187" s="55">
        <f t="shared" si="60"/>
        <v>0.67892491538304645</v>
      </c>
      <c r="O187" s="55">
        <f t="shared" si="61"/>
        <v>2.2734073352698725</v>
      </c>
      <c r="P187" s="55">
        <f t="shared" si="62"/>
        <v>0.17344797108326007</v>
      </c>
      <c r="Q187" s="57"/>
      <c r="R187" s="55">
        <f t="shared" si="63"/>
        <v>0.67892491538304645</v>
      </c>
      <c r="S187" s="55">
        <f t="shared" si="64"/>
        <v>2.2734073352698725</v>
      </c>
      <c r="T187" s="55">
        <f>F187*0.3</f>
        <v>0.17344797108326007</v>
      </c>
    </row>
    <row r="188" spans="1:20" s="1" customFormat="1" ht="17.399999999999999" x14ac:dyDescent="0.45">
      <c r="A188" s="1">
        <v>96208305</v>
      </c>
      <c r="B188" s="58" t="s">
        <v>180</v>
      </c>
      <c r="C188" s="65">
        <v>10136</v>
      </c>
      <c r="D188" s="60">
        <f t="shared" si="54"/>
        <v>1.5179069486329979</v>
      </c>
      <c r="E188" s="60">
        <f t="shared" si="55"/>
        <v>2.0331089421471176</v>
      </c>
      <c r="F188" s="60">
        <f t="shared" si="56"/>
        <v>0.3102291573848463</v>
      </c>
      <c r="G188" s="61">
        <f t="shared" si="52"/>
        <v>3.8612450481649616</v>
      </c>
      <c r="H188" s="45"/>
      <c r="I188" s="45"/>
      <c r="J188" s="60">
        <f t="shared" si="57"/>
        <v>0.31876045921292956</v>
      </c>
      <c r="K188" s="60">
        <f t="shared" si="58"/>
        <v>1.1182099181809149</v>
      </c>
      <c r="L188" s="60">
        <f t="shared" si="59"/>
        <v>7.7557289346211575E-2</v>
      </c>
      <c r="M188" s="45"/>
      <c r="N188" s="60">
        <f t="shared" si="60"/>
        <v>0.36429766767191951</v>
      </c>
      <c r="O188" s="60">
        <f t="shared" si="61"/>
        <v>1.2198653652882705</v>
      </c>
      <c r="P188" s="60">
        <f t="shared" si="62"/>
        <v>9.3068747215453884E-2</v>
      </c>
      <c r="Q188" s="45"/>
      <c r="R188" s="60">
        <f t="shared" si="63"/>
        <v>0.36429766767191951</v>
      </c>
      <c r="S188" s="60">
        <f t="shared" si="64"/>
        <v>1.2198653652882705</v>
      </c>
      <c r="T188" s="60">
        <f t="shared" ref="T188:T196" si="74">F188*0.3</f>
        <v>9.3068747215453884E-2</v>
      </c>
    </row>
    <row r="189" spans="1:20" ht="25.2" x14ac:dyDescent="0.45">
      <c r="A189">
        <v>96208373</v>
      </c>
      <c r="B189" s="81" t="s">
        <v>208</v>
      </c>
      <c r="C189" s="63">
        <v>33887</v>
      </c>
      <c r="D189" s="55">
        <f t="shared" si="54"/>
        <v>5.074715150782005</v>
      </c>
      <c r="E189" s="55">
        <f t="shared" si="55"/>
        <v>6.7971549647335614</v>
      </c>
      <c r="F189" s="55">
        <f t="shared" si="56"/>
        <v>1.0371680600138404</v>
      </c>
      <c r="G189" s="56">
        <f t="shared" si="52"/>
        <v>12.909038175529407</v>
      </c>
      <c r="H189" s="57"/>
      <c r="I189" s="57"/>
      <c r="J189" s="55">
        <f t="shared" si="57"/>
        <v>1.065690181664221</v>
      </c>
      <c r="K189" s="55">
        <f t="shared" si="58"/>
        <v>3.7384352306034589</v>
      </c>
      <c r="L189" s="55">
        <f t="shared" si="59"/>
        <v>0.25929201500346011</v>
      </c>
      <c r="M189" s="57"/>
      <c r="N189" s="55">
        <f t="shared" si="60"/>
        <v>1.2179316361876811</v>
      </c>
      <c r="O189" s="55">
        <f t="shared" si="61"/>
        <v>4.0782929788401363</v>
      </c>
      <c r="P189" s="55">
        <f t="shared" si="62"/>
        <v>0.31115041800415211</v>
      </c>
      <c r="Q189" s="57"/>
      <c r="R189" s="55">
        <f t="shared" si="63"/>
        <v>1.2179316361876811</v>
      </c>
      <c r="S189" s="55">
        <f t="shared" si="64"/>
        <v>4.0782929788401363</v>
      </c>
      <c r="T189" s="55">
        <f t="shared" si="74"/>
        <v>0.31115041800415211</v>
      </c>
    </row>
    <row r="190" spans="1:20" s="1" customFormat="1" ht="17.399999999999999" x14ac:dyDescent="0.45">
      <c r="A190" s="1">
        <v>96208420</v>
      </c>
      <c r="B190" s="58" t="s">
        <v>181</v>
      </c>
      <c r="C190" s="65">
        <v>1158</v>
      </c>
      <c r="D190" s="60">
        <f t="shared" si="54"/>
        <v>0.17341517822780303</v>
      </c>
      <c r="E190" s="60">
        <f t="shared" si="55"/>
        <v>0.23227507448760479</v>
      </c>
      <c r="F190" s="60">
        <f t="shared" si="56"/>
        <v>3.5442518177945144E-2</v>
      </c>
      <c r="G190" s="61">
        <f t="shared" si="52"/>
        <v>0.44113277089335295</v>
      </c>
      <c r="H190" s="45"/>
      <c r="I190" s="45"/>
      <c r="J190" s="60">
        <f t="shared" si="57"/>
        <v>3.6417187427838636E-2</v>
      </c>
      <c r="K190" s="60">
        <f t="shared" si="58"/>
        <v>0.12775129096818263</v>
      </c>
      <c r="L190" s="60">
        <f t="shared" si="59"/>
        <v>8.860629544486286E-3</v>
      </c>
      <c r="M190" s="45"/>
      <c r="N190" s="60">
        <f t="shared" si="60"/>
        <v>4.1619642774672727E-2</v>
      </c>
      <c r="O190" s="60">
        <f t="shared" si="61"/>
        <v>0.13936504469256286</v>
      </c>
      <c r="P190" s="60">
        <f t="shared" si="62"/>
        <v>1.0632755453383543E-2</v>
      </c>
      <c r="Q190" s="45"/>
      <c r="R190" s="60">
        <f t="shared" si="63"/>
        <v>4.1619642774672727E-2</v>
      </c>
      <c r="S190" s="60">
        <f t="shared" si="64"/>
        <v>0.13936504469256286</v>
      </c>
      <c r="T190" s="60">
        <f>F190*0.3</f>
        <v>1.0632755453383543E-2</v>
      </c>
    </row>
    <row r="191" spans="1:20" ht="17.399999999999999" x14ac:dyDescent="0.45">
      <c r="A191">
        <v>96208750</v>
      </c>
      <c r="B191" s="58" t="s">
        <v>182</v>
      </c>
      <c r="C191" s="65">
        <v>6929</v>
      </c>
      <c r="D191" s="60">
        <f t="shared" si="54"/>
        <v>1.037645742608331</v>
      </c>
      <c r="E191" s="60">
        <f t="shared" si="55"/>
        <v>1.3898393705739325</v>
      </c>
      <c r="F191" s="60">
        <f t="shared" si="56"/>
        <v>0.21207358243089977</v>
      </c>
      <c r="G191" s="61">
        <f t="shared" si="52"/>
        <v>2.6395586956131631</v>
      </c>
      <c r="I191" s="45"/>
      <c r="J191" s="60">
        <f t="shared" si="57"/>
        <v>0.21790560594774949</v>
      </c>
      <c r="K191" s="60">
        <f t="shared" si="58"/>
        <v>0.76441165381566289</v>
      </c>
      <c r="L191" s="60">
        <f t="shared" si="59"/>
        <v>5.3018395607724943E-2</v>
      </c>
      <c r="M191" s="45"/>
      <c r="N191" s="60">
        <f t="shared" si="60"/>
        <v>0.24903497822599943</v>
      </c>
      <c r="O191" s="60">
        <f t="shared" si="61"/>
        <v>0.83390362234435944</v>
      </c>
      <c r="P191" s="60">
        <f t="shared" si="62"/>
        <v>6.3622074729269923E-2</v>
      </c>
      <c r="Q191" s="45"/>
      <c r="R191" s="60">
        <f t="shared" si="63"/>
        <v>0.24903497822599943</v>
      </c>
      <c r="S191" s="60">
        <f t="shared" si="64"/>
        <v>0.83390362234435944</v>
      </c>
      <c r="T191" s="60">
        <f t="shared" si="74"/>
        <v>6.3622074729269923E-2</v>
      </c>
    </row>
    <row r="192" spans="1:20" s="1" customFormat="1" ht="17.399999999999999" x14ac:dyDescent="0.45">
      <c r="A192" s="1">
        <v>96209728</v>
      </c>
      <c r="B192" s="58" t="s">
        <v>207</v>
      </c>
      <c r="C192" s="65">
        <v>10717</v>
      </c>
      <c r="D192" s="60">
        <f t="shared" si="54"/>
        <v>1.6049140458267401</v>
      </c>
      <c r="E192" s="60">
        <f t="shared" si="55"/>
        <v>2.1496476453226774</v>
      </c>
      <c r="F192" s="60">
        <f t="shared" si="56"/>
        <v>0.32801162980400528</v>
      </c>
      <c r="G192" s="61">
        <f t="shared" si="52"/>
        <v>4.082573320953423</v>
      </c>
      <c r="H192" s="45"/>
      <c r="I192" s="45"/>
      <c r="J192" s="60">
        <f t="shared" si="57"/>
        <v>0.33703194962361543</v>
      </c>
      <c r="K192" s="60">
        <f t="shared" si="58"/>
        <v>1.1823062049274726</v>
      </c>
      <c r="L192" s="60">
        <f t="shared" si="59"/>
        <v>8.200290745100132E-2</v>
      </c>
      <c r="M192" s="45"/>
      <c r="N192" s="60">
        <f t="shared" si="60"/>
        <v>0.38517937099841759</v>
      </c>
      <c r="O192" s="60">
        <f t="shared" si="61"/>
        <v>1.2897885871936063</v>
      </c>
      <c r="P192" s="60">
        <f t="shared" si="62"/>
        <v>9.8403488941201586E-2</v>
      </c>
      <c r="Q192" s="45"/>
      <c r="R192" s="60">
        <f t="shared" si="63"/>
        <v>0.38517937099841759</v>
      </c>
      <c r="S192" s="60">
        <f t="shared" si="64"/>
        <v>1.2897885871936063</v>
      </c>
      <c r="T192" s="60">
        <f>F192*0.3</f>
        <v>9.8403488941201586E-2</v>
      </c>
    </row>
    <row r="193" spans="1:20" ht="17.399999999999999" x14ac:dyDescent="0.45">
      <c r="A193">
        <v>96472389</v>
      </c>
      <c r="B193" s="53" t="s">
        <v>183</v>
      </c>
      <c r="C193" s="63">
        <v>3823</v>
      </c>
      <c r="D193" s="55">
        <f t="shared" si="54"/>
        <v>0.57250969461562262</v>
      </c>
      <c r="E193" s="55">
        <f t="shared" si="55"/>
        <v>0.76682867855450187</v>
      </c>
      <c r="F193" s="55">
        <f t="shared" si="56"/>
        <v>0.11700928065136813</v>
      </c>
      <c r="G193" s="56">
        <f t="shared" si="52"/>
        <v>1.4563476538214926</v>
      </c>
      <c r="H193" s="57"/>
      <c r="I193" s="57"/>
      <c r="J193" s="55">
        <f t="shared" si="57"/>
        <v>0.12022703586928074</v>
      </c>
      <c r="K193" s="55">
        <f t="shared" si="58"/>
        <v>0.42175577320497609</v>
      </c>
      <c r="L193" s="55">
        <f t="shared" si="59"/>
        <v>2.9252320162842033E-2</v>
      </c>
      <c r="M193" s="57"/>
      <c r="N193" s="55">
        <f t="shared" si="60"/>
        <v>0.13740232670774943</v>
      </c>
      <c r="O193" s="55">
        <f t="shared" si="61"/>
        <v>0.46009720713270108</v>
      </c>
      <c r="P193" s="55">
        <f t="shared" si="62"/>
        <v>3.5102784195410436E-2</v>
      </c>
      <c r="Q193" s="57"/>
      <c r="R193" s="55">
        <f t="shared" si="63"/>
        <v>0.13740232670774943</v>
      </c>
      <c r="S193" s="55">
        <f t="shared" si="64"/>
        <v>0.46009720713270108</v>
      </c>
      <c r="T193" s="55">
        <f t="shared" si="74"/>
        <v>3.5102784195410436E-2</v>
      </c>
    </row>
    <row r="194" spans="1:20" s="1" customFormat="1" ht="17.399999999999999" x14ac:dyDescent="0.45">
      <c r="A194" s="1">
        <v>96502310</v>
      </c>
      <c r="B194" s="58" t="s">
        <v>184</v>
      </c>
      <c r="C194" s="65">
        <v>358</v>
      </c>
      <c r="D194" s="60">
        <f t="shared" si="54"/>
        <v>5.3611946291496973E-2</v>
      </c>
      <c r="E194" s="60">
        <f t="shared" si="55"/>
        <v>7.1808701784596307E-2</v>
      </c>
      <c r="F194" s="60">
        <f t="shared" si="56"/>
        <v>1.0957186103371644E-2</v>
      </c>
      <c r="G194" s="61">
        <f t="shared" si="52"/>
        <v>0.13637783417946492</v>
      </c>
      <c r="H194" s="45"/>
      <c r="I194" s="45"/>
      <c r="J194" s="60">
        <f t="shared" si="57"/>
        <v>1.1258508721214365E-2</v>
      </c>
      <c r="K194" s="60">
        <f t="shared" si="58"/>
        <v>3.9494785981527974E-2</v>
      </c>
      <c r="L194" s="60">
        <f t="shared" si="59"/>
        <v>2.7392965258429109E-3</v>
      </c>
      <c r="M194" s="45"/>
      <c r="N194" s="60">
        <f t="shared" si="60"/>
        <v>1.2866867109959273E-2</v>
      </c>
      <c r="O194" s="60">
        <f t="shared" si="61"/>
        <v>4.3085221070757782E-2</v>
      </c>
      <c r="P194" s="60">
        <f t="shared" si="62"/>
        <v>3.2871558310114931E-3</v>
      </c>
      <c r="Q194" s="45"/>
      <c r="R194" s="60">
        <f t="shared" si="63"/>
        <v>1.2866867109959273E-2</v>
      </c>
      <c r="S194" s="60">
        <f t="shared" si="64"/>
        <v>4.3085221070757782E-2</v>
      </c>
      <c r="T194" s="60">
        <f t="shared" si="74"/>
        <v>3.2871558310114931E-3</v>
      </c>
    </row>
    <row r="195" spans="1:20" ht="17.399999999999999" x14ac:dyDescent="0.45">
      <c r="A195">
        <v>96502478</v>
      </c>
      <c r="B195" s="53" t="s">
        <v>185</v>
      </c>
      <c r="C195" s="63">
        <v>3279</v>
      </c>
      <c r="D195" s="55">
        <f t="shared" si="54"/>
        <v>0.49104349689893451</v>
      </c>
      <c r="E195" s="55">
        <f t="shared" si="55"/>
        <v>0.65771154511645602</v>
      </c>
      <c r="F195" s="55">
        <f t="shared" si="56"/>
        <v>0.10035925484065815</v>
      </c>
      <c r="G195" s="56">
        <f t="shared" si="52"/>
        <v>1.2491142968560487</v>
      </c>
      <c r="H195" s="57"/>
      <c r="I195" s="57"/>
      <c r="J195" s="55">
        <f t="shared" si="57"/>
        <v>0.10311913434877625</v>
      </c>
      <c r="K195" s="55">
        <f t="shared" si="58"/>
        <v>0.36174134981405082</v>
      </c>
      <c r="L195" s="55">
        <f t="shared" si="59"/>
        <v>2.5089813710164537E-2</v>
      </c>
      <c r="M195" s="57"/>
      <c r="N195" s="55">
        <f t="shared" si="60"/>
        <v>0.11785043925574427</v>
      </c>
      <c r="O195" s="55">
        <f t="shared" si="61"/>
        <v>0.39462692706987362</v>
      </c>
      <c r="P195" s="55">
        <f t="shared" si="62"/>
        <v>3.0107776452197442E-2</v>
      </c>
      <c r="Q195" s="57"/>
      <c r="R195" s="55">
        <f t="shared" si="63"/>
        <v>0.11785043925574427</v>
      </c>
      <c r="S195" s="55">
        <f t="shared" si="64"/>
        <v>0.39462692706987362</v>
      </c>
      <c r="T195" s="55">
        <f>F195*0.3</f>
        <v>3.0107776452197442E-2</v>
      </c>
    </row>
    <row r="196" spans="1:20" s="1" customFormat="1" ht="17.399999999999999" x14ac:dyDescent="0.45">
      <c r="A196" s="1">
        <v>96559191</v>
      </c>
      <c r="B196" s="58" t="s">
        <v>186</v>
      </c>
      <c r="C196" s="65">
        <v>20905</v>
      </c>
      <c r="D196" s="60">
        <f t="shared" si="54"/>
        <v>3.1306082045355983</v>
      </c>
      <c r="E196" s="60">
        <f t="shared" si="55"/>
        <v>4.1931869016954906</v>
      </c>
      <c r="F196" s="60">
        <f t="shared" si="56"/>
        <v>0.63983233377369886</v>
      </c>
      <c r="G196" s="61">
        <f t="shared" si="52"/>
        <v>7.9636274400047871</v>
      </c>
      <c r="H196" s="45"/>
      <c r="I196" s="45"/>
      <c r="J196" s="60">
        <f t="shared" si="57"/>
        <v>0.65742772295247565</v>
      </c>
      <c r="K196" s="60">
        <f t="shared" si="58"/>
        <v>2.3062527959325201</v>
      </c>
      <c r="L196" s="60">
        <f t="shared" si="59"/>
        <v>0.15995808344342471</v>
      </c>
      <c r="M196" s="45"/>
      <c r="N196" s="60">
        <f t="shared" si="60"/>
        <v>0.75134596908854356</v>
      </c>
      <c r="O196" s="60">
        <f t="shared" si="61"/>
        <v>2.5159121410172944</v>
      </c>
      <c r="P196" s="60">
        <f t="shared" si="62"/>
        <v>0.19194970013210966</v>
      </c>
      <c r="Q196" s="45"/>
      <c r="R196" s="60">
        <f t="shared" si="63"/>
        <v>0.75134596908854356</v>
      </c>
      <c r="S196" s="60">
        <f t="shared" si="64"/>
        <v>2.5159121410172944</v>
      </c>
      <c r="T196" s="60">
        <f t="shared" si="74"/>
        <v>0.19194970013210966</v>
      </c>
    </row>
    <row r="197" spans="1:20" ht="17.399999999999999" x14ac:dyDescent="0.45">
      <c r="A197" s="3">
        <v>96617335</v>
      </c>
      <c r="B197" s="53" t="s">
        <v>203</v>
      </c>
      <c r="C197" s="63">
        <v>10152</v>
      </c>
      <c r="D197" s="55">
        <f t="shared" si="54"/>
        <v>1.5203030132717239</v>
      </c>
      <c r="E197" s="55">
        <f t="shared" si="55"/>
        <v>2.0363182696011779</v>
      </c>
      <c r="F197" s="55">
        <f t="shared" si="56"/>
        <v>0.31071886402633775</v>
      </c>
      <c r="G197" s="56">
        <f t="shared" si="52"/>
        <v>3.8673401468992394</v>
      </c>
      <c r="H197" s="57"/>
      <c r="I197" s="57"/>
      <c r="J197" s="55">
        <f t="shared" si="57"/>
        <v>0.31926363278706199</v>
      </c>
      <c r="K197" s="55">
        <f t="shared" si="58"/>
        <v>1.1199750482806479</v>
      </c>
      <c r="L197" s="55">
        <f t="shared" si="59"/>
        <v>7.7679716006584437E-2</v>
      </c>
      <c r="M197" s="57"/>
      <c r="N197" s="55">
        <f t="shared" si="60"/>
        <v>0.36487272318521374</v>
      </c>
      <c r="O197" s="55">
        <f t="shared" si="61"/>
        <v>1.2217909617607068</v>
      </c>
      <c r="P197" s="55">
        <f t="shared" si="62"/>
        <v>9.3215659207901327E-2</v>
      </c>
      <c r="Q197" s="57"/>
      <c r="R197" s="55">
        <f t="shared" si="63"/>
        <v>0.36487272318521374</v>
      </c>
      <c r="S197" s="55">
        <f t="shared" si="64"/>
        <v>1.2217909617607068</v>
      </c>
      <c r="T197" s="55">
        <f>F197*0.3</f>
        <v>9.3215659207901327E-2</v>
      </c>
    </row>
    <row r="198" spans="1:20" s="3" customFormat="1" ht="17.399999999999999" x14ac:dyDescent="0.45">
      <c r="A198" s="3">
        <v>96851770</v>
      </c>
      <c r="B198" s="75" t="s">
        <v>202</v>
      </c>
      <c r="C198" s="76">
        <v>3993</v>
      </c>
      <c r="D198" s="62">
        <f t="shared" si="54"/>
        <v>0.59796788140208768</v>
      </c>
      <c r="E198" s="62">
        <f t="shared" si="55"/>
        <v>0.80092778275389109</v>
      </c>
      <c r="F198" s="62">
        <f t="shared" si="56"/>
        <v>0.122212413717215</v>
      </c>
      <c r="G198" s="73">
        <f t="shared" si="52"/>
        <v>1.5211080778731936</v>
      </c>
      <c r="H198" s="74"/>
      <c r="I198" s="74"/>
      <c r="J198" s="62">
        <f t="shared" si="57"/>
        <v>0.1255732550944384</v>
      </c>
      <c r="K198" s="62">
        <f t="shared" si="58"/>
        <v>0.44051028051464014</v>
      </c>
      <c r="L198" s="62">
        <f t="shared" si="59"/>
        <v>3.055310342930375E-2</v>
      </c>
      <c r="M198" s="74"/>
      <c r="N198" s="62">
        <f t="shared" si="60"/>
        <v>0.14351229153650102</v>
      </c>
      <c r="O198" s="62">
        <f t="shared" si="61"/>
        <v>0.48055666965233462</v>
      </c>
      <c r="P198" s="62">
        <f t="shared" si="62"/>
        <v>3.6663724115164498E-2</v>
      </c>
      <c r="Q198" s="74"/>
      <c r="R198" s="62">
        <f t="shared" si="63"/>
        <v>0.14351229153650102</v>
      </c>
      <c r="S198" s="62">
        <f t="shared" si="64"/>
        <v>0.48055666965233462</v>
      </c>
      <c r="T198" s="62">
        <f>F198*0.3</f>
        <v>3.6663724115164498E-2</v>
      </c>
    </row>
    <row r="199" spans="1:20" ht="17.399999999999999" x14ac:dyDescent="0.45">
      <c r="A199" s="3">
        <v>97062765</v>
      </c>
      <c r="B199" s="53" t="s">
        <v>204</v>
      </c>
      <c r="C199" s="63">
        <v>4336</v>
      </c>
      <c r="D199" s="55">
        <f t="shared" si="54"/>
        <v>0.64933351709477882</v>
      </c>
      <c r="E199" s="55">
        <f t="shared" si="55"/>
        <v>0.86972774005030595</v>
      </c>
      <c r="F199" s="55">
        <f t="shared" si="56"/>
        <v>0.1327104998441884</v>
      </c>
      <c r="G199" s="56">
        <f t="shared" si="52"/>
        <v>1.6517717569892731</v>
      </c>
      <c r="H199" s="57"/>
      <c r="I199" s="57"/>
      <c r="J199" s="55">
        <f t="shared" si="57"/>
        <v>0.13636003858990356</v>
      </c>
      <c r="K199" s="55">
        <f t="shared" si="58"/>
        <v>0.47835025702766831</v>
      </c>
      <c r="L199" s="55">
        <f t="shared" si="59"/>
        <v>3.3177624961047099E-2</v>
      </c>
      <c r="M199" s="57"/>
      <c r="N199" s="55">
        <f t="shared" si="60"/>
        <v>0.15584004410274691</v>
      </c>
      <c r="O199" s="55">
        <f t="shared" si="61"/>
        <v>0.52183664403018359</v>
      </c>
      <c r="P199" s="55">
        <f t="shared" si="62"/>
        <v>3.9813149953256514E-2</v>
      </c>
      <c r="Q199" s="57"/>
      <c r="R199" s="55">
        <f t="shared" si="63"/>
        <v>0.15584004410274691</v>
      </c>
      <c r="S199" s="55">
        <f t="shared" si="64"/>
        <v>0.52183664403018359</v>
      </c>
      <c r="T199" s="55">
        <f t="shared" ref="T199" si="75">F199*0.3</f>
        <v>3.9813149953256514E-2</v>
      </c>
    </row>
    <row r="200" spans="1:20" s="1" customFormat="1" ht="17.399999999999999" x14ac:dyDescent="0.45">
      <c r="A200" s="1">
        <v>97447588</v>
      </c>
      <c r="B200" s="58" t="s">
        <v>187</v>
      </c>
      <c r="C200" s="65">
        <v>10139</v>
      </c>
      <c r="D200" s="60">
        <f t="shared" si="54"/>
        <v>1.5183562107527591</v>
      </c>
      <c r="E200" s="60">
        <f t="shared" si="55"/>
        <v>2.033710691044754</v>
      </c>
      <c r="F200" s="60">
        <f t="shared" si="56"/>
        <v>0.31032097738012593</v>
      </c>
      <c r="G200" s="61">
        <f t="shared" si="52"/>
        <v>3.8623878791776391</v>
      </c>
      <c r="H200" s="45"/>
      <c r="I200" s="45"/>
      <c r="J200" s="60">
        <f t="shared" si="57"/>
        <v>0.31885480425807938</v>
      </c>
      <c r="K200" s="60">
        <f t="shared" si="58"/>
        <v>1.1185408800746148</v>
      </c>
      <c r="L200" s="60">
        <f t="shared" si="59"/>
        <v>7.7580244345031482E-2</v>
      </c>
      <c r="M200" s="45"/>
      <c r="N200" s="60">
        <f t="shared" si="60"/>
        <v>0.36440549058066218</v>
      </c>
      <c r="O200" s="60">
        <f t="shared" si="61"/>
        <v>1.2202264146268524</v>
      </c>
      <c r="P200" s="60">
        <f t="shared" si="62"/>
        <v>9.309629321403777E-2</v>
      </c>
      <c r="Q200" s="45"/>
      <c r="R200" s="60">
        <f t="shared" si="63"/>
        <v>0.36440549058066218</v>
      </c>
      <c r="S200" s="60">
        <f t="shared" si="64"/>
        <v>1.2202264146268524</v>
      </c>
      <c r="T200" s="60">
        <f>F200*0.3</f>
        <v>9.309629321403777E-2</v>
      </c>
    </row>
    <row r="201" spans="1:20" ht="17.399999999999999" x14ac:dyDescent="0.45">
      <c r="A201">
        <v>97572623</v>
      </c>
      <c r="B201" s="53" t="s">
        <v>188</v>
      </c>
      <c r="C201" s="63">
        <v>6062</v>
      </c>
      <c r="D201" s="55">
        <f t="shared" si="54"/>
        <v>0.90780898999735926</v>
      </c>
      <c r="E201" s="55">
        <f t="shared" si="55"/>
        <v>1.215933939157047</v>
      </c>
      <c r="F201" s="55">
        <f t="shared" si="56"/>
        <v>0.18553760379508072</v>
      </c>
      <c r="G201" s="56">
        <f t="shared" si="52"/>
        <v>2.309280532949487</v>
      </c>
      <c r="H201" s="57"/>
      <c r="I201" s="57"/>
      <c r="J201" s="55">
        <f t="shared" si="57"/>
        <v>0.19063988789944544</v>
      </c>
      <c r="K201" s="55">
        <f t="shared" si="58"/>
        <v>0.66876366653637587</v>
      </c>
      <c r="L201" s="55">
        <f t="shared" si="59"/>
        <v>4.638440094877018E-2</v>
      </c>
      <c r="M201" s="57"/>
      <c r="N201" s="55">
        <f t="shared" si="60"/>
        <v>0.21787415759936621</v>
      </c>
      <c r="O201" s="55">
        <f t="shared" si="61"/>
        <v>0.72956036349422815</v>
      </c>
      <c r="P201" s="55">
        <f t="shared" si="62"/>
        <v>5.5661281138524213E-2</v>
      </c>
      <c r="Q201" s="57"/>
      <c r="R201" s="55">
        <f t="shared" si="63"/>
        <v>0.21787415759936621</v>
      </c>
      <c r="S201" s="55">
        <f t="shared" si="64"/>
        <v>0.72956036349422815</v>
      </c>
      <c r="T201" s="55">
        <f>F201*0.3</f>
        <v>5.5661281138524213E-2</v>
      </c>
    </row>
    <row r="202" spans="1:20" s="1" customFormat="1" ht="17.399999999999999" x14ac:dyDescent="0.45">
      <c r="A202" s="1">
        <v>97597523</v>
      </c>
      <c r="B202" s="58" t="s">
        <v>189</v>
      </c>
      <c r="C202" s="65">
        <v>26426</v>
      </c>
      <c r="D202" s="60">
        <f t="shared" si="54"/>
        <v>3.9574002589360306</v>
      </c>
      <c r="E202" s="60">
        <f t="shared" si="55"/>
        <v>5.3006054563121285</v>
      </c>
      <c r="F202" s="60">
        <f t="shared" si="56"/>
        <v>0.80881173175334931</v>
      </c>
      <c r="G202" s="61">
        <f t="shared" si="52"/>
        <v>10.06681744700151</v>
      </c>
      <c r="H202" s="45"/>
      <c r="I202" s="45"/>
      <c r="J202" s="60">
        <f t="shared" si="57"/>
        <v>0.83105405437656643</v>
      </c>
      <c r="K202" s="60">
        <f t="shared" si="58"/>
        <v>2.9153330009716711</v>
      </c>
      <c r="L202" s="60">
        <f t="shared" si="59"/>
        <v>0.20220293293833733</v>
      </c>
      <c r="M202" s="45"/>
      <c r="N202" s="60">
        <f t="shared" si="60"/>
        <v>0.94977606214464727</v>
      </c>
      <c r="O202" s="60">
        <f t="shared" si="61"/>
        <v>3.1803632737872771</v>
      </c>
      <c r="P202" s="60">
        <f t="shared" si="62"/>
        <v>0.24264351952600477</v>
      </c>
      <c r="Q202" s="45"/>
      <c r="R202" s="60">
        <f t="shared" si="63"/>
        <v>0.94977606214464727</v>
      </c>
      <c r="S202" s="60">
        <f t="shared" si="64"/>
        <v>3.1803632737872771</v>
      </c>
      <c r="T202" s="60">
        <f>F202*0.3</f>
        <v>0.24264351952600477</v>
      </c>
    </row>
    <row r="203" spans="1:20" ht="17.399999999999999" x14ac:dyDescent="0.45">
      <c r="A203">
        <v>99228054</v>
      </c>
      <c r="B203" s="53" t="s">
        <v>190</v>
      </c>
      <c r="C203" s="63">
        <v>351</v>
      </c>
      <c r="D203" s="55">
        <f t="shared" si="54"/>
        <v>5.2563668012054289E-2</v>
      </c>
      <c r="E203" s="55">
        <f t="shared" si="55"/>
        <v>7.0404621023444983E-2</v>
      </c>
      <c r="F203" s="55">
        <f t="shared" si="56"/>
        <v>1.0742939447719126E-2</v>
      </c>
      <c r="G203" s="56">
        <f t="shared" si="52"/>
        <v>0.1337112284832184</v>
      </c>
      <c r="H203" s="57"/>
      <c r="I203" s="57"/>
      <c r="J203" s="55">
        <f t="shared" si="57"/>
        <v>1.10383702825314E-2</v>
      </c>
      <c r="K203" s="55">
        <f t="shared" si="58"/>
        <v>3.8722541562894744E-2</v>
      </c>
      <c r="L203" s="55">
        <f t="shared" si="59"/>
        <v>2.6857348619297814E-3</v>
      </c>
      <c r="M203" s="57"/>
      <c r="N203" s="55">
        <f t="shared" si="60"/>
        <v>1.261528032289303E-2</v>
      </c>
      <c r="O203" s="55">
        <f t="shared" si="61"/>
        <v>4.224277261406699E-2</v>
      </c>
      <c r="P203" s="55">
        <f t="shared" si="62"/>
        <v>3.2228818343157375E-3</v>
      </c>
      <c r="Q203" s="57"/>
      <c r="R203" s="55">
        <f t="shared" si="63"/>
        <v>1.261528032289303E-2</v>
      </c>
      <c r="S203" s="55">
        <f t="shared" si="64"/>
        <v>4.224277261406699E-2</v>
      </c>
      <c r="T203" s="55">
        <f>F203*0.3</f>
        <v>3.2228818343157375E-3</v>
      </c>
    </row>
    <row r="204" spans="1:20" s="1" customFormat="1" ht="17.399999999999999" x14ac:dyDescent="0.45">
      <c r="A204" s="1">
        <v>99265009</v>
      </c>
      <c r="B204" s="58" t="s">
        <v>191</v>
      </c>
      <c r="C204" s="65">
        <v>358</v>
      </c>
      <c r="D204" s="60">
        <f t="shared" si="54"/>
        <v>5.3611946291496973E-2</v>
      </c>
      <c r="E204" s="60">
        <f t="shared" si="55"/>
        <v>7.1808701784596307E-2</v>
      </c>
      <c r="F204" s="60">
        <f t="shared" si="56"/>
        <v>1.0957186103371644E-2</v>
      </c>
      <c r="G204" s="61">
        <f t="shared" si="52"/>
        <v>0.13637783417946492</v>
      </c>
      <c r="H204" s="45"/>
      <c r="I204" s="45"/>
      <c r="J204" s="60">
        <f t="shared" si="57"/>
        <v>1.1258508721214365E-2</v>
      </c>
      <c r="K204" s="60">
        <f t="shared" si="58"/>
        <v>3.9494785981527974E-2</v>
      </c>
      <c r="L204" s="60">
        <f t="shared" si="59"/>
        <v>2.7392965258429109E-3</v>
      </c>
      <c r="M204" s="45"/>
      <c r="N204" s="60">
        <f t="shared" si="60"/>
        <v>1.2866867109959273E-2</v>
      </c>
      <c r="O204" s="60">
        <f t="shared" si="61"/>
        <v>4.3085221070757782E-2</v>
      </c>
      <c r="P204" s="60">
        <f t="shared" si="62"/>
        <v>3.2871558310114931E-3</v>
      </c>
      <c r="Q204" s="45"/>
      <c r="R204" s="60">
        <f t="shared" si="63"/>
        <v>1.2866867109959273E-2</v>
      </c>
      <c r="S204" s="60">
        <f t="shared" si="64"/>
        <v>4.3085221070757782E-2</v>
      </c>
      <c r="T204" s="60">
        <f>F204*0.3</f>
        <v>3.2871558310114931E-3</v>
      </c>
    </row>
    <row r="205" spans="1:20" ht="17.399999999999999" x14ac:dyDescent="0.45">
      <c r="A205">
        <v>99372485</v>
      </c>
      <c r="B205" s="53" t="s">
        <v>192</v>
      </c>
      <c r="C205" s="63">
        <v>3068</v>
      </c>
      <c r="D205" s="55">
        <f t="shared" si="54"/>
        <v>0.45944539447573374</v>
      </c>
      <c r="E205" s="55">
        <f t="shared" si="55"/>
        <v>0.61538853931603754</v>
      </c>
      <c r="F205" s="55">
        <f t="shared" si="56"/>
        <v>9.3901248505989382E-2</v>
      </c>
      <c r="G205" s="56">
        <f t="shared" si="52"/>
        <v>1.1687351822977607</v>
      </c>
      <c r="H205" s="57"/>
      <c r="I205" s="57"/>
      <c r="J205" s="55">
        <f t="shared" si="57"/>
        <v>9.6483532839904088E-2</v>
      </c>
      <c r="K205" s="55">
        <f t="shared" si="58"/>
        <v>0.3384636966238207</v>
      </c>
      <c r="L205" s="55">
        <f t="shared" si="59"/>
        <v>2.3475312126497345E-2</v>
      </c>
      <c r="M205" s="57"/>
      <c r="N205" s="55">
        <f t="shared" si="60"/>
        <v>0.11026689467417609</v>
      </c>
      <c r="O205" s="55">
        <f t="shared" si="61"/>
        <v>0.36923312358962251</v>
      </c>
      <c r="P205" s="55">
        <f t="shared" si="62"/>
        <v>2.8170374551796815E-2</v>
      </c>
      <c r="Q205" s="57"/>
      <c r="R205" s="55">
        <f t="shared" si="63"/>
        <v>0.11026689467417609</v>
      </c>
      <c r="S205" s="55">
        <f t="shared" si="64"/>
        <v>0.36923312358962251</v>
      </c>
      <c r="T205" s="55">
        <f t="shared" ref="T205:T206" si="76">F205*0.3</f>
        <v>2.8170374551796815E-2</v>
      </c>
    </row>
    <row r="206" spans="1:20" s="1" customFormat="1" ht="16.95" customHeight="1" x14ac:dyDescent="0.45">
      <c r="A206" s="1">
        <v>99468858</v>
      </c>
      <c r="B206" s="58" t="s">
        <v>193</v>
      </c>
      <c r="C206" s="65">
        <v>2395</v>
      </c>
      <c r="D206" s="60">
        <f t="shared" si="54"/>
        <v>0.35866092560931634</v>
      </c>
      <c r="E206" s="60">
        <f t="shared" si="55"/>
        <v>0.48039620327963173</v>
      </c>
      <c r="F206" s="60">
        <f t="shared" si="56"/>
        <v>7.3302962898254428E-2</v>
      </c>
      <c r="G206" s="61">
        <f t="shared" si="52"/>
        <v>0.91236009178720257</v>
      </c>
      <c r="H206" s="45"/>
      <c r="I206" s="45"/>
      <c r="J206" s="60">
        <f t="shared" si="57"/>
        <v>7.5318794377956425E-2</v>
      </c>
      <c r="K206" s="60">
        <f t="shared" si="58"/>
        <v>0.26421791180379745</v>
      </c>
      <c r="L206" s="60">
        <f t="shared" si="59"/>
        <v>1.8325740724563607E-2</v>
      </c>
      <c r="M206" s="45"/>
      <c r="N206" s="60">
        <f t="shared" si="60"/>
        <v>8.607862214623592E-2</v>
      </c>
      <c r="O206" s="60">
        <f t="shared" si="61"/>
        <v>0.28823772196777903</v>
      </c>
      <c r="P206" s="60">
        <f t="shared" si="62"/>
        <v>2.1990888869476328E-2</v>
      </c>
      <c r="Q206" s="45"/>
      <c r="R206" s="60">
        <f t="shared" si="63"/>
        <v>8.607862214623592E-2</v>
      </c>
      <c r="S206" s="60">
        <f t="shared" si="64"/>
        <v>0.28823772196777903</v>
      </c>
      <c r="T206" s="60">
        <f t="shared" si="76"/>
        <v>2.1990888869476328E-2</v>
      </c>
    </row>
    <row r="207" spans="1:20" ht="17.399999999999999" x14ac:dyDescent="0.45">
      <c r="A207">
        <v>99473774</v>
      </c>
      <c r="B207" s="53" t="s">
        <v>194</v>
      </c>
      <c r="C207" s="63">
        <v>673</v>
      </c>
      <c r="D207" s="55">
        <f t="shared" si="54"/>
        <v>0.10078446886641748</v>
      </c>
      <c r="E207" s="55">
        <f t="shared" si="55"/>
        <v>0.1349923360364059</v>
      </c>
      <c r="F207" s="55">
        <f t="shared" si="56"/>
        <v>2.059828560773496E-2</v>
      </c>
      <c r="G207" s="56">
        <f t="shared" ref="G207:G213" si="77">SUM(D207:F207)</f>
        <v>0.25637509051055835</v>
      </c>
      <c r="H207" s="57"/>
      <c r="I207" s="57"/>
      <c r="J207" s="55">
        <f t="shared" si="57"/>
        <v>2.116473846194767E-2</v>
      </c>
      <c r="K207" s="55">
        <f t="shared" si="58"/>
        <v>7.4245784820023253E-2</v>
      </c>
      <c r="L207" s="55">
        <f t="shared" si="59"/>
        <v>5.1495714019337401E-3</v>
      </c>
      <c r="M207" s="57"/>
      <c r="N207" s="55">
        <f t="shared" si="60"/>
        <v>2.4188272527940195E-2</v>
      </c>
      <c r="O207" s="55">
        <f t="shared" si="61"/>
        <v>8.099540162184353E-2</v>
      </c>
      <c r="P207" s="55">
        <f t="shared" si="62"/>
        <v>6.1794856823204876E-3</v>
      </c>
      <c r="Q207" s="57"/>
      <c r="R207" s="55">
        <f t="shared" si="63"/>
        <v>2.4188272527940195E-2</v>
      </c>
      <c r="S207" s="55">
        <f t="shared" si="64"/>
        <v>8.099540162184353E-2</v>
      </c>
      <c r="T207" s="55">
        <f>F207*0.3</f>
        <v>6.1794856823204876E-3</v>
      </c>
    </row>
    <row r="208" spans="1:20" s="1" customFormat="1" ht="17.399999999999999" x14ac:dyDescent="0.45">
      <c r="A208" s="1">
        <v>99579836</v>
      </c>
      <c r="B208" s="58" t="s">
        <v>195</v>
      </c>
      <c r="C208" s="65">
        <v>819</v>
      </c>
      <c r="D208" s="60">
        <f t="shared" ref="D208:D213" si="78">G$9*(C208/E$15)</f>
        <v>0.12264855869479334</v>
      </c>
      <c r="E208" s="60">
        <f t="shared" ref="E208:E213" si="79">G$10*(C208/E$15)</f>
        <v>0.16427744905470495</v>
      </c>
      <c r="F208" s="60">
        <f t="shared" ref="F208:F213" si="80">G$11*(C208/E$15)</f>
        <v>2.5066858711344626E-2</v>
      </c>
      <c r="G208" s="61">
        <f t="shared" si="77"/>
        <v>0.3119928664608429</v>
      </c>
      <c r="H208" s="45"/>
      <c r="I208" s="45"/>
      <c r="J208" s="60">
        <f t="shared" ref="J208:J213" si="81">D208*0.21</f>
        <v>2.5756197325906602E-2</v>
      </c>
      <c r="K208" s="60">
        <f t="shared" ref="K208:K213" si="82">E208*0.55</f>
        <v>9.0352596980087727E-2</v>
      </c>
      <c r="L208" s="60">
        <f t="shared" ref="L208:L213" si="83">F208*0.25</f>
        <v>6.2667146778361566E-3</v>
      </c>
      <c r="M208" s="45"/>
      <c r="N208" s="60">
        <f t="shared" ref="N208:N213" si="84">D208*0.24</f>
        <v>2.9435654086750401E-2</v>
      </c>
      <c r="O208" s="60">
        <f t="shared" ref="O208:O213" si="85">E208*0.6</f>
        <v>9.8566469432822976E-2</v>
      </c>
      <c r="P208" s="60">
        <f t="shared" ref="P208:P213" si="86">F208*0.3</f>
        <v>7.5200576134033872E-3</v>
      </c>
      <c r="Q208" s="45"/>
      <c r="R208" s="60">
        <f t="shared" ref="R208:R213" si="87">D208*0.24</f>
        <v>2.9435654086750401E-2</v>
      </c>
      <c r="S208" s="60">
        <f t="shared" ref="S208:S213" si="88">E208*0.6</f>
        <v>9.8566469432822976E-2</v>
      </c>
      <c r="T208" s="60">
        <f>F208*0.3</f>
        <v>7.5200576134033872E-3</v>
      </c>
    </row>
    <row r="209" spans="1:20" s="1" customFormat="1" ht="17.399999999999999" x14ac:dyDescent="0.45">
      <c r="A209" s="1">
        <v>99595749</v>
      </c>
      <c r="B209" s="53" t="s">
        <v>196</v>
      </c>
      <c r="C209" s="63">
        <v>6629</v>
      </c>
      <c r="D209" s="55">
        <f t="shared" si="78"/>
        <v>0.99271953063221618</v>
      </c>
      <c r="E209" s="55">
        <f t="shared" si="79"/>
        <v>1.3296644808103042</v>
      </c>
      <c r="F209" s="55">
        <f t="shared" si="80"/>
        <v>0.20289158290293469</v>
      </c>
      <c r="G209" s="56">
        <f t="shared" si="77"/>
        <v>2.5252755943454548</v>
      </c>
      <c r="H209" s="57"/>
      <c r="I209" s="57"/>
      <c r="J209" s="55">
        <f t="shared" si="81"/>
        <v>0.2084711014327654</v>
      </c>
      <c r="K209" s="55">
        <f t="shared" si="82"/>
        <v>0.73131546444566742</v>
      </c>
      <c r="L209" s="55">
        <f t="shared" si="83"/>
        <v>5.0722895725733672E-2</v>
      </c>
      <c r="M209" s="57"/>
      <c r="N209" s="55">
        <f t="shared" si="84"/>
        <v>0.23825268735173188</v>
      </c>
      <c r="O209" s="55">
        <f t="shared" si="85"/>
        <v>0.79779868848618252</v>
      </c>
      <c r="P209" s="55">
        <f t="shared" si="86"/>
        <v>6.08674748708804E-2</v>
      </c>
      <c r="Q209" s="57"/>
      <c r="R209" s="55">
        <f t="shared" si="87"/>
        <v>0.23825268735173188</v>
      </c>
      <c r="S209" s="55">
        <f t="shared" si="88"/>
        <v>0.79779868848618252</v>
      </c>
      <c r="T209" s="55">
        <f t="shared" ref="T209" si="89">F209*0.3</f>
        <v>6.08674748708804E-2</v>
      </c>
    </row>
    <row r="210" spans="1:20" ht="17.399999999999999" x14ac:dyDescent="0.45">
      <c r="A210">
        <v>99634717</v>
      </c>
      <c r="B210" s="58" t="s">
        <v>197</v>
      </c>
      <c r="C210" s="65">
        <v>1763</v>
      </c>
      <c r="D210" s="60">
        <f t="shared" si="78"/>
        <v>0.26401637237963449</v>
      </c>
      <c r="E210" s="60">
        <f t="shared" si="79"/>
        <v>0.35362776884425495</v>
      </c>
      <c r="F210" s="60">
        <f t="shared" si="80"/>
        <v>5.395955055934136E-2</v>
      </c>
      <c r="G210" s="61">
        <f t="shared" si="77"/>
        <v>0.67160369178323076</v>
      </c>
      <c r="I210" s="45"/>
      <c r="J210" s="60">
        <f t="shared" si="81"/>
        <v>5.5443438199723243E-2</v>
      </c>
      <c r="K210" s="60">
        <f t="shared" si="82"/>
        <v>0.19449527286434024</v>
      </c>
      <c r="L210" s="60">
        <f t="shared" si="83"/>
        <v>1.348988763983534E-2</v>
      </c>
      <c r="M210" s="45"/>
      <c r="N210" s="60">
        <f t="shared" si="84"/>
        <v>6.3363929371112279E-2</v>
      </c>
      <c r="O210" s="60">
        <f t="shared" si="85"/>
        <v>0.21217666130655297</v>
      </c>
      <c r="P210" s="60">
        <f t="shared" si="86"/>
        <v>1.6187865167802407E-2</v>
      </c>
      <c r="Q210" s="45"/>
      <c r="R210" s="60">
        <f t="shared" si="87"/>
        <v>6.3363929371112279E-2</v>
      </c>
      <c r="S210" s="60">
        <f t="shared" si="88"/>
        <v>0.21217666130655297</v>
      </c>
      <c r="T210" s="60">
        <f>F210*0.3</f>
        <v>1.6187865167802407E-2</v>
      </c>
    </row>
    <row r="211" spans="1:20" s="1" customFormat="1" ht="17.399999999999999" x14ac:dyDescent="0.45">
      <c r="A211" s="1">
        <v>99953072</v>
      </c>
      <c r="B211" s="53" t="s">
        <v>206</v>
      </c>
      <c r="C211" s="63">
        <v>4692</v>
      </c>
      <c r="D211" s="55">
        <f t="shared" si="78"/>
        <v>0.70264595530643514</v>
      </c>
      <c r="E211" s="55">
        <f t="shared" si="79"/>
        <v>0.94113527590314483</v>
      </c>
      <c r="F211" s="55">
        <f t="shared" si="80"/>
        <v>0.14360647261737358</v>
      </c>
      <c r="G211" s="56">
        <f t="shared" si="77"/>
        <v>1.7873877038269537</v>
      </c>
      <c r="H211" s="57"/>
      <c r="I211" s="57"/>
      <c r="J211" s="55">
        <f t="shared" si="81"/>
        <v>0.14755565061435139</v>
      </c>
      <c r="K211" s="55">
        <f t="shared" si="82"/>
        <v>0.51762440174672975</v>
      </c>
      <c r="L211" s="55">
        <f t="shared" si="83"/>
        <v>3.5901618154343395E-2</v>
      </c>
      <c r="M211" s="57"/>
      <c r="N211" s="55">
        <f t="shared" si="84"/>
        <v>0.16863502927354443</v>
      </c>
      <c r="O211" s="55">
        <f t="shared" si="85"/>
        <v>0.56468116554188685</v>
      </c>
      <c r="P211" s="55">
        <f t="shared" si="86"/>
        <v>4.3081941785212075E-2</v>
      </c>
      <c r="Q211" s="57"/>
      <c r="R211" s="55">
        <f t="shared" si="87"/>
        <v>0.16863502927354443</v>
      </c>
      <c r="S211" s="55">
        <f t="shared" si="88"/>
        <v>0.56468116554188685</v>
      </c>
      <c r="T211" s="55">
        <f t="shared" ref="T211:T213" si="90">F211*0.3</f>
        <v>4.3081941785212075E-2</v>
      </c>
    </row>
    <row r="212" spans="1:20" s="1" customFormat="1" ht="17.399999999999999" x14ac:dyDescent="0.45">
      <c r="A212" s="1">
        <v>12413929</v>
      </c>
      <c r="B212" s="58" t="s">
        <v>217</v>
      </c>
      <c r="C212" s="59">
        <v>12781.12</v>
      </c>
      <c r="D212" s="60">
        <f t="shared" si="78"/>
        <v>1.9140243547072004</v>
      </c>
      <c r="E212" s="60">
        <f t="shared" si="79"/>
        <v>2.5636749568523451</v>
      </c>
      <c r="F212" s="60">
        <f t="shared" si="80"/>
        <v>0.39118745935621613</v>
      </c>
      <c r="G212" s="61">
        <f t="shared" si="77"/>
        <v>4.8688867709157613</v>
      </c>
      <c r="H212" s="45"/>
      <c r="I212" s="45"/>
      <c r="J212" s="60">
        <f t="shared" si="81"/>
        <v>0.40194511448851206</v>
      </c>
      <c r="K212" s="60">
        <f t="shared" si="82"/>
        <v>1.4100212262687899</v>
      </c>
      <c r="L212" s="60">
        <f t="shared" si="83"/>
        <v>9.7796864839054032E-2</v>
      </c>
      <c r="M212" s="45"/>
      <c r="N212" s="60">
        <f t="shared" si="84"/>
        <v>0.45936584512972811</v>
      </c>
      <c r="O212" s="60">
        <f t="shared" si="85"/>
        <v>1.538204974111407</v>
      </c>
      <c r="P212" s="60">
        <f t="shared" si="86"/>
        <v>0.11735623780686483</v>
      </c>
      <c r="Q212" s="45"/>
      <c r="R212" s="60">
        <f t="shared" si="87"/>
        <v>0.45936584512972811</v>
      </c>
      <c r="S212" s="60">
        <f t="shared" si="88"/>
        <v>1.538204974111407</v>
      </c>
      <c r="T212" s="60">
        <f t="shared" si="90"/>
        <v>0.11735623780686483</v>
      </c>
    </row>
    <row r="213" spans="1:20" ht="21" customHeight="1" x14ac:dyDescent="0.45">
      <c r="B213" s="82" t="s">
        <v>221</v>
      </c>
      <c r="C213" s="21">
        <v>1338</v>
      </c>
      <c r="D213" s="60">
        <f t="shared" si="78"/>
        <v>0.20037090541347191</v>
      </c>
      <c r="E213" s="60">
        <f t="shared" si="79"/>
        <v>0.26838000834578174</v>
      </c>
      <c r="F213" s="60">
        <f t="shared" si="80"/>
        <v>4.0951717894724189E-2</v>
      </c>
      <c r="G213" s="61">
        <f t="shared" si="77"/>
        <v>0.50970263165397789</v>
      </c>
      <c r="J213" s="60">
        <f t="shared" si="81"/>
        <v>4.2077890136829096E-2</v>
      </c>
      <c r="K213" s="60">
        <f t="shared" si="82"/>
        <v>0.14760900459017998</v>
      </c>
      <c r="L213" s="60">
        <f t="shared" si="83"/>
        <v>1.0237929473681047E-2</v>
      </c>
      <c r="N213" s="60">
        <f t="shared" si="84"/>
        <v>4.8089017299233254E-2</v>
      </c>
      <c r="O213" s="60">
        <f t="shared" si="85"/>
        <v>0.16102800500746903</v>
      </c>
      <c r="P213" s="60">
        <f t="shared" si="86"/>
        <v>1.2285515368417257E-2</v>
      </c>
      <c r="R213" s="60">
        <f t="shared" si="87"/>
        <v>4.8089017299233254E-2</v>
      </c>
      <c r="S213" s="60">
        <f t="shared" si="88"/>
        <v>0.16102800500746903</v>
      </c>
      <c r="T213" s="60">
        <f t="shared" si="90"/>
        <v>1.2285515368417257E-2</v>
      </c>
    </row>
    <row r="214" spans="1:20" s="1" customFormat="1" x14ac:dyDescent="0.3">
      <c r="B214" s="58"/>
      <c r="C214" s="65"/>
      <c r="D214" s="65"/>
      <c r="E214" s="65"/>
      <c r="F214" s="65"/>
      <c r="G214" s="6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</row>
    <row r="215" spans="1:20" s="86" customFormat="1" ht="10.199999999999999" x14ac:dyDescent="0.2">
      <c r="A215" s="86">
        <v>71559775</v>
      </c>
      <c r="B215" s="83" t="s">
        <v>93</v>
      </c>
      <c r="C215" s="84">
        <v>1607</v>
      </c>
      <c r="D215" s="85">
        <f>G$9*(C215/E$15)</f>
        <v>0.24065474215205485</v>
      </c>
      <c r="E215" s="85">
        <f>G$10*(C215/E$15)</f>
        <v>0.32233682616716836</v>
      </c>
      <c r="F215" s="85">
        <f>G$11*(C215/E$15)</f>
        <v>4.9184910804799531E-2</v>
      </c>
      <c r="G215" s="85">
        <f>SUM(D215:F215)</f>
        <v>0.61217647912402273</v>
      </c>
      <c r="H215" s="84"/>
      <c r="I215" s="84"/>
      <c r="J215" s="85">
        <f>D215*0.21</f>
        <v>5.0537495851931513E-2</v>
      </c>
      <c r="K215" s="85">
        <f>E215*0.55</f>
        <v>0.17728525439194262</v>
      </c>
      <c r="L215" s="85">
        <f>F215*0.25</f>
        <v>1.2296227701199883E-2</v>
      </c>
      <c r="M215" s="84"/>
      <c r="N215" s="85">
        <f>D215*0.24</f>
        <v>5.7757138116493162E-2</v>
      </c>
      <c r="O215" s="85">
        <f>E215*0.6</f>
        <v>0.19340209570030101</v>
      </c>
      <c r="P215" s="85">
        <f>F215*0.3</f>
        <v>1.4755473241439859E-2</v>
      </c>
      <c r="Q215" s="84"/>
      <c r="R215" s="85">
        <f>D215*0.24</f>
        <v>5.7757138116493162E-2</v>
      </c>
      <c r="S215" s="85">
        <f>E215*0.6</f>
        <v>0.19340209570030101</v>
      </c>
      <c r="T215" s="85">
        <f>F215*0.3</f>
        <v>1.4755473241439859E-2</v>
      </c>
    </row>
    <row r="216" spans="1:20" s="86" customFormat="1" ht="10.199999999999999" x14ac:dyDescent="0.2">
      <c r="A216" s="86">
        <v>62026329</v>
      </c>
      <c r="B216" s="83" t="s">
        <v>53</v>
      </c>
      <c r="C216" s="84">
        <v>34007</v>
      </c>
      <c r="D216" s="85">
        <f>G$9*(C216/E$15)</f>
        <v>5.092685635572451</v>
      </c>
      <c r="E216" s="85">
        <f>G$10*(C216/E$15)</f>
        <v>6.821224920639013</v>
      </c>
      <c r="F216" s="85">
        <f>G$11*(C216/E$15)</f>
        <v>1.0408408598250265</v>
      </c>
      <c r="G216" s="85">
        <f>SUM(D216:F216)</f>
        <v>12.95475141603649</v>
      </c>
      <c r="H216" s="84"/>
      <c r="I216" s="84"/>
      <c r="J216" s="85">
        <f>D216*0.21</f>
        <v>1.0694639834702147</v>
      </c>
      <c r="K216" s="85">
        <f>E216*0.55</f>
        <v>3.7516737063514576</v>
      </c>
      <c r="L216" s="85">
        <f>F216*0.25</f>
        <v>0.26021021495625662</v>
      </c>
      <c r="M216" s="84"/>
      <c r="N216" s="85">
        <f>D216*0.24</f>
        <v>1.2222445525373882</v>
      </c>
      <c r="O216" s="85">
        <f>E216*0.6</f>
        <v>4.0927349523834078</v>
      </c>
      <c r="P216" s="85">
        <f>F216*0.3</f>
        <v>0.31225225794750794</v>
      </c>
      <c r="Q216" s="84"/>
      <c r="R216" s="85">
        <f>D216*0.24</f>
        <v>1.2222445525373882</v>
      </c>
      <c r="S216" s="85">
        <f>E216*0.6</f>
        <v>4.0927349523834078</v>
      </c>
      <c r="T216" s="85">
        <f>F216*0.3</f>
        <v>0.31225225794750794</v>
      </c>
    </row>
    <row r="217" spans="1:20" s="87" customFormat="1" ht="17.399999999999999" x14ac:dyDescent="0.45">
      <c r="A217" s="87">
        <v>62026329</v>
      </c>
      <c r="B217" s="53" t="s">
        <v>224</v>
      </c>
      <c r="C217" s="63">
        <f>SUM(C215:C216)</f>
        <v>35614</v>
      </c>
      <c r="D217" s="55">
        <f>SUM(D215:D216)</f>
        <v>5.3333403777245056</v>
      </c>
      <c r="E217" s="55">
        <f>SUM(E215:E216)</f>
        <v>7.1435617468061814</v>
      </c>
      <c r="F217" s="55">
        <f>SUM(F215:F216)</f>
        <v>1.090025770629826</v>
      </c>
      <c r="G217" s="88">
        <f>SUM(G215:G216)</f>
        <v>13.566927895160513</v>
      </c>
      <c r="H217" s="57"/>
      <c r="I217" s="57"/>
      <c r="J217" s="89">
        <f>SUM(J215:J216)</f>
        <v>1.1200014793221462</v>
      </c>
      <c r="K217" s="89">
        <f>SUM(K215:K216)</f>
        <v>3.9289589607434001</v>
      </c>
      <c r="L217" s="89">
        <f>SUM(L215:L216)</f>
        <v>0.27250644265745649</v>
      </c>
      <c r="M217" s="57"/>
      <c r="N217" s="89">
        <f>SUM(N215:N216)</f>
        <v>1.2800016906538814</v>
      </c>
      <c r="O217" s="89">
        <f>SUM(O215:O216)</f>
        <v>4.2861370480837087</v>
      </c>
      <c r="P217" s="89">
        <f>SUM(P215:P216)</f>
        <v>0.32700773118894777</v>
      </c>
      <c r="Q217" s="57"/>
      <c r="R217" s="89">
        <f>SUM(R215:R216)</f>
        <v>1.2800016906538814</v>
      </c>
      <c r="S217" s="89">
        <f>SUM(S215:S216)</f>
        <v>4.2861370480837087</v>
      </c>
      <c r="T217" s="89">
        <f>SUM(T215:T216)</f>
        <v>0.32700773118894777</v>
      </c>
    </row>
  </sheetData>
  <sheetProtection algorithmName="SHA-512" hashValue="FayjM0kq7uQZHUMPyXOA8Jkj+U70ge70fZHMmECAaghhlzmz9qbU/x8fLE0Z+2XbkMhb/s//KIgtsTnCzff0+g==" saltValue="ZZydudYZM5MJO2ZggDuTqg==" spinCount="100000" sheet="1" selectLockedCells="1" autoFilter="0" pivotTables="0"/>
  <autoFilter ref="B23:B213"/>
  <mergeCells count="7">
    <mergeCell ref="B1:H1"/>
    <mergeCell ref="R21:T22"/>
    <mergeCell ref="B3:I3"/>
    <mergeCell ref="B4:H4"/>
    <mergeCell ref="J21:L22"/>
    <mergeCell ref="N21:P22"/>
    <mergeCell ref="B6:H6"/>
  </mergeCells>
  <pageMargins left="0.25" right="0.25" top="0.75" bottom="0.75" header="0.3" footer="0.3"/>
  <pageSetup paperSize="8" scale="82" fitToHeight="0" orientation="landscape" r:id="rId1"/>
  <headerFoot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Spitex 2022-2024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b188muk</dc:creator>
  <cp:lastModifiedBy>b188rmo</cp:lastModifiedBy>
  <cp:lastPrinted>2018-10-29T07:01:15Z</cp:lastPrinted>
  <dcterms:created xsi:type="dcterms:W3CDTF">2016-12-12T16:15:31Z</dcterms:created>
  <dcterms:modified xsi:type="dcterms:W3CDTF">2022-02-08T12:35:55Z</dcterms:modified>
</cp:coreProperties>
</file>