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88mem\Desktop\"/>
    </mc:Choice>
  </mc:AlternateContent>
  <bookViews>
    <workbookView xWindow="0" yWindow="0" windowWidth="28800" windowHeight="13500"/>
  </bookViews>
  <sheets>
    <sheet name="Heime 2019-2021 " sheetId="1" r:id="rId1"/>
  </sheets>
  <definedNames>
    <definedName name="_FilterDatabase" localSheetId="0" hidden="1">'Heime 2019-2021 '!$C$23:$C$250</definedName>
    <definedName name="_xlnm._FilterDatabase" localSheetId="0" hidden="1">'Heime 2019-2021 '!$C$23:$C$251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51" i="1" l="1"/>
  <c r="AA252" i="1"/>
  <c r="E252" i="1"/>
  <c r="F252" i="1"/>
  <c r="I252" i="1"/>
  <c r="H252" i="1"/>
  <c r="G252" i="1"/>
  <c r="AC252" i="1"/>
  <c r="AB252" i="1"/>
  <c r="AB243" i="1" l="1"/>
  <c r="AC243" i="1"/>
  <c r="AA243" i="1"/>
  <c r="E243" i="1"/>
  <c r="F243" i="1"/>
  <c r="G243" i="1"/>
  <c r="H243" i="1"/>
  <c r="I243" i="1"/>
  <c r="D243" i="1"/>
  <c r="E242" i="1"/>
  <c r="H242" i="1" s="1"/>
  <c r="AC242" i="1" l="1"/>
  <c r="F242" i="1"/>
  <c r="G242" i="1"/>
  <c r="AB242" i="1" l="1"/>
  <c r="I242" i="1"/>
  <c r="AA242" i="1"/>
  <c r="R208" i="1" l="1"/>
  <c r="Z208" i="1"/>
  <c r="D208" i="1"/>
  <c r="E207" i="1"/>
  <c r="E251" i="1" l="1"/>
  <c r="F15" i="1" l="1"/>
  <c r="G207" i="1" l="1"/>
  <c r="F207" i="1"/>
  <c r="H207" i="1"/>
  <c r="G251" i="1"/>
  <c r="H251" i="1"/>
  <c r="F251" i="1"/>
  <c r="E219" i="1"/>
  <c r="Q207" i="1" l="1"/>
  <c r="Y207" i="1"/>
  <c r="U207" i="1"/>
  <c r="AC207" i="1"/>
  <c r="S207" i="1"/>
  <c r="W207" i="1"/>
  <c r="O207" i="1"/>
  <c r="I207" i="1"/>
  <c r="AA207" i="1"/>
  <c r="AB207" i="1"/>
  <c r="X207" i="1"/>
  <c r="P207" i="1"/>
  <c r="T207" i="1"/>
  <c r="U251" i="1"/>
  <c r="Q251" i="1"/>
  <c r="AC251" i="1"/>
  <c r="Y251" i="1"/>
  <c r="X251" i="1"/>
  <c r="AB251" i="1"/>
  <c r="T251" i="1"/>
  <c r="P251" i="1"/>
  <c r="I251" i="1"/>
  <c r="W251" i="1"/>
  <c r="O251" i="1"/>
  <c r="S251" i="1"/>
  <c r="G219" i="1"/>
  <c r="P219" i="1" s="1"/>
  <c r="H219" i="1"/>
  <c r="F219" i="1"/>
  <c r="T219" i="1" l="1"/>
  <c r="X219" i="1"/>
  <c r="AB219" i="1"/>
  <c r="O219" i="1"/>
  <c r="AA219" i="1"/>
  <c r="W219" i="1"/>
  <c r="S219" i="1"/>
  <c r="Q219" i="1"/>
  <c r="AC219" i="1"/>
  <c r="Y219" i="1"/>
  <c r="U219" i="1"/>
  <c r="I219" i="1"/>
  <c r="E250" i="1"/>
  <c r="E169" i="1"/>
  <c r="E133" i="1"/>
  <c r="E249" i="1"/>
  <c r="E248" i="1"/>
  <c r="E247" i="1"/>
  <c r="E246" i="1"/>
  <c r="E245" i="1"/>
  <c r="E244" i="1"/>
  <c r="E241" i="1"/>
  <c r="E240" i="1"/>
  <c r="E239" i="1"/>
  <c r="E238" i="1"/>
  <c r="E237" i="1"/>
  <c r="E236" i="1"/>
  <c r="E235" i="1"/>
  <c r="E234" i="1"/>
  <c r="E233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8" i="1"/>
  <c r="E217" i="1"/>
  <c r="E216" i="1"/>
  <c r="E215" i="1"/>
  <c r="E214" i="1"/>
  <c r="E213" i="1"/>
  <c r="E212" i="1"/>
  <c r="E211" i="1"/>
  <c r="E210" i="1"/>
  <c r="E209" i="1"/>
  <c r="E206" i="1"/>
  <c r="E208" i="1" s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68" i="1"/>
  <c r="E173" i="1"/>
  <c r="E172" i="1"/>
  <c r="E171" i="1"/>
  <c r="E170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57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3" i="1"/>
  <c r="E56" i="1"/>
  <c r="E55" i="1"/>
  <c r="E54" i="1"/>
  <c r="E52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H25" i="1" l="1"/>
  <c r="F25" i="1"/>
  <c r="AA25" i="1" s="1"/>
  <c r="G25" i="1"/>
  <c r="F33" i="1"/>
  <c r="G33" i="1"/>
  <c r="H33" i="1"/>
  <c r="F26" i="1"/>
  <c r="W26" i="1" s="1"/>
  <c r="G26" i="1"/>
  <c r="H26" i="1"/>
  <c r="F30" i="1"/>
  <c r="AA30" i="1" s="1"/>
  <c r="G30" i="1"/>
  <c r="H30" i="1"/>
  <c r="G34" i="1"/>
  <c r="F34" i="1"/>
  <c r="H34" i="1"/>
  <c r="Q34" i="1" s="1"/>
  <c r="H38" i="1"/>
  <c r="F38" i="1"/>
  <c r="G38" i="1"/>
  <c r="AB38" i="1" s="1"/>
  <c r="F42" i="1"/>
  <c r="G42" i="1"/>
  <c r="H42" i="1"/>
  <c r="Y42" i="1" s="1"/>
  <c r="F37" i="1"/>
  <c r="G37" i="1"/>
  <c r="H37" i="1"/>
  <c r="H27" i="1"/>
  <c r="F27" i="1"/>
  <c r="AA27" i="1" s="1"/>
  <c r="G27" i="1"/>
  <c r="G39" i="1"/>
  <c r="H39" i="1"/>
  <c r="F39" i="1"/>
  <c r="AA39" i="1" s="1"/>
  <c r="F29" i="1"/>
  <c r="G29" i="1"/>
  <c r="H29" i="1"/>
  <c r="F41" i="1"/>
  <c r="G41" i="1"/>
  <c r="H41" i="1"/>
  <c r="G31" i="1"/>
  <c r="H31" i="1"/>
  <c r="F31" i="1"/>
  <c r="S31" i="1" s="1"/>
  <c r="H35" i="1"/>
  <c r="F35" i="1"/>
  <c r="S35" i="1" s="1"/>
  <c r="G35" i="1"/>
  <c r="H43" i="1"/>
  <c r="F43" i="1"/>
  <c r="G43" i="1"/>
  <c r="G24" i="1"/>
  <c r="F24" i="1"/>
  <c r="H24" i="1"/>
  <c r="G28" i="1"/>
  <c r="H28" i="1"/>
  <c r="U28" i="1" s="1"/>
  <c r="F28" i="1"/>
  <c r="F32" i="1"/>
  <c r="AA32" i="1" s="1"/>
  <c r="G32" i="1"/>
  <c r="H32" i="1"/>
  <c r="G36" i="1"/>
  <c r="AB36" i="1" s="1"/>
  <c r="H36" i="1"/>
  <c r="F36" i="1"/>
  <c r="F40" i="1"/>
  <c r="G40" i="1"/>
  <c r="P40" i="1" s="1"/>
  <c r="H40" i="1"/>
  <c r="H240" i="1"/>
  <c r="G240" i="1"/>
  <c r="AB240" i="1" s="1"/>
  <c r="F240" i="1"/>
  <c r="H246" i="1"/>
  <c r="F246" i="1"/>
  <c r="G246" i="1"/>
  <c r="T246" i="1" s="1"/>
  <c r="F238" i="1"/>
  <c r="G238" i="1"/>
  <c r="H238" i="1"/>
  <c r="Y238" i="1" s="1"/>
  <c r="F244" i="1"/>
  <c r="H244" i="1"/>
  <c r="AC244" i="1" s="1"/>
  <c r="G244" i="1"/>
  <c r="F248" i="1"/>
  <c r="G248" i="1"/>
  <c r="H248" i="1"/>
  <c r="H250" i="1"/>
  <c r="F250" i="1"/>
  <c r="S250" i="1" s="1"/>
  <c r="G250" i="1"/>
  <c r="G241" i="1"/>
  <c r="H241" i="1"/>
  <c r="AC241" i="1" s="1"/>
  <c r="F241" i="1"/>
  <c r="G247" i="1"/>
  <c r="X247" i="1" s="1"/>
  <c r="F247" i="1"/>
  <c r="H247" i="1"/>
  <c r="F239" i="1"/>
  <c r="G239" i="1"/>
  <c r="AB239" i="1" s="1"/>
  <c r="H239" i="1"/>
  <c r="G245" i="1"/>
  <c r="H245" i="1"/>
  <c r="F245" i="1"/>
  <c r="S245" i="1" s="1"/>
  <c r="F249" i="1"/>
  <c r="G249" i="1"/>
  <c r="H249" i="1"/>
  <c r="F218" i="1"/>
  <c r="W218" i="1" s="1"/>
  <c r="G218" i="1"/>
  <c r="H218" i="1"/>
  <c r="G226" i="1"/>
  <c r="H226" i="1"/>
  <c r="F226" i="1"/>
  <c r="S226" i="1" s="1"/>
  <c r="G234" i="1"/>
  <c r="F234" i="1"/>
  <c r="H234" i="1"/>
  <c r="U234" i="1" s="1"/>
  <c r="H223" i="1"/>
  <c r="AC223" i="1" s="1"/>
  <c r="F223" i="1"/>
  <c r="G223" i="1"/>
  <c r="G220" i="1"/>
  <c r="H220" i="1"/>
  <c r="F220" i="1"/>
  <c r="G224" i="1"/>
  <c r="H224" i="1"/>
  <c r="F224" i="1"/>
  <c r="G228" i="1"/>
  <c r="F228" i="1"/>
  <c r="H228" i="1"/>
  <c r="G236" i="1"/>
  <c r="F236" i="1"/>
  <c r="H236" i="1"/>
  <c r="G222" i="1"/>
  <c r="F222" i="1"/>
  <c r="H222" i="1"/>
  <c r="F230" i="1"/>
  <c r="G230" i="1"/>
  <c r="H230" i="1"/>
  <c r="AC230" i="1" s="1"/>
  <c r="H227" i="1"/>
  <c r="F227" i="1"/>
  <c r="G227" i="1"/>
  <c r="P227" i="1" s="1"/>
  <c r="H231" i="1"/>
  <c r="F231" i="1"/>
  <c r="G231" i="1"/>
  <c r="AB231" i="1" s="1"/>
  <c r="H235" i="1"/>
  <c r="F235" i="1"/>
  <c r="G235" i="1"/>
  <c r="P235" i="1" s="1"/>
  <c r="F221" i="1"/>
  <c r="G221" i="1"/>
  <c r="T221" i="1" s="1"/>
  <c r="H221" i="1"/>
  <c r="F225" i="1"/>
  <c r="H225" i="1"/>
  <c r="G225" i="1"/>
  <c r="AB225" i="1" s="1"/>
  <c r="F229" i="1"/>
  <c r="W229" i="1" s="1"/>
  <c r="H229" i="1"/>
  <c r="G229" i="1"/>
  <c r="F233" i="1"/>
  <c r="G233" i="1"/>
  <c r="H233" i="1"/>
  <c r="Q233" i="1" s="1"/>
  <c r="F237" i="1"/>
  <c r="H237" i="1"/>
  <c r="G237" i="1"/>
  <c r="T237" i="1" s="1"/>
  <c r="G198" i="1"/>
  <c r="H198" i="1"/>
  <c r="F198" i="1"/>
  <c r="G206" i="1"/>
  <c r="H206" i="1"/>
  <c r="H208" i="1" s="1"/>
  <c r="F206" i="1"/>
  <c r="F208" i="1" s="1"/>
  <c r="G216" i="1"/>
  <c r="AB216" i="1" s="1"/>
  <c r="H216" i="1"/>
  <c r="F216" i="1"/>
  <c r="F199" i="1"/>
  <c r="G199" i="1"/>
  <c r="H199" i="1"/>
  <c r="F209" i="1"/>
  <c r="G209" i="1"/>
  <c r="H209" i="1"/>
  <c r="Y209" i="1" s="1"/>
  <c r="F213" i="1"/>
  <c r="G213" i="1"/>
  <c r="H213" i="1"/>
  <c r="Y213" i="1" s="1"/>
  <c r="F196" i="1"/>
  <c r="G196" i="1"/>
  <c r="T196" i="1" s="1"/>
  <c r="H196" i="1"/>
  <c r="F200" i="1"/>
  <c r="O200" i="1" s="1"/>
  <c r="G200" i="1"/>
  <c r="H200" i="1"/>
  <c r="F204" i="1"/>
  <c r="G204" i="1"/>
  <c r="H204" i="1"/>
  <c r="F210" i="1"/>
  <c r="W210" i="1" s="1"/>
  <c r="G210" i="1"/>
  <c r="H210" i="1"/>
  <c r="F214" i="1"/>
  <c r="G214" i="1"/>
  <c r="T214" i="1" s="1"/>
  <c r="H214" i="1"/>
  <c r="G202" i="1"/>
  <c r="AB202" i="1" s="1"/>
  <c r="H202" i="1"/>
  <c r="F202" i="1"/>
  <c r="G212" i="1"/>
  <c r="T212" i="1" s="1"/>
  <c r="H212" i="1"/>
  <c r="F212" i="1"/>
  <c r="F203" i="1"/>
  <c r="G203" i="1"/>
  <c r="H203" i="1"/>
  <c r="U203" i="1" s="1"/>
  <c r="F217" i="1"/>
  <c r="G217" i="1"/>
  <c r="H217" i="1"/>
  <c r="U217" i="1" s="1"/>
  <c r="H197" i="1"/>
  <c r="F197" i="1"/>
  <c r="G197" i="1"/>
  <c r="H201" i="1"/>
  <c r="F201" i="1"/>
  <c r="AA201" i="1" s="1"/>
  <c r="G201" i="1"/>
  <c r="H205" i="1"/>
  <c r="F205" i="1"/>
  <c r="S205" i="1" s="1"/>
  <c r="G205" i="1"/>
  <c r="H211" i="1"/>
  <c r="F211" i="1"/>
  <c r="W211" i="1" s="1"/>
  <c r="G211" i="1"/>
  <c r="H215" i="1"/>
  <c r="F215" i="1"/>
  <c r="S215" i="1" s="1"/>
  <c r="G215" i="1"/>
  <c r="G178" i="1"/>
  <c r="H178" i="1"/>
  <c r="Q178" i="1" s="1"/>
  <c r="F178" i="1"/>
  <c r="G182" i="1"/>
  <c r="X182" i="1" s="1"/>
  <c r="H182" i="1"/>
  <c r="F182" i="1"/>
  <c r="G186" i="1"/>
  <c r="X186" i="1" s="1"/>
  <c r="H186" i="1"/>
  <c r="F186" i="1"/>
  <c r="G190" i="1"/>
  <c r="H190" i="1"/>
  <c r="F190" i="1"/>
  <c r="S190" i="1" s="1"/>
  <c r="G194" i="1"/>
  <c r="AB194" i="1" s="1"/>
  <c r="H194" i="1"/>
  <c r="F194" i="1"/>
  <c r="F179" i="1"/>
  <c r="G179" i="1"/>
  <c r="H179" i="1"/>
  <c r="F183" i="1"/>
  <c r="G183" i="1"/>
  <c r="H183" i="1"/>
  <c r="U183" i="1" s="1"/>
  <c r="F187" i="1"/>
  <c r="G187" i="1"/>
  <c r="H187" i="1"/>
  <c r="Q187" i="1" s="1"/>
  <c r="F191" i="1"/>
  <c r="O191" i="1" s="1"/>
  <c r="G191" i="1"/>
  <c r="H191" i="1"/>
  <c r="F195" i="1"/>
  <c r="G195" i="1"/>
  <c r="H195" i="1"/>
  <c r="AC195" i="1" s="1"/>
  <c r="F176" i="1"/>
  <c r="G176" i="1"/>
  <c r="H176" i="1"/>
  <c r="AC176" i="1" s="1"/>
  <c r="F180" i="1"/>
  <c r="AA180" i="1" s="1"/>
  <c r="G180" i="1"/>
  <c r="H180" i="1"/>
  <c r="F184" i="1"/>
  <c r="G184" i="1"/>
  <c r="H184" i="1"/>
  <c r="AC184" i="1" s="1"/>
  <c r="F188" i="1"/>
  <c r="G188" i="1"/>
  <c r="H188" i="1"/>
  <c r="Q188" i="1" s="1"/>
  <c r="F192" i="1"/>
  <c r="G192" i="1"/>
  <c r="H192" i="1"/>
  <c r="AC192" i="1" s="1"/>
  <c r="H177" i="1"/>
  <c r="F177" i="1"/>
  <c r="G177" i="1"/>
  <c r="H181" i="1"/>
  <c r="F181" i="1"/>
  <c r="AA181" i="1" s="1"/>
  <c r="G181" i="1"/>
  <c r="H185" i="1"/>
  <c r="F185" i="1"/>
  <c r="W185" i="1" s="1"/>
  <c r="G185" i="1"/>
  <c r="H189" i="1"/>
  <c r="F189" i="1"/>
  <c r="G189" i="1"/>
  <c r="AB189" i="1" s="1"/>
  <c r="H193" i="1"/>
  <c r="F193" i="1"/>
  <c r="W193" i="1" s="1"/>
  <c r="G193" i="1"/>
  <c r="G166" i="1"/>
  <c r="H166" i="1"/>
  <c r="F166" i="1"/>
  <c r="AA166" i="1" s="1"/>
  <c r="H163" i="1"/>
  <c r="Y163" i="1" s="1"/>
  <c r="F163" i="1"/>
  <c r="G163" i="1"/>
  <c r="G172" i="1"/>
  <c r="H172" i="1"/>
  <c r="Y172" i="1" s="1"/>
  <c r="F172" i="1"/>
  <c r="G160" i="1"/>
  <c r="P160" i="1" s="1"/>
  <c r="H160" i="1"/>
  <c r="F160" i="1"/>
  <c r="G164" i="1"/>
  <c r="H164" i="1"/>
  <c r="F164" i="1"/>
  <c r="F173" i="1"/>
  <c r="G173" i="1"/>
  <c r="H173" i="1"/>
  <c r="F175" i="1"/>
  <c r="G175" i="1"/>
  <c r="H175" i="1"/>
  <c r="AC175" i="1" s="1"/>
  <c r="F169" i="1"/>
  <c r="H169" i="1"/>
  <c r="G169" i="1"/>
  <c r="F158" i="1"/>
  <c r="G158" i="1"/>
  <c r="X158" i="1" s="1"/>
  <c r="H158" i="1"/>
  <c r="H171" i="1"/>
  <c r="F171" i="1"/>
  <c r="G171" i="1"/>
  <c r="H159" i="1"/>
  <c r="F159" i="1"/>
  <c r="W159" i="1" s="1"/>
  <c r="G159" i="1"/>
  <c r="H167" i="1"/>
  <c r="F167" i="1"/>
  <c r="O167" i="1" s="1"/>
  <c r="G167" i="1"/>
  <c r="G174" i="1"/>
  <c r="X174" i="1" s="1"/>
  <c r="H174" i="1"/>
  <c r="F174" i="1"/>
  <c r="F161" i="1"/>
  <c r="G161" i="1"/>
  <c r="H161" i="1"/>
  <c r="F165" i="1"/>
  <c r="G165" i="1"/>
  <c r="AB165" i="1" s="1"/>
  <c r="H165" i="1"/>
  <c r="F170" i="1"/>
  <c r="G170" i="1"/>
  <c r="H170" i="1"/>
  <c r="Y170" i="1" s="1"/>
  <c r="G168" i="1"/>
  <c r="AB168" i="1" s="1"/>
  <c r="H168" i="1"/>
  <c r="F168" i="1"/>
  <c r="G162" i="1"/>
  <c r="H162" i="1"/>
  <c r="U162" i="1" s="1"/>
  <c r="F162" i="1"/>
  <c r="G145" i="1"/>
  <c r="H145" i="1"/>
  <c r="F145" i="1"/>
  <c r="H153" i="1"/>
  <c r="F153" i="1"/>
  <c r="G153" i="1"/>
  <c r="F138" i="1"/>
  <c r="S138" i="1" s="1"/>
  <c r="G138" i="1"/>
  <c r="H138" i="1"/>
  <c r="G142" i="1"/>
  <c r="H142" i="1"/>
  <c r="Q142" i="1" s="1"/>
  <c r="F142" i="1"/>
  <c r="F146" i="1"/>
  <c r="G146" i="1"/>
  <c r="H146" i="1"/>
  <c r="AC146" i="1" s="1"/>
  <c r="F154" i="1"/>
  <c r="G154" i="1"/>
  <c r="H154" i="1"/>
  <c r="U154" i="1" s="1"/>
  <c r="F139" i="1"/>
  <c r="G139" i="1"/>
  <c r="H139" i="1"/>
  <c r="F143" i="1"/>
  <c r="AA143" i="1" s="1"/>
  <c r="G143" i="1"/>
  <c r="H143" i="1"/>
  <c r="H147" i="1"/>
  <c r="F147" i="1"/>
  <c r="G147" i="1"/>
  <c r="F151" i="1"/>
  <c r="AA151" i="1" s="1"/>
  <c r="G151" i="1"/>
  <c r="H151" i="1"/>
  <c r="F155" i="1"/>
  <c r="AA155" i="1" s="1"/>
  <c r="G155" i="1"/>
  <c r="H155" i="1"/>
  <c r="H140" i="1"/>
  <c r="F140" i="1"/>
  <c r="G140" i="1"/>
  <c r="H144" i="1"/>
  <c r="F144" i="1"/>
  <c r="G144" i="1"/>
  <c r="X144" i="1" s="1"/>
  <c r="H148" i="1"/>
  <c r="F148" i="1"/>
  <c r="G148" i="1"/>
  <c r="H152" i="1"/>
  <c r="F152" i="1"/>
  <c r="G152" i="1"/>
  <c r="T152" i="1" s="1"/>
  <c r="H156" i="1"/>
  <c r="F156" i="1"/>
  <c r="G156" i="1"/>
  <c r="X156" i="1" s="1"/>
  <c r="G141" i="1"/>
  <c r="H141" i="1"/>
  <c r="F141" i="1"/>
  <c r="F149" i="1"/>
  <c r="G149" i="1"/>
  <c r="H149" i="1"/>
  <c r="G157" i="1"/>
  <c r="H157" i="1"/>
  <c r="Y157" i="1" s="1"/>
  <c r="F157" i="1"/>
  <c r="G150" i="1"/>
  <c r="H150" i="1"/>
  <c r="Y150" i="1" s="1"/>
  <c r="F150" i="1"/>
  <c r="F121" i="1"/>
  <c r="G121" i="1"/>
  <c r="H121" i="1"/>
  <c r="AC121" i="1" s="1"/>
  <c r="F129" i="1"/>
  <c r="G129" i="1"/>
  <c r="H129" i="1"/>
  <c r="F118" i="1"/>
  <c r="G118" i="1"/>
  <c r="H118" i="1"/>
  <c r="AC118" i="1" s="1"/>
  <c r="F122" i="1"/>
  <c r="W122" i="1" s="1"/>
  <c r="H122" i="1"/>
  <c r="G122" i="1"/>
  <c r="H130" i="1"/>
  <c r="Q130" i="1" s="1"/>
  <c r="F130" i="1"/>
  <c r="G130" i="1"/>
  <c r="F133" i="1"/>
  <c r="G133" i="1"/>
  <c r="T133" i="1" s="1"/>
  <c r="H133" i="1"/>
  <c r="H119" i="1"/>
  <c r="G119" i="1"/>
  <c r="F119" i="1"/>
  <c r="S119" i="1" s="1"/>
  <c r="H123" i="1"/>
  <c r="G123" i="1"/>
  <c r="AB123" i="1" s="1"/>
  <c r="F123" i="1"/>
  <c r="H127" i="1"/>
  <c r="F127" i="1"/>
  <c r="G127" i="1"/>
  <c r="H131" i="1"/>
  <c r="G131" i="1"/>
  <c r="F131" i="1"/>
  <c r="G136" i="1"/>
  <c r="X136" i="1" s="1"/>
  <c r="F136" i="1"/>
  <c r="H136" i="1"/>
  <c r="F125" i="1"/>
  <c r="G125" i="1"/>
  <c r="H125" i="1"/>
  <c r="F134" i="1"/>
  <c r="H134" i="1"/>
  <c r="U134" i="1" s="1"/>
  <c r="G134" i="1"/>
  <c r="F126" i="1"/>
  <c r="AA126" i="1" s="1"/>
  <c r="G126" i="1"/>
  <c r="H126" i="1"/>
  <c r="H135" i="1"/>
  <c r="F135" i="1"/>
  <c r="S135" i="1" s="1"/>
  <c r="G135" i="1"/>
  <c r="G120" i="1"/>
  <c r="P120" i="1" s="1"/>
  <c r="H120" i="1"/>
  <c r="F120" i="1"/>
  <c r="G124" i="1"/>
  <c r="F124" i="1"/>
  <c r="W124" i="1" s="1"/>
  <c r="H124" i="1"/>
  <c r="G128" i="1"/>
  <c r="AB128" i="1" s="1"/>
  <c r="H128" i="1"/>
  <c r="F128" i="1"/>
  <c r="G132" i="1"/>
  <c r="H132" i="1"/>
  <c r="F132" i="1"/>
  <c r="F137" i="1"/>
  <c r="G137" i="1"/>
  <c r="H137" i="1"/>
  <c r="Y137" i="1" s="1"/>
  <c r="G104" i="1"/>
  <c r="X104" i="1" s="1"/>
  <c r="H104" i="1"/>
  <c r="F104" i="1"/>
  <c r="H98" i="1"/>
  <c r="U98" i="1" s="1"/>
  <c r="F98" i="1"/>
  <c r="G98" i="1"/>
  <c r="G102" i="1"/>
  <c r="F102" i="1"/>
  <c r="H102" i="1"/>
  <c r="Y102" i="1" s="1"/>
  <c r="F106" i="1"/>
  <c r="H106" i="1"/>
  <c r="Q106" i="1" s="1"/>
  <c r="G106" i="1"/>
  <c r="G110" i="1"/>
  <c r="F110" i="1"/>
  <c r="H110" i="1"/>
  <c r="Y110" i="1" s="1"/>
  <c r="F114" i="1"/>
  <c r="G114" i="1"/>
  <c r="H114" i="1"/>
  <c r="H99" i="1"/>
  <c r="G99" i="1"/>
  <c r="X99" i="1" s="1"/>
  <c r="F99" i="1"/>
  <c r="H103" i="1"/>
  <c r="F103" i="1"/>
  <c r="W103" i="1" s="1"/>
  <c r="G103" i="1"/>
  <c r="H111" i="1"/>
  <c r="F111" i="1"/>
  <c r="S111" i="1" s="1"/>
  <c r="G111" i="1"/>
  <c r="H115" i="1"/>
  <c r="G115" i="1"/>
  <c r="P115" i="1" s="1"/>
  <c r="F115" i="1"/>
  <c r="G100" i="1"/>
  <c r="F100" i="1"/>
  <c r="W100" i="1" s="1"/>
  <c r="H100" i="1"/>
  <c r="G108" i="1"/>
  <c r="F108" i="1"/>
  <c r="O108" i="1" s="1"/>
  <c r="H108" i="1"/>
  <c r="G112" i="1"/>
  <c r="AB112" i="1" s="1"/>
  <c r="H112" i="1"/>
  <c r="F112" i="1"/>
  <c r="G116" i="1"/>
  <c r="F116" i="1"/>
  <c r="W116" i="1" s="1"/>
  <c r="H116" i="1"/>
  <c r="F101" i="1"/>
  <c r="G101" i="1"/>
  <c r="H101" i="1"/>
  <c r="F105" i="1"/>
  <c r="H105" i="1"/>
  <c r="G105" i="1"/>
  <c r="F109" i="1"/>
  <c r="G109" i="1"/>
  <c r="H109" i="1"/>
  <c r="F113" i="1"/>
  <c r="H113" i="1"/>
  <c r="AC113" i="1" s="1"/>
  <c r="G113" i="1"/>
  <c r="F117" i="1"/>
  <c r="H117" i="1"/>
  <c r="G117" i="1"/>
  <c r="G88" i="1"/>
  <c r="H88" i="1"/>
  <c r="F88" i="1"/>
  <c r="AA88" i="1" s="1"/>
  <c r="F82" i="1"/>
  <c r="G82" i="1"/>
  <c r="H82" i="1"/>
  <c r="AC82" i="1" s="1"/>
  <c r="F86" i="1"/>
  <c r="H86" i="1"/>
  <c r="G86" i="1"/>
  <c r="AB86" i="1" s="1"/>
  <c r="F94" i="1"/>
  <c r="W94" i="1" s="1"/>
  <c r="H94" i="1"/>
  <c r="G94" i="1"/>
  <c r="H83" i="1"/>
  <c r="G83" i="1"/>
  <c r="F83" i="1"/>
  <c r="W83" i="1" s="1"/>
  <c r="H87" i="1"/>
  <c r="F87" i="1"/>
  <c r="G87" i="1"/>
  <c r="AB87" i="1" s="1"/>
  <c r="H89" i="1"/>
  <c r="G89" i="1"/>
  <c r="F89" i="1"/>
  <c r="W89" i="1" s="1"/>
  <c r="H92" i="1"/>
  <c r="F92" i="1"/>
  <c r="G92" i="1"/>
  <c r="H95" i="1"/>
  <c r="G95" i="1"/>
  <c r="F95" i="1"/>
  <c r="AA95" i="1" s="1"/>
  <c r="G84" i="1"/>
  <c r="P84" i="1" s="1"/>
  <c r="H84" i="1"/>
  <c r="F84" i="1"/>
  <c r="G90" i="1"/>
  <c r="AB90" i="1" s="1"/>
  <c r="H90" i="1"/>
  <c r="F90" i="1"/>
  <c r="G96" i="1"/>
  <c r="H96" i="1"/>
  <c r="F96" i="1"/>
  <c r="G85" i="1"/>
  <c r="H85" i="1"/>
  <c r="Y85" i="1" s="1"/>
  <c r="F85" i="1"/>
  <c r="G57" i="1"/>
  <c r="F57" i="1"/>
  <c r="H57" i="1"/>
  <c r="F91" i="1"/>
  <c r="G91" i="1"/>
  <c r="H91" i="1"/>
  <c r="AC91" i="1" s="1"/>
  <c r="G93" i="1"/>
  <c r="H93" i="1"/>
  <c r="F93" i="1"/>
  <c r="O93" i="1" s="1"/>
  <c r="G97" i="1"/>
  <c r="F97" i="1"/>
  <c r="H97" i="1"/>
  <c r="U97" i="1" s="1"/>
  <c r="H64" i="1"/>
  <c r="AC64" i="1" s="1"/>
  <c r="F64" i="1"/>
  <c r="G64" i="1"/>
  <c r="H67" i="1"/>
  <c r="Q67" i="1" s="1"/>
  <c r="F67" i="1"/>
  <c r="G67" i="1"/>
  <c r="H71" i="1"/>
  <c r="AC71" i="1" s="1"/>
  <c r="F71" i="1"/>
  <c r="G71" i="1"/>
  <c r="H75" i="1"/>
  <c r="Y75" i="1" s="1"/>
  <c r="F75" i="1"/>
  <c r="G75" i="1"/>
  <c r="H79" i="1"/>
  <c r="F79" i="1"/>
  <c r="G79" i="1"/>
  <c r="AB79" i="1" s="1"/>
  <c r="F66" i="1"/>
  <c r="G66" i="1"/>
  <c r="X66" i="1" s="1"/>
  <c r="H66" i="1"/>
  <c r="G70" i="1"/>
  <c r="X70" i="1" s="1"/>
  <c r="H70" i="1"/>
  <c r="F70" i="1"/>
  <c r="F74" i="1"/>
  <c r="G74" i="1"/>
  <c r="H74" i="1"/>
  <c r="G78" i="1"/>
  <c r="H78" i="1"/>
  <c r="Y78" i="1" s="1"/>
  <c r="F78" i="1"/>
  <c r="F68" i="1"/>
  <c r="G68" i="1"/>
  <c r="H68" i="1"/>
  <c r="Y68" i="1" s="1"/>
  <c r="G72" i="1"/>
  <c r="H72" i="1"/>
  <c r="AC72" i="1" s="1"/>
  <c r="F72" i="1"/>
  <c r="F76" i="1"/>
  <c r="G76" i="1"/>
  <c r="X76" i="1" s="1"/>
  <c r="H76" i="1"/>
  <c r="G80" i="1"/>
  <c r="H80" i="1"/>
  <c r="F80" i="1"/>
  <c r="S80" i="1" s="1"/>
  <c r="H65" i="1"/>
  <c r="F65" i="1"/>
  <c r="W65" i="1" s="1"/>
  <c r="G65" i="1"/>
  <c r="F69" i="1"/>
  <c r="AA69" i="1" s="1"/>
  <c r="G69" i="1"/>
  <c r="H69" i="1"/>
  <c r="G73" i="1"/>
  <c r="H73" i="1"/>
  <c r="F73" i="1"/>
  <c r="H77" i="1"/>
  <c r="F77" i="1"/>
  <c r="AA77" i="1" s="1"/>
  <c r="G77" i="1"/>
  <c r="F81" i="1"/>
  <c r="G81" i="1"/>
  <c r="H81" i="1"/>
  <c r="F44" i="1"/>
  <c r="G44" i="1"/>
  <c r="H44" i="1"/>
  <c r="F48" i="1"/>
  <c r="G48" i="1"/>
  <c r="X48" i="1" s="1"/>
  <c r="H48" i="1"/>
  <c r="F56" i="1"/>
  <c r="G56" i="1"/>
  <c r="AB56" i="1" s="1"/>
  <c r="H56" i="1"/>
  <c r="F49" i="1"/>
  <c r="G49" i="1"/>
  <c r="H49" i="1"/>
  <c r="Y49" i="1" s="1"/>
  <c r="F53" i="1"/>
  <c r="G53" i="1"/>
  <c r="H53" i="1"/>
  <c r="U53" i="1" s="1"/>
  <c r="H46" i="1"/>
  <c r="Y46" i="1" s="1"/>
  <c r="F46" i="1"/>
  <c r="G46" i="1"/>
  <c r="H54" i="1"/>
  <c r="F54" i="1"/>
  <c r="G54" i="1"/>
  <c r="H58" i="1"/>
  <c r="Y58" i="1" s="1"/>
  <c r="F58" i="1"/>
  <c r="G58" i="1"/>
  <c r="H62" i="1"/>
  <c r="Q62" i="1" s="1"/>
  <c r="F62" i="1"/>
  <c r="G62" i="1"/>
  <c r="F52" i="1"/>
  <c r="G52" i="1"/>
  <c r="H52" i="1"/>
  <c r="F60" i="1"/>
  <c r="G60" i="1"/>
  <c r="T60" i="1" s="1"/>
  <c r="H60" i="1"/>
  <c r="F45" i="1"/>
  <c r="G45" i="1"/>
  <c r="H45" i="1"/>
  <c r="F61" i="1"/>
  <c r="G61" i="1"/>
  <c r="H61" i="1"/>
  <c r="G47" i="1"/>
  <c r="H47" i="1"/>
  <c r="F47" i="1"/>
  <c r="S47" i="1" s="1"/>
  <c r="G51" i="1"/>
  <c r="H51" i="1"/>
  <c r="F51" i="1"/>
  <c r="G55" i="1"/>
  <c r="H55" i="1"/>
  <c r="F55" i="1"/>
  <c r="S55" i="1" s="1"/>
  <c r="G59" i="1"/>
  <c r="H59" i="1"/>
  <c r="F59" i="1"/>
  <c r="S59" i="1" s="1"/>
  <c r="G63" i="1"/>
  <c r="H63" i="1"/>
  <c r="F63" i="1"/>
  <c r="AA63" i="1" s="1"/>
  <c r="T115" i="1"/>
  <c r="W35" i="1"/>
  <c r="U67" i="1" l="1"/>
  <c r="X206" i="1"/>
  <c r="X208" i="1" s="1"/>
  <c r="G208" i="1"/>
  <c r="U42" i="1"/>
  <c r="AC42" i="1"/>
  <c r="AA35" i="1"/>
  <c r="W250" i="1"/>
  <c r="Q238" i="1"/>
  <c r="AC238" i="1"/>
  <c r="O35" i="1"/>
  <c r="U238" i="1"/>
  <c r="AA229" i="1"/>
  <c r="AC97" i="1"/>
  <c r="U62" i="1"/>
  <c r="P237" i="1"/>
  <c r="O205" i="1"/>
  <c r="S95" i="1"/>
  <c r="X196" i="1"/>
  <c r="T247" i="1"/>
  <c r="Q157" i="1"/>
  <c r="X237" i="1"/>
  <c r="O250" i="1"/>
  <c r="Q42" i="1"/>
  <c r="AA250" i="1"/>
  <c r="AB237" i="1"/>
  <c r="AC172" i="1"/>
  <c r="AA185" i="1"/>
  <c r="AC49" i="1"/>
  <c r="Q46" i="1"/>
  <c r="P158" i="1"/>
  <c r="P38" i="1"/>
  <c r="Q64" i="1"/>
  <c r="AC46" i="1"/>
  <c r="X246" i="1"/>
  <c r="T104" i="1"/>
  <c r="P240" i="1"/>
  <c r="AA111" i="1"/>
  <c r="X86" i="1"/>
  <c r="AB84" i="1"/>
  <c r="W39" i="1"/>
  <c r="P246" i="1"/>
  <c r="P194" i="1"/>
  <c r="T235" i="1"/>
  <c r="W47" i="1"/>
  <c r="P174" i="1"/>
  <c r="P56" i="1"/>
  <c r="S63" i="1"/>
  <c r="AA47" i="1"/>
  <c r="U175" i="1"/>
  <c r="W95" i="1"/>
  <c r="T56" i="1"/>
  <c r="T168" i="1"/>
  <c r="Y62" i="1"/>
  <c r="AB99" i="1"/>
  <c r="P168" i="1"/>
  <c r="W63" i="1"/>
  <c r="U46" i="1"/>
  <c r="U49" i="1"/>
  <c r="AB174" i="1"/>
  <c r="AB214" i="1"/>
  <c r="AC157" i="1"/>
  <c r="AC62" i="1"/>
  <c r="S229" i="1"/>
  <c r="S83" i="1"/>
  <c r="AA190" i="1"/>
  <c r="Y98" i="1"/>
  <c r="Q68" i="1"/>
  <c r="O63" i="1"/>
  <c r="AC162" i="1"/>
  <c r="T90" i="1"/>
  <c r="U187" i="1"/>
  <c r="AC163" i="1"/>
  <c r="O47" i="1"/>
  <c r="Q163" i="1"/>
  <c r="AA211" i="1"/>
  <c r="U113" i="1"/>
  <c r="Y175" i="1"/>
  <c r="X56" i="1"/>
  <c r="O229" i="1"/>
  <c r="Q49" i="1"/>
  <c r="P90" i="1"/>
  <c r="O95" i="1"/>
  <c r="Y97" i="1"/>
  <c r="W126" i="1"/>
  <c r="AA210" i="1"/>
  <c r="AC137" i="1"/>
  <c r="AC68" i="1"/>
  <c r="AA83" i="1"/>
  <c r="AB182" i="1"/>
  <c r="AB66" i="1"/>
  <c r="Q102" i="1"/>
  <c r="S93" i="1"/>
  <c r="U102" i="1"/>
  <c r="AB133" i="1"/>
  <c r="P239" i="1"/>
  <c r="O116" i="1"/>
  <c r="P86" i="1"/>
  <c r="Q97" i="1"/>
  <c r="Q230" i="1"/>
  <c r="P128" i="1"/>
  <c r="P66" i="1"/>
  <c r="O83" i="1"/>
  <c r="Y162" i="1"/>
  <c r="W69" i="1"/>
  <c r="S27" i="1"/>
  <c r="AA191" i="1"/>
  <c r="W119" i="1"/>
  <c r="W25" i="1"/>
  <c r="W135" i="1"/>
  <c r="T86" i="1"/>
  <c r="U230" i="1"/>
  <c r="AA116" i="1"/>
  <c r="X90" i="1"/>
  <c r="AC233" i="1"/>
  <c r="AB156" i="1"/>
  <c r="U172" i="1"/>
  <c r="U82" i="1"/>
  <c r="O245" i="1"/>
  <c r="Q192" i="1"/>
  <c r="Q28" i="1"/>
  <c r="Q118" i="1"/>
  <c r="AA245" i="1"/>
  <c r="AB158" i="1"/>
  <c r="AB246" i="1"/>
  <c r="Y118" i="1"/>
  <c r="T76" i="1"/>
  <c r="P189" i="1"/>
  <c r="O27" i="1"/>
  <c r="O218" i="1"/>
  <c r="O30" i="1"/>
  <c r="T189" i="1"/>
  <c r="U118" i="1"/>
  <c r="U78" i="1"/>
  <c r="Y230" i="1"/>
  <c r="U58" i="1"/>
  <c r="AC75" i="1"/>
  <c r="AA167" i="1"/>
  <c r="U244" i="1"/>
  <c r="P133" i="1"/>
  <c r="O25" i="1"/>
  <c r="Q82" i="1"/>
  <c r="O111" i="1"/>
  <c r="W245" i="1"/>
  <c r="Y223" i="1"/>
  <c r="X189" i="1"/>
  <c r="W27" i="1"/>
  <c r="W111" i="1"/>
  <c r="S25" i="1"/>
  <c r="AC102" i="1"/>
  <c r="AB48" i="1"/>
  <c r="X133" i="1"/>
  <c r="Q244" i="1"/>
  <c r="O201" i="1"/>
  <c r="U121" i="1"/>
  <c r="O226" i="1"/>
  <c r="O31" i="1"/>
  <c r="P36" i="1"/>
  <c r="Q154" i="1"/>
  <c r="S122" i="1"/>
  <c r="AB60" i="1"/>
  <c r="Q146" i="1"/>
  <c r="AC209" i="1"/>
  <c r="O180" i="1"/>
  <c r="O181" i="1"/>
  <c r="U34" i="1"/>
  <c r="AB144" i="1"/>
  <c r="U71" i="1"/>
  <c r="W180" i="1"/>
  <c r="AB40" i="1"/>
  <c r="Q223" i="1"/>
  <c r="O59" i="1"/>
  <c r="T231" i="1"/>
  <c r="S201" i="1"/>
  <c r="AC150" i="1"/>
  <c r="X221" i="1"/>
  <c r="W226" i="1"/>
  <c r="AA200" i="1"/>
  <c r="S155" i="1"/>
  <c r="Y82" i="1"/>
  <c r="Q71" i="1"/>
  <c r="AB136" i="1"/>
  <c r="P231" i="1"/>
  <c r="Q203" i="1"/>
  <c r="Q91" i="1"/>
  <c r="O193" i="1"/>
  <c r="T227" i="1"/>
  <c r="W138" i="1"/>
  <c r="U91" i="1"/>
  <c r="S26" i="1"/>
  <c r="Y203" i="1"/>
  <c r="AA159" i="1"/>
  <c r="S124" i="1"/>
  <c r="X225" i="1"/>
  <c r="X202" i="1"/>
  <c r="S32" i="1"/>
  <c r="P144" i="1"/>
  <c r="O103" i="1"/>
  <c r="AA193" i="1"/>
  <c r="U142" i="1"/>
  <c r="T216" i="1"/>
  <c r="P225" i="1"/>
  <c r="Q134" i="1"/>
  <c r="Q195" i="1"/>
  <c r="P202" i="1"/>
  <c r="U223" i="1"/>
  <c r="Y134" i="1"/>
  <c r="AC85" i="1"/>
  <c r="T186" i="1"/>
  <c r="S180" i="1"/>
  <c r="AC170" i="1"/>
  <c r="AA124" i="1"/>
  <c r="AA100" i="1"/>
  <c r="Y106" i="1"/>
  <c r="T74" i="1"/>
  <c r="X74" i="1"/>
  <c r="U105" i="1"/>
  <c r="Q105" i="1"/>
  <c r="W108" i="1"/>
  <c r="AA108" i="1"/>
  <c r="AC114" i="1"/>
  <c r="U114" i="1"/>
  <c r="Q114" i="1"/>
  <c r="AB120" i="1"/>
  <c r="T120" i="1"/>
  <c r="X120" i="1"/>
  <c r="W127" i="1"/>
  <c r="O127" i="1"/>
  <c r="AA127" i="1"/>
  <c r="AA122" i="1"/>
  <c r="O122" i="1"/>
  <c r="U129" i="1"/>
  <c r="Q129" i="1"/>
  <c r="Y129" i="1"/>
  <c r="Y154" i="1"/>
  <c r="AC154" i="1"/>
  <c r="Y145" i="1"/>
  <c r="AC145" i="1"/>
  <c r="S167" i="1"/>
  <c r="W167" i="1"/>
  <c r="Y169" i="1"/>
  <c r="AC169" i="1"/>
  <c r="Q169" i="1"/>
  <c r="T160" i="1"/>
  <c r="X160" i="1"/>
  <c r="S181" i="1"/>
  <c r="W181" i="1"/>
  <c r="Y188" i="1"/>
  <c r="AC188" i="1"/>
  <c r="U178" i="1"/>
  <c r="Y178" i="1"/>
  <c r="P204" i="1"/>
  <c r="T204" i="1"/>
  <c r="S200" i="1"/>
  <c r="W200" i="1"/>
  <c r="AC213" i="1"/>
  <c r="Q213" i="1"/>
  <c r="U220" i="1"/>
  <c r="Q220" i="1"/>
  <c r="Y220" i="1"/>
  <c r="W249" i="1"/>
  <c r="AA249" i="1"/>
  <c r="AC248" i="1"/>
  <c r="Y248" i="1"/>
  <c r="T40" i="1"/>
  <c r="X40" i="1"/>
  <c r="T36" i="1"/>
  <c r="X36" i="1"/>
  <c r="W31" i="1"/>
  <c r="AA31" i="1"/>
  <c r="Y34" i="1"/>
  <c r="AC34" i="1"/>
  <c r="AA26" i="1"/>
  <c r="O26" i="1"/>
  <c r="Q145" i="1"/>
  <c r="O143" i="1"/>
  <c r="X231" i="1"/>
  <c r="W201" i="1"/>
  <c r="AC134" i="1"/>
  <c r="Y105" i="1"/>
  <c r="AC203" i="1"/>
  <c r="S127" i="1"/>
  <c r="Y244" i="1"/>
  <c r="AA226" i="1"/>
  <c r="X204" i="1"/>
  <c r="U145" i="1"/>
  <c r="U169" i="1"/>
  <c r="Y114" i="1"/>
  <c r="W59" i="1"/>
  <c r="AA59" i="1"/>
  <c r="U61" i="1"/>
  <c r="Y61" i="1"/>
  <c r="Q61" i="1"/>
  <c r="AC61" i="1"/>
  <c r="AC58" i="1"/>
  <c r="Q58" i="1"/>
  <c r="P48" i="1"/>
  <c r="T48" i="1"/>
  <c r="O69" i="1"/>
  <c r="S69" i="1"/>
  <c r="W80" i="1"/>
  <c r="O80" i="1"/>
  <c r="AA80" i="1"/>
  <c r="AB76" i="1"/>
  <c r="P76" i="1"/>
  <c r="AC78" i="1"/>
  <c r="Q78" i="1"/>
  <c r="Y64" i="1"/>
  <c r="U64" i="1"/>
  <c r="W93" i="1"/>
  <c r="AA93" i="1"/>
  <c r="X84" i="1"/>
  <c r="T84" i="1"/>
  <c r="AB104" i="1"/>
  <c r="P104" i="1"/>
  <c r="AA119" i="1"/>
  <c r="O119" i="1"/>
  <c r="AC130" i="1"/>
  <c r="U130" i="1"/>
  <c r="Y130" i="1"/>
  <c r="X152" i="1"/>
  <c r="P152" i="1"/>
  <c r="AB152" i="1"/>
  <c r="Y161" i="1"/>
  <c r="AC161" i="1"/>
  <c r="Q161" i="1"/>
  <c r="S185" i="1"/>
  <c r="O185" i="1"/>
  <c r="U192" i="1"/>
  <c r="Y192" i="1"/>
  <c r="U176" i="1"/>
  <c r="Q176" i="1"/>
  <c r="Y176" i="1"/>
  <c r="S191" i="1"/>
  <c r="W191" i="1"/>
  <c r="Y183" i="1"/>
  <c r="Q183" i="1"/>
  <c r="AC183" i="1"/>
  <c r="T194" i="1"/>
  <c r="X194" i="1"/>
  <c r="W205" i="1"/>
  <c r="AA205" i="1"/>
  <c r="Y217" i="1"/>
  <c r="Q217" i="1"/>
  <c r="AC217" i="1"/>
  <c r="X212" i="1"/>
  <c r="AB212" i="1"/>
  <c r="P212" i="1"/>
  <c r="U233" i="1"/>
  <c r="Y233" i="1"/>
  <c r="X235" i="1"/>
  <c r="AB235" i="1"/>
  <c r="Y234" i="1"/>
  <c r="AC234" i="1"/>
  <c r="Q234" i="1"/>
  <c r="S218" i="1"/>
  <c r="AA218" i="1"/>
  <c r="T239" i="1"/>
  <c r="X239" i="1"/>
  <c r="AB247" i="1"/>
  <c r="P247" i="1"/>
  <c r="T240" i="1"/>
  <c r="X240" i="1"/>
  <c r="Y28" i="1"/>
  <c r="AC28" i="1"/>
  <c r="O39" i="1"/>
  <c r="S39" i="1"/>
  <c r="T38" i="1"/>
  <c r="X38" i="1"/>
  <c r="W30" i="1"/>
  <c r="S30" i="1"/>
  <c r="AC54" i="1"/>
  <c r="Y54" i="1"/>
  <c r="O73" i="1"/>
  <c r="S73" i="1"/>
  <c r="U72" i="1"/>
  <c r="Y72" i="1"/>
  <c r="AB70" i="1"/>
  <c r="T70" i="1"/>
  <c r="AA89" i="1"/>
  <c r="S89" i="1"/>
  <c r="O124" i="1"/>
  <c r="Q75" i="1"/>
  <c r="AC129" i="1"/>
  <c r="AC105" i="1"/>
  <c r="U213" i="1"/>
  <c r="AB160" i="1"/>
  <c r="AC220" i="1"/>
  <c r="AC178" i="1"/>
  <c r="AB204" i="1"/>
  <c r="U188" i="1"/>
  <c r="S108" i="1"/>
  <c r="Y195" i="1"/>
  <c r="T202" i="1"/>
  <c r="W143" i="1"/>
  <c r="O32" i="1"/>
  <c r="P221" i="1"/>
  <c r="P136" i="1"/>
  <c r="Q184" i="1"/>
  <c r="O215" i="1"/>
  <c r="S166" i="1"/>
  <c r="Y142" i="1"/>
  <c r="Y121" i="1"/>
  <c r="W155" i="1"/>
  <c r="O166" i="1"/>
  <c r="O155" i="1"/>
  <c r="P123" i="1"/>
  <c r="P87" i="1"/>
  <c r="Q121" i="1"/>
  <c r="O55" i="1"/>
  <c r="O94" i="1"/>
  <c r="P216" i="1"/>
  <c r="P186" i="1"/>
  <c r="O89" i="1"/>
  <c r="Q53" i="1"/>
  <c r="AB227" i="1"/>
  <c r="AA215" i="1"/>
  <c r="S193" i="1"/>
  <c r="W166" i="1"/>
  <c r="U150" i="1"/>
  <c r="Y146" i="1"/>
  <c r="AC142" i="1"/>
  <c r="Y91" i="1"/>
  <c r="AA73" i="1"/>
  <c r="AA55" i="1"/>
  <c r="T144" i="1"/>
  <c r="AA103" i="1"/>
  <c r="T79" i="1"/>
  <c r="AB186" i="1"/>
  <c r="S159" i="1"/>
  <c r="AC110" i="1"/>
  <c r="S94" i="1"/>
  <c r="Y184" i="1"/>
  <c r="U170" i="1"/>
  <c r="X165" i="1"/>
  <c r="W88" i="1"/>
  <c r="T225" i="1"/>
  <c r="T136" i="1"/>
  <c r="X123" i="1"/>
  <c r="U75" i="1"/>
  <c r="AB74" i="1"/>
  <c r="W32" i="1"/>
  <c r="O88" i="1"/>
  <c r="Q241" i="1"/>
  <c r="P165" i="1"/>
  <c r="O138" i="1"/>
  <c r="P60" i="1"/>
  <c r="X227" i="1"/>
  <c r="W215" i="1"/>
  <c r="U146" i="1"/>
  <c r="AA138" i="1"/>
  <c r="AB221" i="1"/>
  <c r="U184" i="1"/>
  <c r="T165" i="1"/>
  <c r="S88" i="1"/>
  <c r="T123" i="1"/>
  <c r="Q150" i="1"/>
  <c r="Q72" i="1"/>
  <c r="O65" i="1"/>
  <c r="Q170" i="1"/>
  <c r="O159" i="1"/>
  <c r="W73" i="1"/>
  <c r="AA65" i="1"/>
  <c r="Y71" i="1"/>
  <c r="U54" i="1"/>
  <c r="U106" i="1"/>
  <c r="S249" i="1"/>
  <c r="U248" i="1"/>
  <c r="Y241" i="1"/>
  <c r="U241" i="1"/>
  <c r="O249" i="1"/>
  <c r="Q248" i="1"/>
  <c r="T206" i="1"/>
  <c r="T208" i="1" s="1"/>
  <c r="O210" i="1"/>
  <c r="X214" i="1"/>
  <c r="P196" i="1"/>
  <c r="Q209" i="1"/>
  <c r="S211" i="1"/>
  <c r="X216" i="1"/>
  <c r="AB206" i="1"/>
  <c r="AB208" i="1" s="1"/>
  <c r="S210" i="1"/>
  <c r="U209" i="1"/>
  <c r="P214" i="1"/>
  <c r="P206" i="1"/>
  <c r="O211" i="1"/>
  <c r="AB196" i="1"/>
  <c r="P182" i="1"/>
  <c r="U195" i="1"/>
  <c r="Y187" i="1"/>
  <c r="W190" i="1"/>
  <c r="AC187" i="1"/>
  <c r="T182" i="1"/>
  <c r="O190" i="1"/>
  <c r="Q175" i="1"/>
  <c r="Q162" i="1"/>
  <c r="T158" i="1"/>
  <c r="T174" i="1"/>
  <c r="X168" i="1"/>
  <c r="U161" i="1"/>
  <c r="U163" i="1"/>
  <c r="Q172" i="1"/>
  <c r="Q153" i="1"/>
  <c r="S151" i="1"/>
  <c r="U153" i="1"/>
  <c r="S143" i="1"/>
  <c r="W151" i="1"/>
  <c r="U157" i="1"/>
  <c r="Y153" i="1"/>
  <c r="T156" i="1"/>
  <c r="P156" i="1"/>
  <c r="O151" i="1"/>
  <c r="O126" i="1"/>
  <c r="AA135" i="1"/>
  <c r="T128" i="1"/>
  <c r="S126" i="1"/>
  <c r="U137" i="1"/>
  <c r="X128" i="1"/>
  <c r="Q137" i="1"/>
  <c r="O135" i="1"/>
  <c r="S103" i="1"/>
  <c r="U110" i="1"/>
  <c r="S116" i="1"/>
  <c r="T112" i="1"/>
  <c r="S100" i="1"/>
  <c r="AB115" i="1"/>
  <c r="T99" i="1"/>
  <c r="AC106" i="1"/>
  <c r="P99" i="1"/>
  <c r="Q98" i="1"/>
  <c r="Q113" i="1"/>
  <c r="Y113" i="1"/>
  <c r="X112" i="1"/>
  <c r="X115" i="1"/>
  <c r="AC98" i="1"/>
  <c r="O100" i="1"/>
  <c r="P112" i="1"/>
  <c r="Q110" i="1"/>
  <c r="T87" i="1"/>
  <c r="AA94" i="1"/>
  <c r="Q85" i="1"/>
  <c r="U85" i="1"/>
  <c r="X87" i="1"/>
  <c r="S77" i="1"/>
  <c r="Y67" i="1"/>
  <c r="O77" i="1"/>
  <c r="W77" i="1"/>
  <c r="S65" i="1"/>
  <c r="X79" i="1"/>
  <c r="U68" i="1"/>
  <c r="AC67" i="1"/>
  <c r="T66" i="1"/>
  <c r="P79" i="1"/>
  <c r="P74" i="1"/>
  <c r="P70" i="1"/>
  <c r="W55" i="1"/>
  <c r="AC53" i="1"/>
  <c r="X60" i="1"/>
  <c r="Y53" i="1"/>
  <c r="Q54" i="1"/>
  <c r="AC246" i="1"/>
  <c r="Y246" i="1"/>
  <c r="U246" i="1"/>
  <c r="AB205" i="1"/>
  <c r="X205" i="1"/>
  <c r="T205" i="1"/>
  <c r="AB211" i="1"/>
  <c r="X211" i="1"/>
  <c r="T211" i="1"/>
  <c r="AB172" i="1"/>
  <c r="X172" i="1"/>
  <c r="T172" i="1"/>
  <c r="AA177" i="1"/>
  <c r="W177" i="1"/>
  <c r="S177" i="1"/>
  <c r="AC199" i="1"/>
  <c r="Y199" i="1"/>
  <c r="U199" i="1"/>
  <c r="W163" i="1"/>
  <c r="AA163" i="1"/>
  <c r="S163" i="1"/>
  <c r="AB92" i="1"/>
  <c r="X92" i="1"/>
  <c r="T92" i="1"/>
  <c r="AB125" i="1"/>
  <c r="X125" i="1"/>
  <c r="T125" i="1"/>
  <c r="AB101" i="1"/>
  <c r="X101" i="1"/>
  <c r="T101" i="1"/>
  <c r="AB81" i="1"/>
  <c r="X81" i="1"/>
  <c r="T81" i="1"/>
  <c r="AA66" i="1"/>
  <c r="W66" i="1"/>
  <c r="S66" i="1"/>
  <c r="AB141" i="1"/>
  <c r="X141" i="1"/>
  <c r="T141" i="1"/>
  <c r="AC131" i="1"/>
  <c r="Y131" i="1"/>
  <c r="U131" i="1"/>
  <c r="AB63" i="1"/>
  <c r="X63" i="1"/>
  <c r="T63" i="1"/>
  <c r="AC60" i="1"/>
  <c r="Y60" i="1"/>
  <c r="U60" i="1"/>
  <c r="AB43" i="1"/>
  <c r="X43" i="1"/>
  <c r="T43" i="1"/>
  <c r="AC41" i="1"/>
  <c r="Y41" i="1"/>
  <c r="U41" i="1"/>
  <c r="AB29" i="1"/>
  <c r="X29" i="1"/>
  <c r="T29" i="1"/>
  <c r="AB151" i="1"/>
  <c r="X151" i="1"/>
  <c r="T151" i="1"/>
  <c r="AC128" i="1"/>
  <c r="U128" i="1"/>
  <c r="Y128" i="1"/>
  <c r="AC181" i="1"/>
  <c r="U181" i="1"/>
  <c r="Y181" i="1"/>
  <c r="AB118" i="1"/>
  <c r="X118" i="1"/>
  <c r="T118" i="1"/>
  <c r="AC226" i="1"/>
  <c r="Y226" i="1"/>
  <c r="U226" i="1"/>
  <c r="AA142" i="1"/>
  <c r="W142" i="1"/>
  <c r="S142" i="1"/>
  <c r="AC70" i="1"/>
  <c r="Y70" i="1"/>
  <c r="U70" i="1"/>
  <c r="AB91" i="1"/>
  <c r="X91" i="1"/>
  <c r="T91" i="1"/>
  <c r="AB53" i="1"/>
  <c r="X53" i="1"/>
  <c r="T53" i="1"/>
  <c r="AB64" i="1"/>
  <c r="X64" i="1"/>
  <c r="T64" i="1"/>
  <c r="AB127" i="1"/>
  <c r="T127" i="1"/>
  <c r="X127" i="1"/>
  <c r="AC35" i="1"/>
  <c r="Y35" i="1"/>
  <c r="U35" i="1"/>
  <c r="AB103" i="1"/>
  <c r="X103" i="1"/>
  <c r="T103" i="1"/>
  <c r="AC158" i="1"/>
  <c r="Y158" i="1"/>
  <c r="U158" i="1"/>
  <c r="W146" i="1"/>
  <c r="AA146" i="1"/>
  <c r="S146" i="1"/>
  <c r="AA204" i="1"/>
  <c r="W204" i="1"/>
  <c r="S204" i="1"/>
  <c r="AB78" i="1"/>
  <c r="X78" i="1"/>
  <c r="T78" i="1"/>
  <c r="AC180" i="1"/>
  <c r="Y180" i="1"/>
  <c r="U180" i="1"/>
  <c r="AA222" i="1"/>
  <c r="W222" i="1"/>
  <c r="S222" i="1"/>
  <c r="AB185" i="1"/>
  <c r="X185" i="1"/>
  <c r="T185" i="1"/>
  <c r="AA179" i="1"/>
  <c r="W179" i="1"/>
  <c r="S179" i="1"/>
  <c r="AC189" i="1"/>
  <c r="Y189" i="1"/>
  <c r="U189" i="1"/>
  <c r="AC101" i="1"/>
  <c r="Y101" i="1"/>
  <c r="U101" i="1"/>
  <c r="AB65" i="1"/>
  <c r="X65" i="1"/>
  <c r="T65" i="1"/>
  <c r="AB131" i="1"/>
  <c r="X131" i="1"/>
  <c r="T131" i="1"/>
  <c r="AB77" i="1"/>
  <c r="X77" i="1"/>
  <c r="T77" i="1"/>
  <c r="AA49" i="1"/>
  <c r="W49" i="1"/>
  <c r="S49" i="1"/>
  <c r="AB67" i="1"/>
  <c r="X67" i="1"/>
  <c r="T67" i="1"/>
  <c r="AC59" i="1"/>
  <c r="Y59" i="1"/>
  <c r="U59" i="1"/>
  <c r="AA45" i="1"/>
  <c r="W45" i="1"/>
  <c r="S45" i="1"/>
  <c r="AC43" i="1"/>
  <c r="Y43" i="1"/>
  <c r="U43" i="1"/>
  <c r="AB28" i="1"/>
  <c r="X28" i="1"/>
  <c r="T28" i="1"/>
  <c r="U24" i="1"/>
  <c r="AC24" i="1"/>
  <c r="Y24" i="1"/>
  <c r="AB41" i="1"/>
  <c r="X41" i="1"/>
  <c r="T41" i="1"/>
  <c r="AA33" i="1"/>
  <c r="W33" i="1"/>
  <c r="S33" i="1"/>
  <c r="AA51" i="1"/>
  <c r="W51" i="1"/>
  <c r="S51" i="1"/>
  <c r="AB44" i="1"/>
  <c r="X44" i="1"/>
  <c r="T44" i="1"/>
  <c r="AC37" i="1"/>
  <c r="Y37" i="1"/>
  <c r="U37" i="1"/>
  <c r="AC29" i="1"/>
  <c r="U29" i="1"/>
  <c r="Y29" i="1"/>
  <c r="AC235" i="1"/>
  <c r="U235" i="1"/>
  <c r="Y235" i="1"/>
  <c r="AB183" i="1"/>
  <c r="X183" i="1"/>
  <c r="T183" i="1"/>
  <c r="AA144" i="1"/>
  <c r="W144" i="1"/>
  <c r="S144" i="1"/>
  <c r="AC135" i="1"/>
  <c r="Y135" i="1"/>
  <c r="U135" i="1"/>
  <c r="X114" i="1"/>
  <c r="AB114" i="1"/>
  <c r="T114" i="1"/>
  <c r="AC239" i="1"/>
  <c r="Y239" i="1"/>
  <c r="U239" i="1"/>
  <c r="AC193" i="1"/>
  <c r="Y193" i="1"/>
  <c r="U193" i="1"/>
  <c r="AB175" i="1"/>
  <c r="X175" i="1"/>
  <c r="T175" i="1"/>
  <c r="AB142" i="1"/>
  <c r="X142" i="1"/>
  <c r="T142" i="1"/>
  <c r="AA129" i="1"/>
  <c r="W129" i="1"/>
  <c r="S129" i="1"/>
  <c r="AA114" i="1"/>
  <c r="W114" i="1"/>
  <c r="S114" i="1"/>
  <c r="AB97" i="1"/>
  <c r="X97" i="1"/>
  <c r="T97" i="1"/>
  <c r="AC247" i="1"/>
  <c r="Y247" i="1"/>
  <c r="U247" i="1"/>
  <c r="AA231" i="1"/>
  <c r="W231" i="1"/>
  <c r="S231" i="1"/>
  <c r="AC218" i="1"/>
  <c r="Y218" i="1"/>
  <c r="U218" i="1"/>
  <c r="AC200" i="1"/>
  <c r="Y200" i="1"/>
  <c r="U200" i="1"/>
  <c r="AB181" i="1"/>
  <c r="X181" i="1"/>
  <c r="T181" i="1"/>
  <c r="AA150" i="1"/>
  <c r="W150" i="1"/>
  <c r="S150" i="1"/>
  <c r="AC138" i="1"/>
  <c r="Y138" i="1"/>
  <c r="U138" i="1"/>
  <c r="AB71" i="1"/>
  <c r="X71" i="1"/>
  <c r="T71" i="1"/>
  <c r="AA54" i="1"/>
  <c r="W54" i="1"/>
  <c r="S54" i="1"/>
  <c r="AC96" i="1"/>
  <c r="Y96" i="1"/>
  <c r="U96" i="1"/>
  <c r="AC90" i="1"/>
  <c r="Y90" i="1"/>
  <c r="U90" i="1"/>
  <c r="AA84" i="1"/>
  <c r="W84" i="1"/>
  <c r="S84" i="1"/>
  <c r="AC69" i="1"/>
  <c r="Y69" i="1"/>
  <c r="U69" i="1"/>
  <c r="AB54" i="1"/>
  <c r="T54" i="1"/>
  <c r="X54" i="1"/>
  <c r="AC31" i="1"/>
  <c r="U31" i="1"/>
  <c r="Y31" i="1"/>
  <c r="AB83" i="1"/>
  <c r="X83" i="1"/>
  <c r="T83" i="1"/>
  <c r="AA62" i="1"/>
  <c r="W62" i="1"/>
  <c r="S62" i="1"/>
  <c r="U185" i="1"/>
  <c r="AC185" i="1"/>
  <c r="Y185" i="1"/>
  <c r="AA145" i="1"/>
  <c r="W145" i="1"/>
  <c r="S145" i="1"/>
  <c r="AB121" i="1"/>
  <c r="X121" i="1"/>
  <c r="T121" i="1"/>
  <c r="AB110" i="1"/>
  <c r="X110" i="1"/>
  <c r="T110" i="1"/>
  <c r="AC55" i="1"/>
  <c r="Y55" i="1"/>
  <c r="U55" i="1"/>
  <c r="AB34" i="1"/>
  <c r="X34" i="1"/>
  <c r="T34" i="1"/>
  <c r="X210" i="1"/>
  <c r="AB210" i="1"/>
  <c r="T210" i="1"/>
  <c r="AC144" i="1"/>
  <c r="U144" i="1"/>
  <c r="Y144" i="1"/>
  <c r="AA68" i="1"/>
  <c r="W68" i="1"/>
  <c r="S68" i="1"/>
  <c r="AB213" i="1"/>
  <c r="X213" i="1"/>
  <c r="T213" i="1"/>
  <c r="AA112" i="1"/>
  <c r="W112" i="1"/>
  <c r="S112" i="1"/>
  <c r="AA98" i="1"/>
  <c r="W98" i="1"/>
  <c r="S98" i="1"/>
  <c r="AB68" i="1"/>
  <c r="X68" i="1"/>
  <c r="T68" i="1"/>
  <c r="AB39" i="1"/>
  <c r="X39" i="1"/>
  <c r="T39" i="1"/>
  <c r="Y227" i="1"/>
  <c r="AC227" i="1"/>
  <c r="U227" i="1"/>
  <c r="X122" i="1"/>
  <c r="AB122" i="1"/>
  <c r="T122" i="1"/>
  <c r="AC36" i="1"/>
  <c r="Y36" i="1"/>
  <c r="U36" i="1"/>
  <c r="AB188" i="1"/>
  <c r="X188" i="1"/>
  <c r="T188" i="1"/>
  <c r="X166" i="1"/>
  <c r="AB166" i="1"/>
  <c r="T166" i="1"/>
  <c r="AA102" i="1"/>
  <c r="W102" i="1"/>
  <c r="S102" i="1"/>
  <c r="AA176" i="1"/>
  <c r="W176" i="1"/>
  <c r="S176" i="1"/>
  <c r="AB42" i="1"/>
  <c r="T42" i="1"/>
  <c r="X42" i="1"/>
  <c r="AA188" i="1"/>
  <c r="W188" i="1"/>
  <c r="S188" i="1"/>
  <c r="AB106" i="1"/>
  <c r="X106" i="1"/>
  <c r="T106" i="1"/>
  <c r="AC76" i="1"/>
  <c r="Y76" i="1"/>
  <c r="U76" i="1"/>
  <c r="AA134" i="1"/>
  <c r="W134" i="1"/>
  <c r="S134" i="1"/>
  <c r="AC211" i="1"/>
  <c r="Y211" i="1"/>
  <c r="U211" i="1"/>
  <c r="AB229" i="1"/>
  <c r="X229" i="1"/>
  <c r="T229" i="1"/>
  <c r="AB105" i="1"/>
  <c r="X105" i="1"/>
  <c r="T105" i="1"/>
  <c r="AB82" i="1"/>
  <c r="X82" i="1"/>
  <c r="T82" i="1"/>
  <c r="W240" i="1"/>
  <c r="S240" i="1"/>
  <c r="AA240" i="1"/>
  <c r="AB217" i="1"/>
  <c r="X217" i="1"/>
  <c r="T217" i="1"/>
  <c r="W228" i="1"/>
  <c r="AA228" i="1"/>
  <c r="S228" i="1"/>
  <c r="AB222" i="1"/>
  <c r="X222" i="1"/>
  <c r="T222" i="1"/>
  <c r="X220" i="1"/>
  <c r="AB220" i="1"/>
  <c r="T220" i="1"/>
  <c r="AC177" i="1"/>
  <c r="Y177" i="1"/>
  <c r="U177" i="1"/>
  <c r="AC155" i="1"/>
  <c r="U155" i="1"/>
  <c r="Y155" i="1"/>
  <c r="AC65" i="1"/>
  <c r="Y65" i="1"/>
  <c r="U65" i="1"/>
  <c r="AB109" i="1"/>
  <c r="X109" i="1"/>
  <c r="T109" i="1"/>
  <c r="AB57" i="1"/>
  <c r="X57" i="1"/>
  <c r="T57" i="1"/>
  <c r="AA149" i="1"/>
  <c r="W149" i="1"/>
  <c r="S149" i="1"/>
  <c r="AA140" i="1"/>
  <c r="W140" i="1"/>
  <c r="S140" i="1"/>
  <c r="AB124" i="1"/>
  <c r="X124" i="1"/>
  <c r="T124" i="1"/>
  <c r="AB80" i="1"/>
  <c r="X80" i="1"/>
  <c r="T80" i="1"/>
  <c r="AB55" i="1"/>
  <c r="X55" i="1"/>
  <c r="T55" i="1"/>
  <c r="AC73" i="1"/>
  <c r="Y73" i="1"/>
  <c r="U73" i="1"/>
  <c r="AC33" i="1"/>
  <c r="Y33" i="1"/>
  <c r="U33" i="1"/>
  <c r="AC44" i="1"/>
  <c r="Y44" i="1"/>
  <c r="U44" i="1"/>
  <c r="AC186" i="1"/>
  <c r="Y186" i="1"/>
  <c r="U186" i="1"/>
  <c r="AB241" i="1"/>
  <c r="X241" i="1"/>
  <c r="T241" i="1"/>
  <c r="AB150" i="1"/>
  <c r="X150" i="1"/>
  <c r="T150" i="1"/>
  <c r="AB98" i="1"/>
  <c r="X98" i="1"/>
  <c r="T98" i="1"/>
  <c r="W233" i="1"/>
  <c r="AA233" i="1"/>
  <c r="S233" i="1"/>
  <c r="AA184" i="1"/>
  <c r="W184" i="1"/>
  <c r="S184" i="1"/>
  <c r="AC27" i="1"/>
  <c r="Y27" i="1"/>
  <c r="U27" i="1"/>
  <c r="AA85" i="1"/>
  <c r="W85" i="1"/>
  <c r="S85" i="1"/>
  <c r="AA91" i="1"/>
  <c r="W91" i="1"/>
  <c r="S91" i="1"/>
  <c r="AC237" i="1"/>
  <c r="Y237" i="1"/>
  <c r="U237" i="1"/>
  <c r="AC112" i="1"/>
  <c r="U112" i="1"/>
  <c r="Y112" i="1"/>
  <c r="AA225" i="1"/>
  <c r="W225" i="1"/>
  <c r="S225" i="1"/>
  <c r="AA113" i="1"/>
  <c r="W113" i="1"/>
  <c r="S113" i="1"/>
  <c r="AC47" i="1"/>
  <c r="Y47" i="1"/>
  <c r="U47" i="1"/>
  <c r="AC196" i="1"/>
  <c r="Y196" i="1"/>
  <c r="U196" i="1"/>
  <c r="AA120" i="1"/>
  <c r="W120" i="1"/>
  <c r="S120" i="1"/>
  <c r="AB192" i="1"/>
  <c r="X192" i="1"/>
  <c r="T192" i="1"/>
  <c r="AA214" i="1"/>
  <c r="W214" i="1"/>
  <c r="S214" i="1"/>
  <c r="W105" i="1"/>
  <c r="AA105" i="1"/>
  <c r="S105" i="1"/>
  <c r="AB245" i="1"/>
  <c r="X245" i="1"/>
  <c r="T245" i="1"/>
  <c r="AC216" i="1"/>
  <c r="Y216" i="1"/>
  <c r="U216" i="1"/>
  <c r="AB215" i="1"/>
  <c r="X215" i="1"/>
  <c r="T215" i="1"/>
  <c r="W203" i="1"/>
  <c r="AA203" i="1"/>
  <c r="S203" i="1"/>
  <c r="AB167" i="1"/>
  <c r="X167" i="1"/>
  <c r="T167" i="1"/>
  <c r="AA164" i="1"/>
  <c r="W164" i="1"/>
  <c r="S164" i="1"/>
  <c r="W171" i="1"/>
  <c r="AA171" i="1"/>
  <c r="S171" i="1"/>
  <c r="AB191" i="1"/>
  <c r="X191" i="1"/>
  <c r="T191" i="1"/>
  <c r="AA160" i="1"/>
  <c r="W160" i="1"/>
  <c r="S160" i="1"/>
  <c r="AA109" i="1"/>
  <c r="W109" i="1"/>
  <c r="S109" i="1"/>
  <c r="AA61" i="1"/>
  <c r="W61" i="1"/>
  <c r="S61" i="1"/>
  <c r="AC109" i="1"/>
  <c r="Y109" i="1"/>
  <c r="U109" i="1"/>
  <c r="AC57" i="1"/>
  <c r="Y57" i="1"/>
  <c r="U57" i="1"/>
  <c r="AA74" i="1"/>
  <c r="W74" i="1"/>
  <c r="S74" i="1"/>
  <c r="AC147" i="1"/>
  <c r="Y147" i="1"/>
  <c r="U147" i="1"/>
  <c r="X140" i="1"/>
  <c r="AB140" i="1"/>
  <c r="T140" i="1"/>
  <c r="AC132" i="1"/>
  <c r="Y132" i="1"/>
  <c r="U132" i="1"/>
  <c r="AC100" i="1"/>
  <c r="Y100" i="1"/>
  <c r="U100" i="1"/>
  <c r="AA133" i="1"/>
  <c r="W133" i="1"/>
  <c r="S133" i="1"/>
  <c r="AB249" i="1"/>
  <c r="X249" i="1"/>
  <c r="T249" i="1"/>
  <c r="AA244" i="1"/>
  <c r="W244" i="1"/>
  <c r="S244" i="1"/>
  <c r="AA230" i="1"/>
  <c r="W230" i="1"/>
  <c r="S230" i="1"/>
  <c r="AB223" i="1"/>
  <c r="X223" i="1"/>
  <c r="T223" i="1"/>
  <c r="AC215" i="1"/>
  <c r="U215" i="1"/>
  <c r="Y215" i="1"/>
  <c r="AB228" i="1"/>
  <c r="X228" i="1"/>
  <c r="T228" i="1"/>
  <c r="AC222" i="1"/>
  <c r="Y222" i="1"/>
  <c r="U222" i="1"/>
  <c r="AA209" i="1"/>
  <c r="W209" i="1"/>
  <c r="S209" i="1"/>
  <c r="W224" i="1"/>
  <c r="AA224" i="1"/>
  <c r="S224" i="1"/>
  <c r="AB226" i="1"/>
  <c r="X226" i="1"/>
  <c r="T226" i="1"/>
  <c r="W213" i="1"/>
  <c r="AA213" i="1"/>
  <c r="S213" i="1"/>
  <c r="AA202" i="1"/>
  <c r="W202" i="1"/>
  <c r="S202" i="1"/>
  <c r="AB193" i="1"/>
  <c r="X193" i="1"/>
  <c r="T193" i="1"/>
  <c r="AA182" i="1"/>
  <c r="W182" i="1"/>
  <c r="S182" i="1"/>
  <c r="AC164" i="1"/>
  <c r="Y164" i="1"/>
  <c r="U164" i="1"/>
  <c r="AA156" i="1"/>
  <c r="W156" i="1"/>
  <c r="S156" i="1"/>
  <c r="AC198" i="1"/>
  <c r="Y198" i="1"/>
  <c r="U198" i="1"/>
  <c r="AC179" i="1"/>
  <c r="Y179" i="1"/>
  <c r="U179" i="1"/>
  <c r="AB173" i="1"/>
  <c r="X173" i="1"/>
  <c r="T173" i="1"/>
  <c r="AB164" i="1"/>
  <c r="X164" i="1"/>
  <c r="T164" i="1"/>
  <c r="AA173" i="1"/>
  <c r="W173" i="1"/>
  <c r="S173" i="1"/>
  <c r="AA199" i="1"/>
  <c r="W199" i="1"/>
  <c r="S199" i="1"/>
  <c r="AC197" i="1"/>
  <c r="Y197" i="1"/>
  <c r="U197" i="1"/>
  <c r="AC191" i="1"/>
  <c r="Y191" i="1"/>
  <c r="U191" i="1"/>
  <c r="AA189" i="1"/>
  <c r="W189" i="1"/>
  <c r="S189" i="1"/>
  <c r="AB178" i="1"/>
  <c r="X178" i="1"/>
  <c r="T178" i="1"/>
  <c r="AC165" i="1"/>
  <c r="Y165" i="1"/>
  <c r="U165" i="1"/>
  <c r="AB157" i="1"/>
  <c r="X157" i="1"/>
  <c r="T157" i="1"/>
  <c r="AA101" i="1"/>
  <c r="W101" i="1"/>
  <c r="S101" i="1"/>
  <c r="W60" i="1"/>
  <c r="AA60" i="1"/>
  <c r="S60" i="1"/>
  <c r="AC123" i="1"/>
  <c r="U123" i="1"/>
  <c r="Y123" i="1"/>
  <c r="AC115" i="1"/>
  <c r="Y115" i="1"/>
  <c r="U115" i="1"/>
  <c r="AC99" i="1"/>
  <c r="Y99" i="1"/>
  <c r="U99" i="1"/>
  <c r="AC92" i="1"/>
  <c r="Y92" i="1"/>
  <c r="U92" i="1"/>
  <c r="AC87" i="1"/>
  <c r="Y87" i="1"/>
  <c r="U87" i="1"/>
  <c r="AC79" i="1"/>
  <c r="Y79" i="1"/>
  <c r="U79" i="1"/>
  <c r="AB73" i="1"/>
  <c r="T73" i="1"/>
  <c r="X73" i="1"/>
  <c r="AC148" i="1"/>
  <c r="Y148" i="1"/>
  <c r="U148" i="1"/>
  <c r="AB147" i="1"/>
  <c r="X147" i="1"/>
  <c r="T147" i="1"/>
  <c r="AC141" i="1"/>
  <c r="Y141" i="1"/>
  <c r="U141" i="1"/>
  <c r="AC139" i="1"/>
  <c r="U139" i="1"/>
  <c r="Y139" i="1"/>
  <c r="AA132" i="1"/>
  <c r="W132" i="1"/>
  <c r="S132" i="1"/>
  <c r="AA131" i="1"/>
  <c r="W131" i="1"/>
  <c r="S131" i="1"/>
  <c r="AB116" i="1"/>
  <c r="T116" i="1"/>
  <c r="X116" i="1"/>
  <c r="AB100" i="1"/>
  <c r="T100" i="1"/>
  <c r="X100" i="1"/>
  <c r="AB88" i="1"/>
  <c r="T88" i="1"/>
  <c r="X88" i="1"/>
  <c r="W71" i="1"/>
  <c r="AA71" i="1"/>
  <c r="S71" i="1"/>
  <c r="W64" i="1"/>
  <c r="AA64" i="1"/>
  <c r="S64" i="1"/>
  <c r="W53" i="1"/>
  <c r="AA53" i="1"/>
  <c r="S53" i="1"/>
  <c r="AA48" i="1"/>
  <c r="W48" i="1"/>
  <c r="S48" i="1"/>
  <c r="AB75" i="1"/>
  <c r="X75" i="1"/>
  <c r="T75" i="1"/>
  <c r="AC66" i="1"/>
  <c r="Y66" i="1"/>
  <c r="U66" i="1"/>
  <c r="AA40" i="1"/>
  <c r="W40" i="1"/>
  <c r="S40" i="1"/>
  <c r="AA52" i="1"/>
  <c r="W52" i="1"/>
  <c r="S52" i="1"/>
  <c r="AB45" i="1"/>
  <c r="X45" i="1"/>
  <c r="T45" i="1"/>
  <c r="W43" i="1"/>
  <c r="AA43" i="1"/>
  <c r="S43" i="1"/>
  <c r="AA28" i="1"/>
  <c r="W28" i="1"/>
  <c r="S28" i="1"/>
  <c r="AA24" i="1"/>
  <c r="W24" i="1"/>
  <c r="S24" i="1"/>
  <c r="W37" i="1"/>
  <c r="AA37" i="1"/>
  <c r="S37" i="1"/>
  <c r="AA29" i="1"/>
  <c r="W29" i="1"/>
  <c r="S29" i="1"/>
  <c r="X234" i="1"/>
  <c r="AB234" i="1"/>
  <c r="T234" i="1"/>
  <c r="AB143" i="1"/>
  <c r="T143" i="1"/>
  <c r="X143" i="1"/>
  <c r="X130" i="1"/>
  <c r="AB130" i="1"/>
  <c r="T130" i="1"/>
  <c r="AC111" i="1"/>
  <c r="Y111" i="1"/>
  <c r="U111" i="1"/>
  <c r="AB233" i="1"/>
  <c r="X233" i="1"/>
  <c r="T233" i="1"/>
  <c r="X184" i="1"/>
  <c r="AB184" i="1"/>
  <c r="T184" i="1"/>
  <c r="AA168" i="1"/>
  <c r="W168" i="1"/>
  <c r="S168" i="1"/>
  <c r="AA136" i="1"/>
  <c r="W136" i="1"/>
  <c r="S136" i="1"/>
  <c r="AA128" i="1"/>
  <c r="W128" i="1"/>
  <c r="S128" i="1"/>
  <c r="AB111" i="1"/>
  <c r="X111" i="1"/>
  <c r="T111" i="1"/>
  <c r="AC95" i="1"/>
  <c r="Y95" i="1"/>
  <c r="U95" i="1"/>
  <c r="AA241" i="1"/>
  <c r="W241" i="1"/>
  <c r="S241" i="1"/>
  <c r="AB230" i="1"/>
  <c r="X230" i="1"/>
  <c r="T230" i="1"/>
  <c r="AC212" i="1"/>
  <c r="Y212" i="1"/>
  <c r="U212" i="1"/>
  <c r="AC194" i="1"/>
  <c r="Y194" i="1"/>
  <c r="U194" i="1"/>
  <c r="AC160" i="1"/>
  <c r="U160" i="1"/>
  <c r="Y160" i="1"/>
  <c r="AB146" i="1"/>
  <c r="X146" i="1"/>
  <c r="T146" i="1"/>
  <c r="AC56" i="1"/>
  <c r="Y56" i="1"/>
  <c r="U56" i="1"/>
  <c r="AA46" i="1"/>
  <c r="S46" i="1"/>
  <c r="W46" i="1"/>
  <c r="AB96" i="1"/>
  <c r="X96" i="1"/>
  <c r="T96" i="1"/>
  <c r="AC83" i="1"/>
  <c r="Y83" i="1"/>
  <c r="U83" i="1"/>
  <c r="AB49" i="1"/>
  <c r="X49" i="1"/>
  <c r="T49" i="1"/>
  <c r="AB27" i="1"/>
  <c r="X27" i="1"/>
  <c r="T27" i="1"/>
  <c r="AC77" i="1"/>
  <c r="U77" i="1"/>
  <c r="Y77" i="1"/>
  <c r="AC40" i="1"/>
  <c r="Y40" i="1"/>
  <c r="U40" i="1"/>
  <c r="AC168" i="1"/>
  <c r="Y168" i="1"/>
  <c r="U168" i="1"/>
  <c r="Q143" i="1"/>
  <c r="AC143" i="1"/>
  <c r="Y143" i="1"/>
  <c r="U143" i="1"/>
  <c r="AB119" i="1"/>
  <c r="X119" i="1"/>
  <c r="T119" i="1"/>
  <c r="AA106" i="1"/>
  <c r="W106" i="1"/>
  <c r="S106" i="1"/>
  <c r="AA42" i="1"/>
  <c r="W42" i="1"/>
  <c r="S42" i="1"/>
  <c r="AB26" i="1"/>
  <c r="T26" i="1"/>
  <c r="X26" i="1"/>
  <c r="X203" i="1"/>
  <c r="AB203" i="1"/>
  <c r="T203" i="1"/>
  <c r="AB138" i="1"/>
  <c r="X138" i="1"/>
  <c r="T138" i="1"/>
  <c r="AA237" i="1"/>
  <c r="W237" i="1"/>
  <c r="S237" i="1"/>
  <c r="AC201" i="1"/>
  <c r="U201" i="1"/>
  <c r="Y201" i="1"/>
  <c r="AC122" i="1"/>
  <c r="Y122" i="1"/>
  <c r="U122" i="1"/>
  <c r="AA110" i="1"/>
  <c r="W110" i="1"/>
  <c r="S110" i="1"/>
  <c r="AB94" i="1"/>
  <c r="X94" i="1"/>
  <c r="T94" i="1"/>
  <c r="AC63" i="1"/>
  <c r="Y63" i="1"/>
  <c r="U63" i="1"/>
  <c r="AB35" i="1"/>
  <c r="X35" i="1"/>
  <c r="T35" i="1"/>
  <c r="AA162" i="1"/>
  <c r="W162" i="1"/>
  <c r="S162" i="1"/>
  <c r="AA118" i="1"/>
  <c r="W118" i="1"/>
  <c r="S118" i="1"/>
  <c r="AA235" i="1"/>
  <c r="W235" i="1"/>
  <c r="S235" i="1"/>
  <c r="X180" i="1"/>
  <c r="AB180" i="1"/>
  <c r="T180" i="1"/>
  <c r="AC159" i="1"/>
  <c r="Y159" i="1"/>
  <c r="U159" i="1"/>
  <c r="AC119" i="1"/>
  <c r="U119" i="1"/>
  <c r="Y119" i="1"/>
  <c r="W221" i="1"/>
  <c r="AA221" i="1"/>
  <c r="S221" i="1"/>
  <c r="AB176" i="1"/>
  <c r="X176" i="1"/>
  <c r="T176" i="1"/>
  <c r="AC89" i="1"/>
  <c r="U89" i="1"/>
  <c r="Y89" i="1"/>
  <c r="AA78" i="1"/>
  <c r="W78" i="1"/>
  <c r="S78" i="1"/>
  <c r="AA82" i="1"/>
  <c r="W82" i="1"/>
  <c r="S82" i="1"/>
  <c r="AB200" i="1"/>
  <c r="X200" i="1"/>
  <c r="T200" i="1"/>
  <c r="AC214" i="1"/>
  <c r="Y214" i="1"/>
  <c r="U214" i="1"/>
  <c r="AC38" i="1"/>
  <c r="Y38" i="1"/>
  <c r="U38" i="1"/>
  <c r="AB169" i="1"/>
  <c r="X169" i="1"/>
  <c r="T169" i="1"/>
  <c r="AA238" i="1"/>
  <c r="W238" i="1"/>
  <c r="S238" i="1"/>
  <c r="AA236" i="1"/>
  <c r="W236" i="1"/>
  <c r="S236" i="1"/>
  <c r="AC206" i="1"/>
  <c r="AC208" i="1" s="1"/>
  <c r="Y206" i="1"/>
  <c r="Y208" i="1" s="1"/>
  <c r="U206" i="1"/>
  <c r="U208" i="1" s="1"/>
  <c r="AA216" i="1"/>
  <c r="W216" i="1"/>
  <c r="S216" i="1"/>
  <c r="W195" i="1"/>
  <c r="AA195" i="1"/>
  <c r="S195" i="1"/>
  <c r="AA186" i="1"/>
  <c r="W186" i="1"/>
  <c r="S186" i="1"/>
  <c r="AB171" i="1"/>
  <c r="X171" i="1"/>
  <c r="T171" i="1"/>
  <c r="AB190" i="1"/>
  <c r="X190" i="1"/>
  <c r="T190" i="1"/>
  <c r="AA117" i="1"/>
  <c r="W117" i="1"/>
  <c r="S117" i="1"/>
  <c r="AB117" i="1"/>
  <c r="X117" i="1"/>
  <c r="T117" i="1"/>
  <c r="AB93" i="1"/>
  <c r="X93" i="1"/>
  <c r="T93" i="1"/>
  <c r="AA75" i="1"/>
  <c r="W75" i="1"/>
  <c r="S75" i="1"/>
  <c r="AB148" i="1"/>
  <c r="X148" i="1"/>
  <c r="T148" i="1"/>
  <c r="AA139" i="1"/>
  <c r="W139" i="1"/>
  <c r="S139" i="1"/>
  <c r="AB108" i="1"/>
  <c r="X108" i="1"/>
  <c r="T108" i="1"/>
  <c r="AB69" i="1"/>
  <c r="X69" i="1"/>
  <c r="T69" i="1"/>
  <c r="AB32" i="1"/>
  <c r="X32" i="1"/>
  <c r="T32" i="1"/>
  <c r="AB52" i="1"/>
  <c r="X52" i="1"/>
  <c r="T52" i="1"/>
  <c r="AB25" i="1"/>
  <c r="X25" i="1"/>
  <c r="T25" i="1"/>
  <c r="AB51" i="1"/>
  <c r="X51" i="1"/>
  <c r="T51" i="1"/>
  <c r="AB238" i="1"/>
  <c r="X238" i="1"/>
  <c r="T238" i="1"/>
  <c r="AC136" i="1"/>
  <c r="Y136" i="1"/>
  <c r="U136" i="1"/>
  <c r="AA196" i="1"/>
  <c r="W196" i="1"/>
  <c r="S196" i="1"/>
  <c r="AA130" i="1"/>
  <c r="W130" i="1"/>
  <c r="S130" i="1"/>
  <c r="AA169" i="1"/>
  <c r="W169" i="1"/>
  <c r="S169" i="1"/>
  <c r="AC202" i="1"/>
  <c r="Y202" i="1"/>
  <c r="U202" i="1"/>
  <c r="X153" i="1"/>
  <c r="T153" i="1"/>
  <c r="AC84" i="1"/>
  <c r="Y84" i="1"/>
  <c r="U84" i="1"/>
  <c r="AB31" i="1"/>
  <c r="X31" i="1"/>
  <c r="T31" i="1"/>
  <c r="AA96" i="1"/>
  <c r="W96" i="1"/>
  <c r="S96" i="1"/>
  <c r="AB72" i="1"/>
  <c r="T72" i="1"/>
  <c r="X72" i="1"/>
  <c r="AA38" i="1"/>
  <c r="W38" i="1"/>
  <c r="S38" i="1"/>
  <c r="AC151" i="1"/>
  <c r="U151" i="1"/>
  <c r="Y151" i="1"/>
  <c r="AA154" i="1"/>
  <c r="W154" i="1"/>
  <c r="S154" i="1"/>
  <c r="AB218" i="1"/>
  <c r="X218" i="1"/>
  <c r="T218" i="1"/>
  <c r="AC103" i="1"/>
  <c r="Y103" i="1"/>
  <c r="U103" i="1"/>
  <c r="AC249" i="1"/>
  <c r="U249" i="1"/>
  <c r="Y249" i="1"/>
  <c r="AA58" i="1"/>
  <c r="S58" i="1"/>
  <c r="W58" i="1"/>
  <c r="AB134" i="1"/>
  <c r="X134" i="1"/>
  <c r="T134" i="1"/>
  <c r="AA192" i="1"/>
  <c r="W192" i="1"/>
  <c r="S192" i="1"/>
  <c r="AC120" i="1"/>
  <c r="Y120" i="1"/>
  <c r="U120" i="1"/>
  <c r="AC245" i="1"/>
  <c r="Y245" i="1"/>
  <c r="U245" i="1"/>
  <c r="AC133" i="1"/>
  <c r="Y133" i="1"/>
  <c r="U133" i="1"/>
  <c r="AA234" i="1"/>
  <c r="W234" i="1"/>
  <c r="S234" i="1"/>
  <c r="AB236" i="1"/>
  <c r="X236" i="1"/>
  <c r="T236" i="1"/>
  <c r="AA223" i="1"/>
  <c r="W223" i="1"/>
  <c r="S223" i="1"/>
  <c r="AC205" i="1"/>
  <c r="Y205" i="1"/>
  <c r="U205" i="1"/>
  <c r="AB224" i="1"/>
  <c r="X224" i="1"/>
  <c r="T224" i="1"/>
  <c r="W194" i="1"/>
  <c r="AA194" i="1"/>
  <c r="S194" i="1"/>
  <c r="AC174" i="1"/>
  <c r="Y174" i="1"/>
  <c r="U174" i="1"/>
  <c r="AA157" i="1"/>
  <c r="W157" i="1"/>
  <c r="S157" i="1"/>
  <c r="W198" i="1"/>
  <c r="S198" i="1"/>
  <c r="AA198" i="1"/>
  <c r="AA174" i="1"/>
  <c r="W174" i="1"/>
  <c r="S174" i="1"/>
  <c r="AB197" i="1"/>
  <c r="X197" i="1"/>
  <c r="T197" i="1"/>
  <c r="AA178" i="1"/>
  <c r="W178" i="1"/>
  <c r="S178" i="1"/>
  <c r="AA165" i="1"/>
  <c r="W165" i="1"/>
  <c r="S165" i="1"/>
  <c r="AA57" i="1"/>
  <c r="W57" i="1"/>
  <c r="S57" i="1"/>
  <c r="AC125" i="1"/>
  <c r="Y125" i="1"/>
  <c r="U125" i="1"/>
  <c r="AC117" i="1"/>
  <c r="Y117" i="1"/>
  <c r="U117" i="1"/>
  <c r="AC93" i="1"/>
  <c r="Y93" i="1"/>
  <c r="U93" i="1"/>
  <c r="AC81" i="1"/>
  <c r="Y81" i="1"/>
  <c r="U81" i="1"/>
  <c r="AC149" i="1"/>
  <c r="Y149" i="1"/>
  <c r="U149" i="1"/>
  <c r="AA141" i="1"/>
  <c r="W141" i="1"/>
  <c r="S141" i="1"/>
  <c r="AC116" i="1"/>
  <c r="Y116" i="1"/>
  <c r="U116" i="1"/>
  <c r="AC88" i="1"/>
  <c r="Y88" i="1"/>
  <c r="U88" i="1"/>
  <c r="AB24" i="1"/>
  <c r="T24" i="1"/>
  <c r="X24" i="1"/>
  <c r="AA246" i="1"/>
  <c r="W246" i="1"/>
  <c r="S246" i="1"/>
  <c r="AA248" i="1"/>
  <c r="W248" i="1"/>
  <c r="S248" i="1"/>
  <c r="AC240" i="1"/>
  <c r="U240" i="1"/>
  <c r="Y240" i="1"/>
  <c r="AC236" i="1"/>
  <c r="Y236" i="1"/>
  <c r="U236" i="1"/>
  <c r="AA220" i="1"/>
  <c r="W220" i="1"/>
  <c r="S220" i="1"/>
  <c r="AB209" i="1"/>
  <c r="X209" i="1"/>
  <c r="T209" i="1"/>
  <c r="AC228" i="1"/>
  <c r="Y228" i="1"/>
  <c r="U228" i="1"/>
  <c r="AA217" i="1"/>
  <c r="W217" i="1"/>
  <c r="S217" i="1"/>
  <c r="AA206" i="1"/>
  <c r="AA208" i="1" s="1"/>
  <c r="W206" i="1"/>
  <c r="W208" i="1" s="1"/>
  <c r="S206" i="1"/>
  <c r="S208" i="1" s="1"/>
  <c r="AC224" i="1"/>
  <c r="Y224" i="1"/>
  <c r="U224" i="1"/>
  <c r="W212" i="1"/>
  <c r="AA212" i="1"/>
  <c r="S212" i="1"/>
  <c r="AB201" i="1"/>
  <c r="X201" i="1"/>
  <c r="T201" i="1"/>
  <c r="AA187" i="1"/>
  <c r="W187" i="1"/>
  <c r="S187" i="1"/>
  <c r="AB179" i="1"/>
  <c r="X179" i="1"/>
  <c r="T179" i="1"/>
  <c r="AA172" i="1"/>
  <c r="W172" i="1"/>
  <c r="S172" i="1"/>
  <c r="X161" i="1"/>
  <c r="AB161" i="1"/>
  <c r="T161" i="1"/>
  <c r="AB155" i="1"/>
  <c r="T155" i="1"/>
  <c r="X155" i="1"/>
  <c r="AB198" i="1"/>
  <c r="X198" i="1"/>
  <c r="T198" i="1"/>
  <c r="AB177" i="1"/>
  <c r="X177" i="1"/>
  <c r="T177" i="1"/>
  <c r="AC171" i="1"/>
  <c r="U171" i="1"/>
  <c r="Y171" i="1"/>
  <c r="AA161" i="1"/>
  <c r="W161" i="1"/>
  <c r="S161" i="1"/>
  <c r="AC173" i="1"/>
  <c r="Y173" i="1"/>
  <c r="U173" i="1"/>
  <c r="AB199" i="1"/>
  <c r="X199" i="1"/>
  <c r="T199" i="1"/>
  <c r="AA197" i="1"/>
  <c r="W197" i="1"/>
  <c r="S197" i="1"/>
  <c r="AC190" i="1"/>
  <c r="Y190" i="1"/>
  <c r="U190" i="1"/>
  <c r="AC182" i="1"/>
  <c r="Y182" i="1"/>
  <c r="U182" i="1"/>
  <c r="AA175" i="1"/>
  <c r="W175" i="1"/>
  <c r="S175" i="1"/>
  <c r="AC167" i="1"/>
  <c r="Y167" i="1"/>
  <c r="U167" i="1"/>
  <c r="AB163" i="1"/>
  <c r="X163" i="1"/>
  <c r="T163" i="1"/>
  <c r="AC156" i="1"/>
  <c r="Y156" i="1"/>
  <c r="U156" i="1"/>
  <c r="W125" i="1"/>
  <c r="AA125" i="1"/>
  <c r="S125" i="1"/>
  <c r="AA81" i="1"/>
  <c r="W81" i="1"/>
  <c r="S81" i="1"/>
  <c r="AB59" i="1"/>
  <c r="X59" i="1"/>
  <c r="T59" i="1"/>
  <c r="AA123" i="1"/>
  <c r="W123" i="1"/>
  <c r="S123" i="1"/>
  <c r="AA115" i="1"/>
  <c r="W115" i="1"/>
  <c r="S115" i="1"/>
  <c r="AA99" i="1"/>
  <c r="W99" i="1"/>
  <c r="S99" i="1"/>
  <c r="AA92" i="1"/>
  <c r="W92" i="1"/>
  <c r="S92" i="1"/>
  <c r="W87" i="1"/>
  <c r="AA87" i="1"/>
  <c r="S87" i="1"/>
  <c r="AA79" i="1"/>
  <c r="W79" i="1"/>
  <c r="S79" i="1"/>
  <c r="AA67" i="1"/>
  <c r="W67" i="1"/>
  <c r="S67" i="1"/>
  <c r="AB149" i="1"/>
  <c r="X149" i="1"/>
  <c r="T149" i="1"/>
  <c r="AA148" i="1"/>
  <c r="W148" i="1"/>
  <c r="S148" i="1"/>
  <c r="AA147" i="1"/>
  <c r="W147" i="1"/>
  <c r="S147" i="1"/>
  <c r="AC140" i="1"/>
  <c r="Y140" i="1"/>
  <c r="U140" i="1"/>
  <c r="AB139" i="1"/>
  <c r="X139" i="1"/>
  <c r="T139" i="1"/>
  <c r="AB132" i="1"/>
  <c r="X132" i="1"/>
  <c r="T132" i="1"/>
  <c r="AC124" i="1"/>
  <c r="Y124" i="1"/>
  <c r="U124" i="1"/>
  <c r="AC108" i="1"/>
  <c r="Y108" i="1"/>
  <c r="U108" i="1"/>
  <c r="AC80" i="1"/>
  <c r="Y80" i="1"/>
  <c r="U80" i="1"/>
  <c r="AA70" i="1"/>
  <c r="W70" i="1"/>
  <c r="S70" i="1"/>
  <c r="AA56" i="1"/>
  <c r="W56" i="1"/>
  <c r="S56" i="1"/>
  <c r="AB47" i="1"/>
  <c r="X47" i="1"/>
  <c r="T47" i="1"/>
  <c r="AC74" i="1"/>
  <c r="Y74" i="1"/>
  <c r="U74" i="1"/>
  <c r="AB61" i="1"/>
  <c r="X61" i="1"/>
  <c r="T61" i="1"/>
  <c r="AA36" i="1"/>
  <c r="W36" i="1"/>
  <c r="S36" i="1"/>
  <c r="AC52" i="1"/>
  <c r="Y52" i="1"/>
  <c r="U52" i="1"/>
  <c r="AC45" i="1"/>
  <c r="U45" i="1"/>
  <c r="Y45" i="1"/>
  <c r="AC25" i="1"/>
  <c r="Y25" i="1"/>
  <c r="U25" i="1"/>
  <c r="AA41" i="1"/>
  <c r="W41" i="1"/>
  <c r="S41" i="1"/>
  <c r="AB33" i="1"/>
  <c r="X33" i="1"/>
  <c r="T33" i="1"/>
  <c r="AC51" i="1"/>
  <c r="Y51" i="1"/>
  <c r="U51" i="1"/>
  <c r="AA44" i="1"/>
  <c r="W44" i="1"/>
  <c r="S44" i="1"/>
  <c r="AB37" i="1"/>
  <c r="X37" i="1"/>
  <c r="T37" i="1"/>
  <c r="AA247" i="1"/>
  <c r="W247" i="1"/>
  <c r="S247" i="1"/>
  <c r="AA227" i="1"/>
  <c r="W227" i="1"/>
  <c r="S227" i="1"/>
  <c r="AA152" i="1"/>
  <c r="W152" i="1"/>
  <c r="S152" i="1"/>
  <c r="AA137" i="1"/>
  <c r="W137" i="1"/>
  <c r="S137" i="1"/>
  <c r="AB129" i="1"/>
  <c r="X129" i="1"/>
  <c r="T129" i="1"/>
  <c r="AC250" i="1"/>
  <c r="Y250" i="1"/>
  <c r="U250" i="1"/>
  <c r="AC231" i="1"/>
  <c r="Y231" i="1"/>
  <c r="U231" i="1"/>
  <c r="AA183" i="1"/>
  <c r="W183" i="1"/>
  <c r="S183" i="1"/>
  <c r="AA158" i="1"/>
  <c r="W158" i="1"/>
  <c r="S158" i="1"/>
  <c r="AB135" i="1"/>
  <c r="X135" i="1"/>
  <c r="T135" i="1"/>
  <c r="AC127" i="1"/>
  <c r="Y127" i="1"/>
  <c r="U127" i="1"/>
  <c r="X102" i="1"/>
  <c r="AB102" i="1"/>
  <c r="T102" i="1"/>
  <c r="X250" i="1"/>
  <c r="AB250" i="1"/>
  <c r="T250" i="1"/>
  <c r="AA239" i="1"/>
  <c r="W239" i="1"/>
  <c r="S239" i="1"/>
  <c r="AC229" i="1"/>
  <c r="Y229" i="1"/>
  <c r="U229" i="1"/>
  <c r="AC210" i="1"/>
  <c r="Y210" i="1"/>
  <c r="U210" i="1"/>
  <c r="AB187" i="1"/>
  <c r="X187" i="1"/>
  <c r="T187" i="1"/>
  <c r="AB154" i="1"/>
  <c r="X154" i="1"/>
  <c r="T154" i="1"/>
  <c r="AB145" i="1"/>
  <c r="X145" i="1"/>
  <c r="T145" i="1"/>
  <c r="X85" i="1"/>
  <c r="AB85" i="1"/>
  <c r="T85" i="1"/>
  <c r="AC48" i="1"/>
  <c r="Y48" i="1"/>
  <c r="U48" i="1"/>
  <c r="AA90" i="1"/>
  <c r="W90" i="1"/>
  <c r="S90" i="1"/>
  <c r="AC32" i="1"/>
  <c r="Y32" i="1"/>
  <c r="U32" i="1"/>
  <c r="AA86" i="1"/>
  <c r="W86" i="1"/>
  <c r="S86" i="1"/>
  <c r="AA76" i="1"/>
  <c r="W76" i="1"/>
  <c r="S76" i="1"/>
  <c r="AB62" i="1"/>
  <c r="X62" i="1"/>
  <c r="T62" i="1"/>
  <c r="AB46" i="1"/>
  <c r="X46" i="1"/>
  <c r="T46" i="1"/>
  <c r="AA72" i="1"/>
  <c r="W72" i="1"/>
  <c r="S72" i="1"/>
  <c r="W153" i="1"/>
  <c r="S153" i="1"/>
  <c r="AB137" i="1"/>
  <c r="X137" i="1"/>
  <c r="T137" i="1"/>
  <c r="AB113" i="1"/>
  <c r="X113" i="1"/>
  <c r="T113" i="1"/>
  <c r="AC94" i="1"/>
  <c r="U94" i="1"/>
  <c r="Y94" i="1"/>
  <c r="AC39" i="1"/>
  <c r="Y39" i="1"/>
  <c r="U39" i="1"/>
  <c r="X244" i="1"/>
  <c r="AB244" i="1"/>
  <c r="T244" i="1"/>
  <c r="AB195" i="1"/>
  <c r="X195" i="1"/>
  <c r="T195" i="1"/>
  <c r="AA104" i="1"/>
  <c r="W104" i="1"/>
  <c r="S104" i="1"/>
  <c r="AC225" i="1"/>
  <c r="Y225" i="1"/>
  <c r="U225" i="1"/>
  <c r="AB162" i="1"/>
  <c r="X162" i="1"/>
  <c r="T162" i="1"/>
  <c r="AA121" i="1"/>
  <c r="W121" i="1"/>
  <c r="S121" i="1"/>
  <c r="AC104" i="1"/>
  <c r="Y104" i="1"/>
  <c r="U104" i="1"/>
  <c r="AB58" i="1"/>
  <c r="T58" i="1"/>
  <c r="X58" i="1"/>
  <c r="AA34" i="1"/>
  <c r="W34" i="1"/>
  <c r="S34" i="1"/>
  <c r="AC152" i="1"/>
  <c r="Y152" i="1"/>
  <c r="U152" i="1"/>
  <c r="AB95" i="1"/>
  <c r="X95" i="1"/>
  <c r="T95" i="1"/>
  <c r="AC221" i="1"/>
  <c r="Y221" i="1"/>
  <c r="U221" i="1"/>
  <c r="AA170" i="1"/>
  <c r="W170" i="1"/>
  <c r="S170" i="1"/>
  <c r="AB126" i="1"/>
  <c r="X126" i="1"/>
  <c r="T126" i="1"/>
  <c r="AC30" i="1"/>
  <c r="Y30" i="1"/>
  <c r="U30" i="1"/>
  <c r="AA97" i="1"/>
  <c r="W97" i="1"/>
  <c r="S97" i="1"/>
  <c r="AC204" i="1"/>
  <c r="Y204" i="1"/>
  <c r="U204" i="1"/>
  <c r="P159" i="1"/>
  <c r="AB159" i="1"/>
  <c r="X159" i="1"/>
  <c r="T159" i="1"/>
  <c r="AC86" i="1"/>
  <c r="Y86" i="1"/>
  <c r="U86" i="1"/>
  <c r="AB30" i="1"/>
  <c r="X30" i="1"/>
  <c r="T30" i="1"/>
  <c r="AB89" i="1"/>
  <c r="X89" i="1"/>
  <c r="T89" i="1"/>
  <c r="AC26" i="1"/>
  <c r="Y26" i="1"/>
  <c r="U26" i="1"/>
  <c r="AC166" i="1"/>
  <c r="Y166" i="1"/>
  <c r="U166" i="1"/>
  <c r="AC126" i="1"/>
  <c r="Y126" i="1"/>
  <c r="U126" i="1"/>
  <c r="AB170" i="1"/>
  <c r="X170" i="1"/>
  <c r="T170" i="1"/>
  <c r="AB248" i="1"/>
  <c r="X248" i="1"/>
  <c r="T248" i="1"/>
  <c r="I120" i="1"/>
  <c r="I25" i="1"/>
  <c r="I225" i="1"/>
  <c r="Q211" i="1"/>
  <c r="P151" i="1"/>
  <c r="O76" i="1"/>
  <c r="Q35" i="1"/>
  <c r="Q103" i="1"/>
  <c r="O204" i="1"/>
  <c r="P192" i="1"/>
  <c r="O192" i="1"/>
  <c r="Q245" i="1"/>
  <c r="Q235" i="1"/>
  <c r="Q239" i="1"/>
  <c r="Q193" i="1"/>
  <c r="P142" i="1"/>
  <c r="O114" i="1"/>
  <c r="O169" i="1"/>
  <c r="O233" i="1"/>
  <c r="O184" i="1"/>
  <c r="O142" i="1"/>
  <c r="Q84" i="1"/>
  <c r="P31" i="1"/>
  <c r="O96" i="1"/>
  <c r="P72" i="1"/>
  <c r="O38" i="1"/>
  <c r="P64" i="1"/>
  <c r="Q185" i="1"/>
  <c r="P121" i="1"/>
  <c r="P110" i="1"/>
  <c r="Q55" i="1"/>
  <c r="O68" i="1"/>
  <c r="P213" i="1"/>
  <c r="O112" i="1"/>
  <c r="O98" i="1"/>
  <c r="P68" i="1"/>
  <c r="P188" i="1"/>
  <c r="P166" i="1"/>
  <c r="O102" i="1"/>
  <c r="O176" i="1"/>
  <c r="P106" i="1"/>
  <c r="O134" i="1"/>
  <c r="P229" i="1"/>
  <c r="P82" i="1"/>
  <c r="P238" i="1"/>
  <c r="P150" i="1"/>
  <c r="P118" i="1"/>
  <c r="O239" i="1"/>
  <c r="Q229" i="1"/>
  <c r="P85" i="1"/>
  <c r="O90" i="1"/>
  <c r="O86" i="1"/>
  <c r="P62" i="1"/>
  <c r="Q237" i="1"/>
  <c r="O154" i="1"/>
  <c r="Q158" i="1"/>
  <c r="Q47" i="1"/>
  <c r="P134" i="1"/>
  <c r="O105" i="1"/>
  <c r="I245" i="1"/>
  <c r="P24" i="1"/>
  <c r="Q111" i="1"/>
  <c r="O168" i="1"/>
  <c r="O128" i="1"/>
  <c r="P111" i="1"/>
  <c r="Q247" i="1"/>
  <c r="O231" i="1"/>
  <c r="Q200" i="1"/>
  <c r="O150" i="1"/>
  <c r="P71" i="1"/>
  <c r="O54" i="1"/>
  <c r="Q96" i="1"/>
  <c r="O84" i="1"/>
  <c r="Q31" i="1"/>
  <c r="P83" i="1"/>
  <c r="O62" i="1"/>
  <c r="P119" i="1"/>
  <c r="O106" i="1"/>
  <c r="O237" i="1"/>
  <c r="Q122" i="1"/>
  <c r="O110" i="1"/>
  <c r="P94" i="1"/>
  <c r="Q63" i="1"/>
  <c r="O162" i="1"/>
  <c r="O118" i="1"/>
  <c r="O235" i="1"/>
  <c r="O221" i="1"/>
  <c r="O78" i="1"/>
  <c r="O82" i="1"/>
  <c r="Q38" i="1"/>
  <c r="P169" i="1"/>
  <c r="Q186" i="1"/>
  <c r="O130" i="1"/>
  <c r="P250" i="1"/>
  <c r="O72" i="1"/>
  <c r="P127" i="1"/>
  <c r="O113" i="1"/>
  <c r="Q249" i="1"/>
  <c r="O146" i="1"/>
  <c r="O58" i="1"/>
  <c r="O120" i="1"/>
  <c r="O214" i="1"/>
  <c r="Q180" i="1"/>
  <c r="O24" i="1"/>
  <c r="O247" i="1"/>
  <c r="O158" i="1"/>
  <c r="P102" i="1"/>
  <c r="O241" i="1"/>
  <c r="Q194" i="1"/>
  <c r="O46" i="1"/>
  <c r="P96" i="1"/>
  <c r="P49" i="1"/>
  <c r="Q77" i="1"/>
  <c r="Q94" i="1"/>
  <c r="Q39" i="1"/>
  <c r="P244" i="1"/>
  <c r="P195" i="1"/>
  <c r="O104" i="1"/>
  <c r="O121" i="1"/>
  <c r="O34" i="1"/>
  <c r="P95" i="1"/>
  <c r="Q221" i="1"/>
  <c r="O170" i="1"/>
  <c r="P126" i="1"/>
  <c r="Q30" i="1"/>
  <c r="Q86" i="1"/>
  <c r="P30" i="1"/>
  <c r="Q26" i="1"/>
  <c r="P248" i="1"/>
  <c r="I30" i="1"/>
  <c r="I250" i="1"/>
  <c r="Q196" i="1"/>
  <c r="P105" i="1"/>
  <c r="I105" i="1"/>
  <c r="I143" i="1"/>
  <c r="Q136" i="1"/>
  <c r="Q104" i="1"/>
  <c r="P35" i="1"/>
  <c r="O196" i="1"/>
  <c r="I229" i="1"/>
  <c r="Q210" i="1"/>
  <c r="P183" i="1"/>
  <c r="O129" i="1"/>
  <c r="I192" i="1"/>
  <c r="Q201" i="1"/>
  <c r="Q151" i="1"/>
  <c r="I62" i="1"/>
  <c r="Q112" i="1"/>
  <c r="I86" i="1"/>
  <c r="O42" i="1"/>
  <c r="I151" i="1"/>
  <c r="Q214" i="1"/>
  <c r="I103" i="1"/>
  <c r="P170" i="1"/>
  <c r="P89" i="1"/>
  <c r="I204" i="1"/>
  <c r="I241" i="1"/>
  <c r="I35" i="1"/>
  <c r="Q160" i="1"/>
  <c r="Q231" i="1"/>
  <c r="I214" i="1"/>
  <c r="O225" i="1"/>
  <c r="I142" i="1"/>
  <c r="Q128" i="1"/>
  <c r="I95" i="1"/>
  <c r="Q89" i="1"/>
  <c r="O97" i="1"/>
  <c r="I221" i="1"/>
  <c r="I166" i="1"/>
  <c r="I150" i="1"/>
  <c r="Q212" i="1"/>
  <c r="I152" i="1"/>
  <c r="P103" i="1"/>
  <c r="O137" i="1"/>
  <c r="I129" i="1"/>
  <c r="Q120" i="1"/>
  <c r="Q90" i="1"/>
  <c r="Q76" i="1"/>
  <c r="Q69" i="1"/>
  <c r="I114" i="1"/>
  <c r="I26" i="1"/>
  <c r="Q225" i="1"/>
  <c r="P200" i="1"/>
  <c r="Q126" i="1"/>
  <c r="I154" i="1"/>
  <c r="I146" i="1"/>
  <c r="I138" i="1"/>
  <c r="I113" i="1"/>
  <c r="I34" i="1"/>
  <c r="Q166" i="1"/>
  <c r="I126" i="1"/>
  <c r="P129" i="1"/>
  <c r="I130" i="1"/>
  <c r="I42" i="1"/>
  <c r="Q159" i="1"/>
  <c r="Q168" i="1"/>
  <c r="I191" i="1"/>
  <c r="I112" i="1"/>
  <c r="I188" i="1"/>
  <c r="I180" i="1"/>
  <c r="I121" i="1"/>
  <c r="I104" i="1"/>
  <c r="P234" i="1"/>
  <c r="I170" i="1"/>
  <c r="I82" i="1"/>
  <c r="I78" i="1"/>
  <c r="I59" i="1"/>
  <c r="Q144" i="1"/>
  <c r="I124" i="1"/>
  <c r="I106" i="1"/>
  <c r="I76" i="1"/>
  <c r="Q48" i="1"/>
  <c r="Q204" i="1"/>
  <c r="I98" i="1"/>
  <c r="I27" i="1"/>
  <c r="Q56" i="1"/>
  <c r="I38" i="1"/>
  <c r="P78" i="1"/>
  <c r="P42" i="1"/>
  <c r="O188" i="1"/>
  <c r="P175" i="1"/>
  <c r="I158" i="1"/>
  <c r="I102" i="1"/>
  <c r="O152" i="1"/>
  <c r="P143" i="1"/>
  <c r="O145" i="1"/>
  <c r="Q36" i="1"/>
  <c r="I183" i="1"/>
  <c r="I127" i="1"/>
  <c r="P58" i="1"/>
  <c r="P176" i="1"/>
  <c r="I235" i="1"/>
  <c r="I226" i="1"/>
  <c r="I176" i="1"/>
  <c r="I181" i="1"/>
  <c r="I134" i="1"/>
  <c r="I110" i="1"/>
  <c r="P137" i="1"/>
  <c r="I159" i="1"/>
  <c r="Q152" i="1"/>
  <c r="P53" i="1"/>
  <c r="P218" i="1"/>
  <c r="I119" i="1"/>
  <c r="P180" i="1"/>
  <c r="Q119" i="1"/>
  <c r="I89" i="1"/>
  <c r="I233" i="1"/>
  <c r="I196" i="1"/>
  <c r="I65" i="1"/>
  <c r="I122" i="1"/>
  <c r="P122" i="1"/>
  <c r="P162" i="1"/>
  <c r="I169" i="1"/>
  <c r="I237" i="1"/>
  <c r="I218" i="1"/>
  <c r="O227" i="1"/>
  <c r="Q218" i="1"/>
  <c r="P181" i="1"/>
  <c r="I168" i="1"/>
  <c r="I190" i="1"/>
  <c r="I94" i="1"/>
  <c r="I68" i="1"/>
  <c r="O153" i="1"/>
  <c r="Q70" i="1"/>
  <c r="Q135" i="1"/>
  <c r="I39" i="1"/>
  <c r="Q32" i="1"/>
  <c r="P210" i="1"/>
  <c r="I84" i="1"/>
  <c r="I46" i="1"/>
  <c r="P34" i="1"/>
  <c r="I210" i="1"/>
  <c r="Q202" i="1"/>
  <c r="I239" i="1"/>
  <c r="I231" i="1"/>
  <c r="I247" i="1"/>
  <c r="I200" i="1"/>
  <c r="I227" i="1"/>
  <c r="Q227" i="1"/>
  <c r="P203" i="1"/>
  <c r="I162" i="1"/>
  <c r="I96" i="1"/>
  <c r="I144" i="1"/>
  <c r="P135" i="1"/>
  <c r="I72" i="1"/>
  <c r="I58" i="1"/>
  <c r="I153" i="1"/>
  <c r="I145" i="1"/>
  <c r="I137" i="1"/>
  <c r="P113" i="1"/>
  <c r="P91" i="1"/>
  <c r="Q40" i="1"/>
  <c r="P138" i="1"/>
  <c r="P26" i="1"/>
  <c r="P39" i="1"/>
  <c r="I83" i="1"/>
  <c r="I215" i="1"/>
  <c r="O183" i="1"/>
  <c r="I118" i="1"/>
  <c r="P145" i="1"/>
  <c r="O136" i="1"/>
  <c r="I135" i="1"/>
  <c r="I128" i="1"/>
  <c r="P97" i="1"/>
  <c r="I31" i="1"/>
  <c r="Q250" i="1"/>
  <c r="I111" i="1"/>
  <c r="P230" i="1"/>
  <c r="P54" i="1"/>
  <c r="P27" i="1"/>
  <c r="Q226" i="1"/>
  <c r="I184" i="1"/>
  <c r="Q181" i="1"/>
  <c r="I90" i="1"/>
  <c r="I54" i="1"/>
  <c r="P153" i="1"/>
  <c r="O144" i="1"/>
  <c r="I136" i="1"/>
  <c r="I93" i="1"/>
  <c r="P114" i="1"/>
  <c r="P241" i="1"/>
  <c r="P184" i="1"/>
  <c r="P98" i="1"/>
  <c r="P187" i="1"/>
  <c r="Q83" i="1"/>
  <c r="P154" i="1"/>
  <c r="P146" i="1"/>
  <c r="Q138" i="1"/>
  <c r="Q27" i="1"/>
  <c r="P46" i="1"/>
  <c r="P130" i="1"/>
  <c r="P233" i="1"/>
  <c r="Q127" i="1"/>
  <c r="Q95" i="1"/>
  <c r="O85" i="1"/>
  <c r="I85" i="1"/>
  <c r="O91" i="1"/>
  <c r="I91" i="1"/>
  <c r="I97" i="1"/>
  <c r="Q246" i="1"/>
  <c r="P236" i="1"/>
  <c r="I220" i="1"/>
  <c r="O220" i="1"/>
  <c r="O209" i="1"/>
  <c r="I209" i="1"/>
  <c r="O222" i="1"/>
  <c r="I222" i="1"/>
  <c r="I182" i="1"/>
  <c r="O182" i="1"/>
  <c r="O133" i="1"/>
  <c r="I133" i="1"/>
  <c r="O240" i="1"/>
  <c r="I240" i="1"/>
  <c r="Q133" i="1"/>
  <c r="I248" i="1"/>
  <c r="O248" i="1"/>
  <c r="I234" i="1"/>
  <c r="O234" i="1"/>
  <c r="Q205" i="1"/>
  <c r="O228" i="1"/>
  <c r="I228" i="1"/>
  <c r="P224" i="1"/>
  <c r="O217" i="1"/>
  <c r="I217" i="1"/>
  <c r="O206" i="1"/>
  <c r="I206" i="1"/>
  <c r="I208" i="1" s="1"/>
  <c r="I224" i="1"/>
  <c r="O224" i="1"/>
  <c r="P226" i="1"/>
  <c r="P220" i="1"/>
  <c r="O203" i="1"/>
  <c r="I203" i="1"/>
  <c r="O195" i="1"/>
  <c r="I195" i="1"/>
  <c r="O186" i="1"/>
  <c r="I186" i="1"/>
  <c r="Q164" i="1"/>
  <c r="O156" i="1"/>
  <c r="I156" i="1"/>
  <c r="P198" i="1"/>
  <c r="P177" i="1"/>
  <c r="Q171" i="1"/>
  <c r="P171" i="1"/>
  <c r="I199" i="1"/>
  <c r="O199" i="1"/>
  <c r="Q197" i="1"/>
  <c r="P191" i="1"/>
  <c r="Q189" i="1"/>
  <c r="Q167" i="1"/>
  <c r="O163" i="1"/>
  <c r="I163" i="1"/>
  <c r="P157" i="1"/>
  <c r="O125" i="1"/>
  <c r="I125" i="1"/>
  <c r="O109" i="1"/>
  <c r="I109" i="1"/>
  <c r="P92" i="1"/>
  <c r="O81" i="1"/>
  <c r="I81" i="1"/>
  <c r="P125" i="1"/>
  <c r="O123" i="1"/>
  <c r="I123" i="1"/>
  <c r="P117" i="1"/>
  <c r="P101" i="1"/>
  <c r="Q92" i="1"/>
  <c r="P57" i="1"/>
  <c r="Q79" i="1"/>
  <c r="P73" i="1"/>
  <c r="Q149" i="1"/>
  <c r="Q147" i="1"/>
  <c r="Q141" i="1"/>
  <c r="Q139" i="1"/>
  <c r="Q131" i="1"/>
  <c r="I73" i="1"/>
  <c r="O49" i="1"/>
  <c r="I49" i="1"/>
  <c r="P75" i="1"/>
  <c r="Q66" i="1"/>
  <c r="Q59" i="1"/>
  <c r="Q52" i="1"/>
  <c r="Q45" i="1"/>
  <c r="P28" i="1"/>
  <c r="Q24" i="1"/>
  <c r="O41" i="1"/>
  <c r="I41" i="1"/>
  <c r="P33" i="1"/>
  <c r="O51" i="1"/>
  <c r="I51" i="1"/>
  <c r="P37" i="1"/>
  <c r="P245" i="1"/>
  <c r="I238" i="1"/>
  <c r="O238" i="1"/>
  <c r="I230" i="1"/>
  <c r="O230" i="1"/>
  <c r="Q236" i="1"/>
  <c r="O223" i="1"/>
  <c r="I223" i="1"/>
  <c r="Q215" i="1"/>
  <c r="P209" i="1"/>
  <c r="Q222" i="1"/>
  <c r="O216" i="1"/>
  <c r="I216" i="1"/>
  <c r="P205" i="1"/>
  <c r="Q224" i="1"/>
  <c r="O212" i="1"/>
  <c r="I212" i="1"/>
  <c r="O194" i="1"/>
  <c r="I194" i="1"/>
  <c r="P185" i="1"/>
  <c r="I185" i="1"/>
  <c r="P179" i="1"/>
  <c r="P155" i="1"/>
  <c r="I155" i="1"/>
  <c r="O177" i="1"/>
  <c r="I177" i="1"/>
  <c r="O164" i="1"/>
  <c r="I164" i="1"/>
  <c r="O171" i="1"/>
  <c r="I171" i="1"/>
  <c r="P199" i="1"/>
  <c r="O197" i="1"/>
  <c r="I197" i="1"/>
  <c r="Q191" i="1"/>
  <c r="O189" i="1"/>
  <c r="I189" i="1"/>
  <c r="Q182" i="1"/>
  <c r="O178" i="1"/>
  <c r="I178" i="1"/>
  <c r="O165" i="1"/>
  <c r="I165" i="1"/>
  <c r="I160" i="1"/>
  <c r="O160" i="1"/>
  <c r="Q156" i="1"/>
  <c r="O57" i="1"/>
  <c r="I57" i="1"/>
  <c r="O61" i="1"/>
  <c r="I61" i="1"/>
  <c r="Q125" i="1"/>
  <c r="Q117" i="1"/>
  <c r="Q101" i="1"/>
  <c r="O92" i="1"/>
  <c r="I92" i="1"/>
  <c r="Q57" i="1"/>
  <c r="O79" i="1"/>
  <c r="I79" i="1"/>
  <c r="O67" i="1"/>
  <c r="I67" i="1"/>
  <c r="Q148" i="1"/>
  <c r="P147" i="1"/>
  <c r="Q140" i="1"/>
  <c r="P139" i="1"/>
  <c r="Q132" i="1"/>
  <c r="P131" i="1"/>
  <c r="I77" i="1"/>
  <c r="P77" i="1"/>
  <c r="I71" i="1"/>
  <c r="O71" i="1"/>
  <c r="P69" i="1"/>
  <c r="I69" i="1"/>
  <c r="P63" i="1"/>
  <c r="I63" i="1"/>
  <c r="I53" i="1"/>
  <c r="O53" i="1"/>
  <c r="O48" i="1"/>
  <c r="I48" i="1"/>
  <c r="Q74" i="1"/>
  <c r="P52" i="1"/>
  <c r="P43" i="1"/>
  <c r="O28" i="1"/>
  <c r="I28" i="1"/>
  <c r="Q41" i="1"/>
  <c r="Q33" i="1"/>
  <c r="I44" i="1"/>
  <c r="O44" i="1"/>
  <c r="P29" i="1"/>
  <c r="O246" i="1"/>
  <c r="I246" i="1"/>
  <c r="P249" i="1"/>
  <c r="Q240" i="1"/>
  <c r="O236" i="1"/>
  <c r="I236" i="1"/>
  <c r="P223" i="1"/>
  <c r="P217" i="1"/>
  <c r="Q206" i="1"/>
  <c r="I249" i="1"/>
  <c r="P228" i="1"/>
  <c r="P215" i="1"/>
  <c r="P222" i="1"/>
  <c r="I205" i="1"/>
  <c r="O202" i="1"/>
  <c r="I202" i="1"/>
  <c r="P193" i="1"/>
  <c r="I193" i="1"/>
  <c r="Q177" i="1"/>
  <c r="Q174" i="1"/>
  <c r="O172" i="1"/>
  <c r="I172" i="1"/>
  <c r="I198" i="1"/>
  <c r="O198" i="1"/>
  <c r="O179" i="1"/>
  <c r="I179" i="1"/>
  <c r="I174" i="1"/>
  <c r="O174" i="1"/>
  <c r="P164" i="1"/>
  <c r="I173" i="1"/>
  <c r="O173" i="1"/>
  <c r="Q199" i="1"/>
  <c r="Q190" i="1"/>
  <c r="P178" i="1"/>
  <c r="Q165" i="1"/>
  <c r="Q155" i="1"/>
  <c r="O117" i="1"/>
  <c r="I117" i="1"/>
  <c r="O101" i="1"/>
  <c r="I101" i="1"/>
  <c r="O60" i="1"/>
  <c r="I60" i="1"/>
  <c r="Q115" i="1"/>
  <c r="P109" i="1"/>
  <c r="Q99" i="1"/>
  <c r="P93" i="1"/>
  <c r="Q87" i="1"/>
  <c r="P81" i="1"/>
  <c r="O75" i="1"/>
  <c r="I75" i="1"/>
  <c r="O66" i="1"/>
  <c r="I66" i="1"/>
  <c r="P149" i="1"/>
  <c r="O148" i="1"/>
  <c r="I148" i="1"/>
  <c r="O147" i="1"/>
  <c r="I147" i="1"/>
  <c r="P141" i="1"/>
  <c r="O140" i="1"/>
  <c r="I140" i="1"/>
  <c r="O139" i="1"/>
  <c r="I139" i="1"/>
  <c r="O132" i="1"/>
  <c r="I132" i="1"/>
  <c r="O131" i="1"/>
  <c r="I131" i="1"/>
  <c r="Q124" i="1"/>
  <c r="Q116" i="1"/>
  <c r="Q108" i="1"/>
  <c r="Q100" i="1"/>
  <c r="Q88" i="1"/>
  <c r="Q80" i="1"/>
  <c r="O64" i="1"/>
  <c r="I64" i="1"/>
  <c r="I56" i="1"/>
  <c r="O56" i="1"/>
  <c r="P47" i="1"/>
  <c r="I47" i="1"/>
  <c r="Q73" i="1"/>
  <c r="P61" i="1"/>
  <c r="O40" i="1"/>
  <c r="I40" i="1"/>
  <c r="I45" i="1"/>
  <c r="O45" i="1"/>
  <c r="Q43" i="1"/>
  <c r="Q25" i="1"/>
  <c r="P41" i="1"/>
  <c r="O33" i="1"/>
  <c r="I33" i="1"/>
  <c r="Q51" i="1"/>
  <c r="Q44" i="1"/>
  <c r="Q37" i="1"/>
  <c r="Q29" i="1"/>
  <c r="I244" i="1"/>
  <c r="O244" i="1"/>
  <c r="Q216" i="1"/>
  <c r="Q228" i="1"/>
  <c r="O213" i="1"/>
  <c r="I213" i="1"/>
  <c r="P211" i="1"/>
  <c r="I211" i="1"/>
  <c r="P201" i="1"/>
  <c r="I201" i="1"/>
  <c r="O187" i="1"/>
  <c r="I187" i="1"/>
  <c r="P172" i="1"/>
  <c r="P167" i="1"/>
  <c r="P161" i="1"/>
  <c r="O157" i="1"/>
  <c r="I157" i="1"/>
  <c r="Q198" i="1"/>
  <c r="Q179" i="1"/>
  <c r="P173" i="1"/>
  <c r="I167" i="1"/>
  <c r="I161" i="1"/>
  <c r="O161" i="1"/>
  <c r="Q173" i="1"/>
  <c r="P197" i="1"/>
  <c r="P190" i="1"/>
  <c r="I175" i="1"/>
  <c r="O175" i="1"/>
  <c r="P163" i="1"/>
  <c r="Q65" i="1"/>
  <c r="P59" i="1"/>
  <c r="Q123" i="1"/>
  <c r="O115" i="1"/>
  <c r="I115" i="1"/>
  <c r="Q109" i="1"/>
  <c r="O99" i="1"/>
  <c r="I99" i="1"/>
  <c r="Q93" i="1"/>
  <c r="O87" i="1"/>
  <c r="I87" i="1"/>
  <c r="Q81" i="1"/>
  <c r="O74" i="1"/>
  <c r="I74" i="1"/>
  <c r="P65" i="1"/>
  <c r="O149" i="1"/>
  <c r="I149" i="1"/>
  <c r="P148" i="1"/>
  <c r="O141" i="1"/>
  <c r="I141" i="1"/>
  <c r="P140" i="1"/>
  <c r="P132" i="1"/>
  <c r="P124" i="1"/>
  <c r="P116" i="1"/>
  <c r="I116" i="1"/>
  <c r="P108" i="1"/>
  <c r="I108" i="1"/>
  <c r="P100" i="1"/>
  <c r="I100" i="1"/>
  <c r="P88" i="1"/>
  <c r="I88" i="1"/>
  <c r="P80" i="1"/>
  <c r="I80" i="1"/>
  <c r="I70" i="1"/>
  <c r="O70" i="1"/>
  <c r="P55" i="1"/>
  <c r="I55" i="1"/>
  <c r="P32" i="1"/>
  <c r="P67" i="1"/>
  <c r="Q60" i="1"/>
  <c r="O36" i="1"/>
  <c r="I36" i="1"/>
  <c r="I52" i="1"/>
  <c r="O52" i="1"/>
  <c r="P45" i="1"/>
  <c r="O43" i="1"/>
  <c r="I43" i="1"/>
  <c r="I32" i="1"/>
  <c r="P25" i="1"/>
  <c r="I24" i="1"/>
  <c r="P51" i="1"/>
  <c r="P44" i="1"/>
  <c r="O37" i="1"/>
  <c r="I37" i="1"/>
  <c r="O29" i="1"/>
  <c r="I29" i="1"/>
</calcChain>
</file>

<file path=xl/sharedStrings.xml><?xml version="1.0" encoding="utf-8"?>
<sst xmlns="http://schemas.openxmlformats.org/spreadsheetml/2006/main" count="270" uniqueCount="265">
  <si>
    <t>Name Institution:</t>
  </si>
  <si>
    <t>Total KLV Minuten pro Heim</t>
  </si>
  <si>
    <t>Stud. Pflege HF/FH</t>
  </si>
  <si>
    <t>Lernende EFZ</t>
  </si>
  <si>
    <t>Tertianum Zollikerberg</t>
  </si>
  <si>
    <t>Zentrum Kohlfirst</t>
  </si>
  <si>
    <t>WPZ Rosengarten</t>
  </si>
  <si>
    <t>PZ Eulachtal</t>
  </si>
  <si>
    <t>AWH Am Wildbach</t>
  </si>
  <si>
    <t>AZ Breitenhof</t>
  </si>
  <si>
    <t>PZ Im Spitz</t>
  </si>
  <si>
    <t>AH Eichi</t>
  </si>
  <si>
    <t>ZPB Weinland</t>
  </si>
  <si>
    <t>APH Peteracker</t>
  </si>
  <si>
    <t>AH Breiti</t>
  </si>
  <si>
    <t>APH Furttal</t>
  </si>
  <si>
    <t>APH Rosengasse</t>
  </si>
  <si>
    <t>APH Böndler</t>
  </si>
  <si>
    <t>AZ Sophie Guyer</t>
  </si>
  <si>
    <t>Heime Uster</t>
  </si>
  <si>
    <t>AZ Im Wisli</t>
  </si>
  <si>
    <t>AWH Brunisberg</t>
  </si>
  <si>
    <t>APH Breitlen</t>
  </si>
  <si>
    <t>AZ Lanzeln</t>
  </si>
  <si>
    <t>AZ Sandbühl</t>
  </si>
  <si>
    <t>PW Schlieren</t>
  </si>
  <si>
    <t>AGZ Dietikon</t>
  </si>
  <si>
    <t>AZ Lindenhof</t>
  </si>
  <si>
    <t>PZZ Käferberg</t>
  </si>
  <si>
    <t>PZZ Bachwiesen</t>
  </si>
  <si>
    <t>PZZ Entlisberg</t>
  </si>
  <si>
    <t>PZZ Mattenhof</t>
  </si>
  <si>
    <t>PZZ Riesbach</t>
  </si>
  <si>
    <t>PZZ Gehrenholz</t>
  </si>
  <si>
    <t>AZ Stadt Winterthur</t>
  </si>
  <si>
    <t>Zentrum Sunnegarte</t>
  </si>
  <si>
    <t>AZ Wildbach Stadt Zürich</t>
  </si>
  <si>
    <t>AZ Trotte Stadt Zürich</t>
  </si>
  <si>
    <t>AZ Doldertal Stadt Zürich</t>
  </si>
  <si>
    <t>AZ Langgrüt Stadt Zürich</t>
  </si>
  <si>
    <t>AZ Oberstrass Stadt Zürich</t>
  </si>
  <si>
    <t>AZ Mathysweg Stadt Zürich</t>
  </si>
  <si>
    <t>AZ Laubegg Stadt Zürich</t>
  </si>
  <si>
    <t>AZ Kalchbühl Stadt Zürich</t>
  </si>
  <si>
    <t>AZ Selnau Stadt Zürich</t>
  </si>
  <si>
    <t>AZ Rosengarten Stadt Zürich</t>
  </si>
  <si>
    <t>AZ Rebwies Stadt Zürich</t>
  </si>
  <si>
    <t>AZ Dorflinde Stadt Zürich</t>
  </si>
  <si>
    <t>AZ Gibeleich</t>
  </si>
  <si>
    <t>APH Eichhölzli</t>
  </si>
  <si>
    <t>APH Nauengut</t>
  </si>
  <si>
    <t>GEEREN</t>
  </si>
  <si>
    <t>AWH Flaachtal</t>
  </si>
  <si>
    <t>QAH Aussersihl</t>
  </si>
  <si>
    <t>AH Haus St. Otmar</t>
  </si>
  <si>
    <t>Tannenrauch</t>
  </si>
  <si>
    <t>Serata</t>
  </si>
  <si>
    <t>PZ Gorwiden</t>
  </si>
  <si>
    <t>PH Sonnhalde</t>
  </si>
  <si>
    <t>AZ Platten</t>
  </si>
  <si>
    <t>Haus Wäckerling</t>
  </si>
  <si>
    <t>WPZ Sonnegg</t>
  </si>
  <si>
    <t>APH Sonnengarten</t>
  </si>
  <si>
    <t>PZ Im Spilhöfler</t>
  </si>
  <si>
    <t>PZ Forch</t>
  </si>
  <si>
    <t>AWH Riedhof</t>
  </si>
  <si>
    <t>KZU Bächli</t>
  </si>
  <si>
    <t>APH Blumenau</t>
  </si>
  <si>
    <t>PZ Bauma</t>
  </si>
  <si>
    <t>AZ Hochweid</t>
  </si>
  <si>
    <t>AH Emmaus</t>
  </si>
  <si>
    <t>Provivatis</t>
  </si>
  <si>
    <t>APH Römerhof</t>
  </si>
  <si>
    <t>Seniorama Burstwiese</t>
  </si>
  <si>
    <t>Seniorama Im Tiergarten</t>
  </si>
  <si>
    <t>Tertianum Im Brühl</t>
  </si>
  <si>
    <t>Tertianum Segeten</t>
  </si>
  <si>
    <t>Tertianum Meilen</t>
  </si>
  <si>
    <t>Tertianum Zürich Enge</t>
  </si>
  <si>
    <t>PZ Nidelbad</t>
  </si>
  <si>
    <t>SZ Zion</t>
  </si>
  <si>
    <t>APH Schmiedhof</t>
  </si>
  <si>
    <t>Residenz Küsnacht</t>
  </si>
  <si>
    <t>Stiftung Abegg-Huus</t>
  </si>
  <si>
    <t>AH Hauserstiftung</t>
  </si>
  <si>
    <t>SR Konradhof</t>
  </si>
  <si>
    <t>SR Spirgarten</t>
  </si>
  <si>
    <t>WH Sandbüel</t>
  </si>
  <si>
    <t>APH Villa Alma</t>
  </si>
  <si>
    <t>APH Neuhof</t>
  </si>
  <si>
    <t>Sonnweid</t>
  </si>
  <si>
    <t>AH Stapfer Stiftung</t>
  </si>
  <si>
    <t>AZ Haus Tabea</t>
  </si>
  <si>
    <t>APH Abendruh</t>
  </si>
  <si>
    <t>AZ Wiesengrund</t>
  </si>
  <si>
    <t>SZ Wiesengrund</t>
  </si>
  <si>
    <t>Rämismühle</t>
  </si>
  <si>
    <t>APH Au</t>
  </si>
  <si>
    <t>WZ Fuhr</t>
  </si>
  <si>
    <t>AVENTIN</t>
  </si>
  <si>
    <t>PAH Perla Park</t>
  </si>
  <si>
    <t>APR ARKADIA</t>
  </si>
  <si>
    <t>APH Grüneck</t>
  </si>
  <si>
    <t>Hirzelheim</t>
  </si>
  <si>
    <t>AZ St. Peter und Paul</t>
  </si>
  <si>
    <t>AWH Studacker</t>
  </si>
  <si>
    <t>Ref. AWH Enge</t>
  </si>
  <si>
    <t>WH Sonnenberg</t>
  </si>
  <si>
    <t>Amalie Widmer</t>
  </si>
  <si>
    <t>WH Mühlehalde</t>
  </si>
  <si>
    <t>APH Lindenegg</t>
  </si>
  <si>
    <t>APH Birkenrain</t>
  </si>
  <si>
    <t>Zumipark</t>
  </si>
  <si>
    <t>SIKNA-Stiftung</t>
  </si>
  <si>
    <t>WH Kull</t>
  </si>
  <si>
    <t>WH Schörli</t>
  </si>
  <si>
    <t>APZ Herrenbergli</t>
  </si>
  <si>
    <t>APH Grünhalde</t>
  </si>
  <si>
    <t>APH Sunnmatt</t>
  </si>
  <si>
    <t>Wiesliacher</t>
  </si>
  <si>
    <t>KS Friesenberg</t>
  </si>
  <si>
    <t>Haus Zum Seewadel</t>
  </si>
  <si>
    <t>PZ Wald</t>
  </si>
  <si>
    <t>Emilienheim</t>
  </si>
  <si>
    <t>GZ Dielsdorf</t>
  </si>
  <si>
    <t>GerAtrium</t>
  </si>
  <si>
    <t>SZ Im Morgen</t>
  </si>
  <si>
    <t>AZ Im Geeren</t>
  </si>
  <si>
    <t>PZ Rotacher</t>
  </si>
  <si>
    <t>APZ Stammertal</t>
  </si>
  <si>
    <t>Alterswohnen in Albisrieden</t>
  </si>
  <si>
    <t>Neumünster Park</t>
  </si>
  <si>
    <t>PW Park Schönegg</t>
  </si>
  <si>
    <t>APH Tabor</t>
  </si>
  <si>
    <t>PWG Rössli</t>
  </si>
  <si>
    <t>AZ Sunnetal</t>
  </si>
  <si>
    <t>PH Drusberg</t>
  </si>
  <si>
    <t>WPH Refugium</t>
  </si>
  <si>
    <t>AH St. Urban</t>
  </si>
  <si>
    <t>AZ Wehntal</t>
  </si>
  <si>
    <t>AZ Hofwiesen</t>
  </si>
  <si>
    <t>AZ Klus Park Stadt Zürich</t>
  </si>
  <si>
    <t>AZ Grünau Stadt Zürich</t>
  </si>
  <si>
    <t>Wägelwiesen APZ</t>
  </si>
  <si>
    <t>AZ Bruggwiesen</t>
  </si>
  <si>
    <t>APH Weierbach</t>
  </si>
  <si>
    <t>AZ Weihermatt</t>
  </si>
  <si>
    <t>APH Loogarten</t>
  </si>
  <si>
    <t>ASZ Dübendorf</t>
  </si>
  <si>
    <t>APH Allmendhof</t>
  </si>
  <si>
    <t>APH Hinwil</t>
  </si>
  <si>
    <t>AGZ Wangensbach</t>
  </si>
  <si>
    <t>WPH Spyrigarten</t>
  </si>
  <si>
    <t>AWG Freiblick</t>
  </si>
  <si>
    <t>VitaFutura PZ</t>
  </si>
  <si>
    <t>APH Rosengarten</t>
  </si>
  <si>
    <t>Tertianum Horgen</t>
  </si>
  <si>
    <t>AH Im Ris</t>
  </si>
  <si>
    <t>Senevita Nordlicht</t>
  </si>
  <si>
    <t>Verein PWG Winterthur</t>
  </si>
  <si>
    <t>LZ Sonnenberg</t>
  </si>
  <si>
    <t>Zentrum Im Hof</t>
  </si>
  <si>
    <t>Bergheim Uetikon</t>
  </si>
  <si>
    <t>PW Erspel</t>
  </si>
  <si>
    <t>PZ Spital Limmattal</t>
  </si>
  <si>
    <t>Lighthouse</t>
  </si>
  <si>
    <t>PW Bäretswil</t>
  </si>
  <si>
    <t>PWG Hegi</t>
  </si>
  <si>
    <t>PWG Oase am Rhein</t>
  </si>
  <si>
    <t>AZ am Bach</t>
  </si>
  <si>
    <t>Oase Rümlang</t>
  </si>
  <si>
    <t>PH Almacasa</t>
  </si>
  <si>
    <t>PZ Senevita Obstgarten</t>
  </si>
  <si>
    <t>Almacasa Oberengstringen</t>
  </si>
  <si>
    <t>PWH Smaily</t>
  </si>
  <si>
    <t>AZ Region Bülach</t>
  </si>
  <si>
    <t>PZZ Bombach</t>
  </si>
  <si>
    <t>WH Häuptli</t>
  </si>
  <si>
    <t>AGZ Tägerhalde</t>
  </si>
  <si>
    <t>PWG Weitblick</t>
  </si>
  <si>
    <t>Lernende  Assistenz-ausbildung</t>
  </si>
  <si>
    <t>WPH Kilchberg</t>
  </si>
  <si>
    <t>AZ Waldfrieden der Stadt ZH</t>
  </si>
  <si>
    <t>Tertianum Etzelblick</t>
  </si>
  <si>
    <t>Tertianum Grünegg</t>
  </si>
  <si>
    <t>Tertianum Zur Heimat</t>
  </si>
  <si>
    <t>Tertianum Villa Böcklin</t>
  </si>
  <si>
    <t>Tertianum Restelberg</t>
  </si>
  <si>
    <t>Reg. AZ Embrachertal</t>
  </si>
  <si>
    <t>Tertianum Papillon</t>
  </si>
  <si>
    <t>AZ Mittelleimbach Stadt Zürich</t>
  </si>
  <si>
    <t>AZ Bullinger-Hardau Stadt Zürich</t>
  </si>
  <si>
    <t>AZ Wolfswinkel Stadt Zürich</t>
  </si>
  <si>
    <t>AZ Bürgerasyl-Pfrundhaus Stadt Zürich</t>
  </si>
  <si>
    <t>AZ Herzogenmühle Stadt Zürich</t>
  </si>
  <si>
    <t>AZ Stampfenbach Stadt Zürich</t>
  </si>
  <si>
    <t>AZ Sydefädeli Stadt Zürich</t>
  </si>
  <si>
    <t>AZ Limmat Stadt Zürich</t>
  </si>
  <si>
    <t>Senevita Im Rebberg</t>
  </si>
  <si>
    <t>Sihlsana AG Pflegezentren</t>
  </si>
  <si>
    <t>Tertianum Brunnehof</t>
  </si>
  <si>
    <t>Tertianum Im Vieri</t>
  </si>
  <si>
    <t>Tertianum Bubenholz</t>
  </si>
  <si>
    <t>Senevita Limmatfeld</t>
  </si>
  <si>
    <t>Prix Santé</t>
  </si>
  <si>
    <t>WPZ Blumenrain</t>
  </si>
  <si>
    <t>Oase Oetwil am See</t>
  </si>
  <si>
    <t>Tertianum Letzipark</t>
  </si>
  <si>
    <t>PW Bruggacher</t>
  </si>
  <si>
    <t>Pflegewohngruppen PZZ</t>
  </si>
  <si>
    <t>Anzahl Studierende/Lernende in Ausbildung 2016</t>
  </si>
  <si>
    <t>Total</t>
  </si>
  <si>
    <t>APH Hugo Mendel Stiftung</t>
  </si>
  <si>
    <t>2016 Deckungsgrad mit 100% Soll-Berechnung</t>
  </si>
  <si>
    <t>Total KLV Stunden 2016 pro Heim:</t>
  </si>
  <si>
    <t>Pflege HF/FH</t>
  </si>
  <si>
    <t>EFZ Ausb.</t>
  </si>
  <si>
    <t>AGS Ausb.</t>
  </si>
  <si>
    <t>Berechnetes Soll 2019</t>
  </si>
  <si>
    <t>Berechnetes Soll 2020</t>
  </si>
  <si>
    <t>Berechnetes Soll 2021</t>
  </si>
  <si>
    <t>Total SOLL Ausb.plätze 100%</t>
  </si>
  <si>
    <t>Überblick berechnete Soll-Leistungen für die Jahre 2019 bis 2021</t>
  </si>
  <si>
    <r>
      <t>Berechnung Anzahl Ausbildungsplätze</t>
    </r>
    <r>
      <rPr>
        <u/>
        <sz val="13"/>
        <color indexed="8"/>
        <rFont val="Arial Black"/>
        <family val="2"/>
      </rPr>
      <t xml:space="preserve"> pro Heim</t>
    </r>
    <r>
      <rPr>
        <sz val="13"/>
        <color indexed="8"/>
        <rFont val="Arial Black"/>
        <family val="2"/>
      </rPr>
      <t xml:space="preserve"> inkl. Deckungsgrad - Grundlage Daten 2016 </t>
    </r>
  </si>
  <si>
    <t xml:space="preserve">Jährlicher Nachwuchsbedarf an Pflegepersonal in Spitex-Institutionen und in Heimen im Kanton Zürich:
</t>
  </si>
  <si>
    <t>Abschlüsse pro Jahr</t>
  </si>
  <si>
    <t>Total Abschlüsse</t>
  </si>
  <si>
    <t>Ausbildungs-jahre</t>
  </si>
  <si>
    <t>Plätze pro Jahr</t>
  </si>
  <si>
    <t>Spitex</t>
  </si>
  <si>
    <t>Heime</t>
  </si>
  <si>
    <t>Studierende Pflegefachpersonen HF / FH</t>
  </si>
  <si>
    <t>Lernende Sekundarstufe II (z.B. FaGe)</t>
  </si>
  <si>
    <t>Lernende Assistenzstufe (z.B. AGS)</t>
  </si>
  <si>
    <t>Total Abschlüsse / Plätze pro Jahr für beide Leistungsbereiche</t>
  </si>
  <si>
    <t>Total verrechnete KLV-Stunden Spitex und Heime im Kanton Zürich 2016:</t>
  </si>
  <si>
    <t xml:space="preserve">Formel - Berechnung Soll-Wert einer Institution pro Beruf (vgl. § 5 Abs. 1 VO zur Ausbildungspflicht, LS 855.12) </t>
  </si>
  <si>
    <t xml:space="preserve">Rägeboge-Wohne </t>
  </si>
  <si>
    <r>
      <t xml:space="preserve">ZV Mittleres Tösstal </t>
    </r>
    <r>
      <rPr>
        <sz val="10"/>
        <color theme="1"/>
        <rFont val="Arial"/>
        <family val="2"/>
      </rPr>
      <t>(Lindehus und Im Spiegel)</t>
    </r>
  </si>
  <si>
    <r>
      <t xml:space="preserve">Pflege HF/FH   </t>
    </r>
    <r>
      <rPr>
        <sz val="9"/>
        <color indexed="8"/>
        <rFont val="Arial"/>
        <family val="2"/>
      </rPr>
      <t xml:space="preserve"> Pflichtwert 22%</t>
    </r>
  </si>
  <si>
    <r>
      <t xml:space="preserve">EFZ Ausb. </t>
    </r>
    <r>
      <rPr>
        <sz val="9"/>
        <color indexed="8"/>
        <rFont val="Arial"/>
        <family val="2"/>
      </rPr>
      <t>Pflichtwert 80%</t>
    </r>
  </si>
  <si>
    <r>
      <t xml:space="preserve">AGS Ausb. </t>
    </r>
    <r>
      <rPr>
        <sz val="9"/>
        <color indexed="8"/>
        <rFont val="Arial"/>
        <family val="2"/>
      </rPr>
      <t>Pflichtwert 85%</t>
    </r>
  </si>
  <si>
    <r>
      <t xml:space="preserve">Pflege HF/FH   </t>
    </r>
    <r>
      <rPr>
        <sz val="9"/>
        <color indexed="8"/>
        <rFont val="Arial"/>
        <family val="2"/>
      </rPr>
      <t xml:space="preserve"> Pflichtwert 27%</t>
    </r>
  </si>
  <si>
    <r>
      <t xml:space="preserve">EFZ Ausb. </t>
    </r>
    <r>
      <rPr>
        <sz val="9"/>
        <color indexed="8"/>
        <rFont val="Arial"/>
        <family val="2"/>
      </rPr>
      <t>Pflichtwert 85%</t>
    </r>
  </si>
  <si>
    <r>
      <t xml:space="preserve">AGS Ausb. </t>
    </r>
    <r>
      <rPr>
        <sz val="9"/>
        <color indexed="8"/>
        <rFont val="Arial"/>
        <family val="2"/>
      </rPr>
      <t>Pflichtwert 90%</t>
    </r>
  </si>
  <si>
    <r>
      <t xml:space="preserve">Pflege HF/FH   </t>
    </r>
    <r>
      <rPr>
        <sz val="9"/>
        <color indexed="8"/>
        <rFont val="Arial"/>
        <family val="2"/>
      </rPr>
      <t xml:space="preserve"> Pflichtwert 32%</t>
    </r>
  </si>
  <si>
    <r>
      <t xml:space="preserve">EFZ Ausb. </t>
    </r>
    <r>
      <rPr>
        <sz val="9"/>
        <color indexed="8"/>
        <rFont val="Arial"/>
        <family val="2"/>
      </rPr>
      <t>Pflichtwert 90%</t>
    </r>
  </si>
  <si>
    <r>
      <t xml:space="preserve">AGS Ausb. </t>
    </r>
    <r>
      <rPr>
        <sz val="9"/>
        <color indexed="8"/>
        <rFont val="Arial"/>
        <family val="2"/>
      </rPr>
      <t>Pflichtwert 95%</t>
    </r>
  </si>
  <si>
    <t>Convita</t>
  </si>
  <si>
    <r>
      <t>APZ  Lichthof</t>
    </r>
    <r>
      <rPr>
        <i/>
        <sz val="11"/>
        <color theme="1"/>
        <rFont val="Arial"/>
        <family val="2"/>
      </rPr>
      <t xml:space="preserve"> (vormals Neuwies)</t>
    </r>
  </si>
  <si>
    <r>
      <t>Pflegeheim Salem</t>
    </r>
    <r>
      <rPr>
        <i/>
        <sz val="11"/>
        <color theme="1"/>
        <rFont val="Arial"/>
        <family val="2"/>
      </rPr>
      <t xml:space="preserve"> (vormals APWG Salem)</t>
    </r>
  </si>
  <si>
    <r>
      <t xml:space="preserve">AZ Gehren </t>
    </r>
    <r>
      <rPr>
        <i/>
        <sz val="10"/>
        <color theme="1"/>
        <rFont val="Arial"/>
        <family val="2"/>
      </rPr>
      <t>(vormals AWH am See)</t>
    </r>
  </si>
  <si>
    <r>
      <t>PW Veteris Pfaffhausen</t>
    </r>
    <r>
      <rPr>
        <i/>
        <sz val="11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(vormals PW Meilen)</t>
    </r>
  </si>
  <si>
    <r>
      <t xml:space="preserve">freya – die Pflegewohngruppe am Letzigraben   </t>
    </r>
    <r>
      <rPr>
        <i/>
        <sz val="9"/>
        <color theme="1"/>
        <rFont val="Arial"/>
        <family val="2"/>
      </rPr>
      <t>(vormals KS Schimmelstrasse)</t>
    </r>
  </si>
  <si>
    <r>
      <t xml:space="preserve">Pflegestation sunegarten </t>
    </r>
    <r>
      <rPr>
        <i/>
        <sz val="10"/>
        <color theme="1"/>
        <rFont val="Arial"/>
        <family val="2"/>
      </rPr>
      <t>(vormals Sune-Egge)</t>
    </r>
  </si>
  <si>
    <r>
      <t xml:space="preserve">Tödiheim </t>
    </r>
    <r>
      <rPr>
        <i/>
        <sz val="10"/>
        <color theme="1"/>
        <rFont val="Arial"/>
        <family val="2"/>
      </rPr>
      <t>(vormals AH Gemeinde Horgen)</t>
    </r>
  </si>
  <si>
    <t>Senioviva Oerlikon</t>
  </si>
  <si>
    <t>Residenz Bellevue</t>
  </si>
  <si>
    <t>Bur Nr.</t>
  </si>
  <si>
    <r>
      <t xml:space="preserve">AZ Frohmatt                                                    </t>
    </r>
    <r>
      <rPr>
        <i/>
        <sz val="11"/>
        <color theme="1"/>
        <rFont val="Arial"/>
        <family val="2"/>
      </rPr>
      <t>und ab 1.01.2019 AH Stollenweid</t>
    </r>
  </si>
  <si>
    <r>
      <t>Johann Heinrich Ernst-Stiftung</t>
    </r>
    <r>
      <rPr>
        <i/>
        <sz val="11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(vormals AH Frohalp)</t>
    </r>
  </si>
  <si>
    <r>
      <t>APH Zum Lärchenbaum</t>
    </r>
    <r>
      <rPr>
        <i/>
        <sz val="11"/>
        <color theme="1"/>
        <rFont val="Arial"/>
        <family val="2"/>
      </rPr>
      <t xml:space="preserve"> (bis Ende 2020)</t>
    </r>
  </si>
  <si>
    <t xml:space="preserve"> (ab 2021 inkl. AGZ Wangensbach)</t>
  </si>
  <si>
    <t>Almacasa Friesenberg (ab 2021)</t>
  </si>
  <si>
    <r>
      <t xml:space="preserve">Ausbildungsverpflichtung ab 1. Januar 2019 </t>
    </r>
    <r>
      <rPr>
        <sz val="9"/>
        <color indexed="8"/>
        <rFont val="Arial Black"/>
        <family val="2"/>
      </rPr>
      <t>(Institutionen aktualisiert am 30.08.2022)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</si>
</sst>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_ ;\-0\ 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3"/>
      <color indexed="8"/>
      <name val="Arial Black"/>
      <family val="2"/>
    </font>
    <font>
      <sz val="9"/>
      <color theme="1"/>
      <name val="Arial Black"/>
      <family val="2"/>
    </font>
    <font>
      <sz val="10"/>
      <color theme="1"/>
      <name val="Arial"/>
      <family val="2"/>
    </font>
    <font>
      <sz val="10"/>
      <color theme="1"/>
      <name val="Arial Black"/>
      <family val="2"/>
    </font>
    <font>
      <b/>
      <sz val="10"/>
      <color theme="1"/>
      <name val="Arial Black"/>
      <family val="2"/>
    </font>
    <font>
      <sz val="10"/>
      <color indexed="8"/>
      <name val="Arial Black"/>
      <family val="2"/>
    </font>
    <font>
      <b/>
      <sz val="9"/>
      <color indexed="8"/>
      <name val="Arial Black"/>
      <family val="2"/>
    </font>
    <font>
      <sz val="11"/>
      <color theme="1"/>
      <name val="Arial"/>
      <family val="2"/>
    </font>
    <font>
      <sz val="11"/>
      <color theme="1"/>
      <name val="Arial Black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u/>
      <sz val="13"/>
      <color indexed="8"/>
      <name val="Arial Black"/>
      <family val="2"/>
    </font>
    <font>
      <sz val="11"/>
      <color indexed="8"/>
      <name val="Arial"/>
      <family val="2"/>
    </font>
    <font>
      <sz val="9"/>
      <color indexed="8"/>
      <name val="Arial Black"/>
      <family val="2"/>
    </font>
    <font>
      <sz val="11"/>
      <color indexed="8"/>
      <name val="Arial Black"/>
      <family val="2"/>
    </font>
    <font>
      <b/>
      <sz val="11"/>
      <color indexed="8"/>
      <name val="Arial Black"/>
      <family val="2"/>
    </font>
    <font>
      <sz val="10"/>
      <name val="Arial Black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Arial Black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11"/>
      <name val="Arial Black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9"/>
      <color theme="1"/>
      <name val="Arial Black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Arial Black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Arial Black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-0.2499465926084170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43" fontId="2" fillId="0" borderId="0" applyFont="0" applyFill="0" applyBorder="0" applyAlignment="0" applyProtection="0"/>
    <xf numFmtId="0" fontId="39" fillId="0" borderId="0"/>
  </cellStyleXfs>
  <cellXfs count="183">
    <xf numFmtId="0" fontId="0" fillId="0" borderId="0" xfId="0"/>
    <xf numFmtId="0" fontId="0" fillId="0" borderId="0" xfId="0" applyNumberFormat="1"/>
    <xf numFmtId="0" fontId="5" fillId="0" borderId="0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0" fontId="8" fillId="0" borderId="1" xfId="3" applyFont="1" applyFill="1" applyBorder="1" applyAlignment="1">
      <alignment vertical="center" wrapText="1"/>
    </xf>
    <xf numFmtId="2" fontId="9" fillId="0" borderId="1" xfId="2" applyNumberFormat="1" applyFont="1" applyFill="1" applyBorder="1" applyAlignment="1">
      <alignment vertical="center" wrapText="1"/>
    </xf>
    <xf numFmtId="0" fontId="8" fillId="0" borderId="1" xfId="3" applyNumberFormat="1" applyFont="1" applyFill="1" applyBorder="1" applyAlignment="1">
      <alignment vertical="center" wrapText="1"/>
    </xf>
    <xf numFmtId="0" fontId="10" fillId="0" borderId="0" xfId="0" applyFont="1"/>
    <xf numFmtId="4" fontId="10" fillId="0" borderId="0" xfId="0" applyNumberFormat="1" applyFont="1" applyFill="1"/>
    <xf numFmtId="0" fontId="10" fillId="0" borderId="0" xfId="0" applyFont="1" applyFill="1" applyBorder="1"/>
    <xf numFmtId="164" fontId="11" fillId="0" borderId="0" xfId="0" applyNumberFormat="1" applyFont="1" applyFill="1"/>
    <xf numFmtId="0" fontId="0" fillId="0" borderId="0" xfId="0" applyFill="1"/>
    <xf numFmtId="0" fontId="0" fillId="0" borderId="0" xfId="0" applyNumberFormat="1" applyFill="1"/>
    <xf numFmtId="0" fontId="7" fillId="0" borderId="1" xfId="0" applyFont="1" applyBorder="1" applyAlignment="1">
      <alignment vertical="center" wrapText="1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164" fontId="0" fillId="0" borderId="0" xfId="0" applyNumberFormat="1"/>
    <xf numFmtId="0" fontId="13" fillId="0" borderId="0" xfId="0" applyFont="1"/>
    <xf numFmtId="0" fontId="13" fillId="0" borderId="0" xfId="0" applyFont="1" applyFill="1"/>
    <xf numFmtId="164" fontId="3" fillId="0" borderId="0" xfId="3" applyNumberFormat="1" applyFont="1" applyFill="1" applyBorder="1" applyAlignment="1">
      <alignment horizontal="left" vertical="center" wrapText="1"/>
    </xf>
    <xf numFmtId="164" fontId="3" fillId="0" borderId="0" xfId="3" applyNumberFormat="1" applyFont="1" applyFill="1" applyBorder="1" applyAlignment="1">
      <alignment vertical="top" wrapText="1"/>
    </xf>
    <xf numFmtId="164" fontId="3" fillId="0" borderId="0" xfId="3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0" fillId="0" borderId="0" xfId="0" applyFill="1" applyBorder="1"/>
    <xf numFmtId="0" fontId="0" fillId="0" borderId="0" xfId="0" applyNumberFormat="1" applyBorder="1"/>
    <xf numFmtId="0" fontId="13" fillId="0" borderId="0" xfId="0" applyFont="1" applyBorder="1"/>
    <xf numFmtId="11" fontId="5" fillId="0" borderId="0" xfId="0" applyNumberFormat="1" applyFont="1" applyBorder="1" applyAlignment="1">
      <alignment wrapText="1"/>
    </xf>
    <xf numFmtId="0" fontId="2" fillId="0" borderId="0" xfId="0" applyFont="1"/>
    <xf numFmtId="164" fontId="16" fillId="0" borderId="0" xfId="3" applyNumberFormat="1" applyFont="1" applyFill="1" applyBorder="1" applyAlignment="1">
      <alignment horizontal="left" vertical="top" wrapText="1"/>
    </xf>
    <xf numFmtId="164" fontId="18" fillId="0" borderId="0" xfId="3" applyNumberFormat="1" applyFont="1" applyFill="1" applyBorder="1" applyAlignment="1">
      <alignment horizontal="left" vertical="top" wrapText="1"/>
    </xf>
    <xf numFmtId="164" fontId="18" fillId="0" borderId="0" xfId="3" applyNumberFormat="1" applyFont="1" applyFill="1" applyBorder="1" applyAlignment="1">
      <alignment vertical="top" wrapText="1"/>
    </xf>
    <xf numFmtId="164" fontId="17" fillId="0" borderId="8" xfId="3" applyNumberFormat="1" applyFont="1" applyFill="1" applyBorder="1" applyAlignment="1">
      <alignment horizontal="left" vertical="top" wrapText="1"/>
    </xf>
    <xf numFmtId="164" fontId="8" fillId="0" borderId="1" xfId="3" applyNumberFormat="1" applyFont="1" applyFill="1" applyBorder="1" applyAlignment="1">
      <alignment horizontal="center" vertical="center" wrapText="1"/>
    </xf>
    <xf numFmtId="164" fontId="8" fillId="0" borderId="0" xfId="3" applyNumberFormat="1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vertical="center" wrapText="1"/>
    </xf>
    <xf numFmtId="164" fontId="8" fillId="0" borderId="0" xfId="3" applyNumberFormat="1" applyFont="1" applyFill="1" applyBorder="1" applyAlignment="1">
      <alignment horizontal="left" vertical="top" wrapText="1"/>
    </xf>
    <xf numFmtId="164" fontId="20" fillId="0" borderId="0" xfId="3" applyNumberFormat="1" applyFont="1" applyFill="1" applyBorder="1" applyAlignment="1">
      <alignment vertical="top"/>
    </xf>
    <xf numFmtId="164" fontId="21" fillId="0" borderId="1" xfId="3" applyNumberFormat="1" applyFont="1" applyFill="1" applyBorder="1" applyAlignment="1">
      <alignment horizontal="center" vertical="center" wrapText="1"/>
    </xf>
    <xf numFmtId="1" fontId="21" fillId="0" borderId="1" xfId="3" applyNumberFormat="1" applyFont="1" applyFill="1" applyBorder="1" applyAlignment="1">
      <alignment horizontal="center" vertical="center" wrapText="1"/>
    </xf>
    <xf numFmtId="164" fontId="8" fillId="0" borderId="0" xfId="3" applyNumberFormat="1" applyFont="1" applyFill="1" applyBorder="1" applyAlignment="1">
      <alignment vertical="top" wrapText="1"/>
    </xf>
    <xf numFmtId="0" fontId="22" fillId="0" borderId="0" xfId="0" applyFont="1"/>
    <xf numFmtId="0" fontId="5" fillId="0" borderId="0" xfId="0" applyFont="1"/>
    <xf numFmtId="164" fontId="21" fillId="0" borderId="0" xfId="3" applyNumberFormat="1" applyFont="1" applyFill="1" applyBorder="1" applyAlignment="1">
      <alignment horizontal="left" vertical="top" wrapText="1"/>
    </xf>
    <xf numFmtId="3" fontId="21" fillId="0" borderId="1" xfId="3" applyNumberFormat="1" applyFont="1" applyFill="1" applyBorder="1" applyAlignment="1">
      <alignment horizontal="center" vertical="center"/>
    </xf>
    <xf numFmtId="164" fontId="18" fillId="0" borderId="0" xfId="3" applyNumberFormat="1" applyFont="1" applyFill="1" applyBorder="1" applyAlignment="1">
      <alignment vertical="center" wrapText="1"/>
    </xf>
    <xf numFmtId="0" fontId="23" fillId="0" borderId="0" xfId="0" applyFont="1"/>
    <xf numFmtId="0" fontId="23" fillId="0" borderId="0" xfId="0" applyFont="1" applyFill="1"/>
    <xf numFmtId="0" fontId="23" fillId="0" borderId="0" xfId="0" applyNumberFormat="1" applyFont="1"/>
    <xf numFmtId="0" fontId="24" fillId="0" borderId="0" xfId="0" applyFont="1"/>
    <xf numFmtId="3" fontId="25" fillId="5" borderId="0" xfId="0" applyNumberFormat="1" applyFont="1" applyFill="1"/>
    <xf numFmtId="164" fontId="25" fillId="5" borderId="0" xfId="0" applyNumberFormat="1" applyFont="1" applyFill="1"/>
    <xf numFmtId="164" fontId="26" fillId="5" borderId="0" xfId="0" applyNumberFormat="1" applyFont="1" applyFill="1"/>
    <xf numFmtId="0" fontId="23" fillId="5" borderId="0" xfId="0" applyFont="1" applyFill="1"/>
    <xf numFmtId="0" fontId="24" fillId="5" borderId="0" xfId="0" applyFont="1" applyFill="1"/>
    <xf numFmtId="0" fontId="25" fillId="5" borderId="0" xfId="0" applyNumberFormat="1" applyFont="1" applyFill="1"/>
    <xf numFmtId="0" fontId="25" fillId="5" borderId="0" xfId="0" applyFont="1" applyFill="1"/>
    <xf numFmtId="164" fontId="23" fillId="0" borderId="0" xfId="0" applyNumberFormat="1" applyFont="1"/>
    <xf numFmtId="3" fontId="29" fillId="5" borderId="0" xfId="0" applyNumberFormat="1" applyFont="1" applyFill="1"/>
    <xf numFmtId="4" fontId="29" fillId="5" borderId="0" xfId="0" applyNumberFormat="1" applyFont="1" applyFill="1"/>
    <xf numFmtId="164" fontId="29" fillId="5" borderId="0" xfId="0" applyNumberFormat="1" applyFont="1" applyFill="1"/>
    <xf numFmtId="164" fontId="30" fillId="5" borderId="0" xfId="0" applyNumberFormat="1" applyFont="1" applyFill="1"/>
    <xf numFmtId="0" fontId="27" fillId="5" borderId="0" xfId="0" applyFont="1" applyFill="1"/>
    <xf numFmtId="0" fontId="28" fillId="5" borderId="0" xfId="0" applyFont="1" applyFill="1"/>
    <xf numFmtId="0" fontId="29" fillId="5" borderId="0" xfId="0" applyFont="1" applyFill="1"/>
    <xf numFmtId="0" fontId="0" fillId="5" borderId="0" xfId="0" applyFill="1"/>
    <xf numFmtId="0" fontId="0" fillId="0" borderId="0" xfId="0" applyAlignment="1">
      <alignment vertical="top"/>
    </xf>
    <xf numFmtId="164" fontId="10" fillId="4" borderId="0" xfId="0" applyNumberFormat="1" applyFont="1" applyFill="1"/>
    <xf numFmtId="164" fontId="11" fillId="4" borderId="0" xfId="0" applyNumberFormat="1" applyFont="1" applyFill="1"/>
    <xf numFmtId="164" fontId="10" fillId="4" borderId="0" xfId="1" applyNumberFormat="1" applyFont="1" applyFill="1"/>
    <xf numFmtId="164" fontId="10" fillId="0" borderId="0" xfId="0" applyNumberFormat="1" applyFont="1" applyFill="1"/>
    <xf numFmtId="164" fontId="0" fillId="0" borderId="0" xfId="0" applyNumberFormat="1" applyFont="1"/>
    <xf numFmtId="164" fontId="10" fillId="0" borderId="0" xfId="0" applyNumberFormat="1" applyFont="1"/>
    <xf numFmtId="164" fontId="10" fillId="5" borderId="0" xfId="0" applyNumberFormat="1" applyFont="1" applyFill="1"/>
    <xf numFmtId="164" fontId="11" fillId="0" borderId="0" xfId="0" applyNumberFormat="1" applyFont="1"/>
    <xf numFmtId="164" fontId="10" fillId="0" borderId="0" xfId="1" applyNumberFormat="1" applyFont="1"/>
    <xf numFmtId="164" fontId="11" fillId="5" borderId="0" xfId="0" applyNumberFormat="1" applyFont="1" applyFill="1"/>
    <xf numFmtId="164" fontId="0" fillId="5" borderId="0" xfId="0" applyNumberFormat="1" applyFill="1"/>
    <xf numFmtId="164" fontId="10" fillId="5" borderId="0" xfId="1" applyNumberFormat="1" applyFont="1" applyFill="1"/>
    <xf numFmtId="164" fontId="0" fillId="5" borderId="0" xfId="0" applyNumberFormat="1" applyFont="1" applyFill="1"/>
    <xf numFmtId="164" fontId="10" fillId="0" borderId="0" xfId="1" applyNumberFormat="1" applyFont="1" applyFill="1"/>
    <xf numFmtId="164" fontId="10" fillId="4" borderId="0" xfId="0" applyNumberFormat="1" applyFont="1" applyFill="1" applyAlignment="1">
      <alignment vertical="top"/>
    </xf>
    <xf numFmtId="164" fontId="11" fillId="4" borderId="0" xfId="0" applyNumberFormat="1" applyFont="1" applyFill="1" applyAlignment="1">
      <alignment vertical="top"/>
    </xf>
    <xf numFmtId="164" fontId="0" fillId="0" borderId="0" xfId="0" applyNumberFormat="1" applyFill="1" applyAlignment="1">
      <alignment vertical="top"/>
    </xf>
    <xf numFmtId="164" fontId="10" fillId="4" borderId="0" xfId="1" applyNumberFormat="1" applyFont="1" applyFill="1" applyAlignment="1">
      <alignment vertical="top"/>
    </xf>
    <xf numFmtId="164" fontId="10" fillId="0" borderId="0" xfId="0" applyNumberFormat="1" applyFont="1" applyFill="1" applyAlignment="1">
      <alignment vertical="top"/>
    </xf>
    <xf numFmtId="164" fontId="0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/>
    </xf>
    <xf numFmtId="164" fontId="3" fillId="0" borderId="0" xfId="3" applyNumberFormat="1" applyFont="1" applyFill="1" applyBorder="1" applyAlignment="1">
      <alignment horizontal="left" vertical="top" wrapText="1"/>
    </xf>
    <xf numFmtId="164" fontId="3" fillId="0" borderId="0" xfId="3" applyNumberFormat="1" applyFont="1" applyFill="1" applyBorder="1" applyAlignment="1">
      <alignment horizontal="left" vertical="center" wrapText="1"/>
    </xf>
    <xf numFmtId="164" fontId="17" fillId="0" borderId="1" xfId="3" applyNumberFormat="1" applyFont="1" applyFill="1" applyBorder="1" applyAlignment="1">
      <alignment horizontal="center" vertical="center" wrapText="1"/>
    </xf>
    <xf numFmtId="164" fontId="21" fillId="0" borderId="1" xfId="3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164" fontId="7" fillId="0" borderId="1" xfId="0" applyNumberFormat="1" applyFont="1" applyBorder="1" applyAlignment="1">
      <alignment wrapText="1"/>
    </xf>
    <xf numFmtId="164" fontId="12" fillId="0" borderId="0" xfId="0" applyNumberFormat="1" applyFont="1" applyFill="1"/>
    <xf numFmtId="0" fontId="33" fillId="0" borderId="0" xfId="0" applyFont="1"/>
    <xf numFmtId="164" fontId="32" fillId="4" borderId="0" xfId="0" applyNumberFormat="1" applyFont="1" applyFill="1"/>
    <xf numFmtId="164" fontId="33" fillId="0" borderId="0" xfId="0" applyNumberFormat="1" applyFont="1" applyFill="1"/>
    <xf numFmtId="164" fontId="32" fillId="4" borderId="0" xfId="1" applyNumberFormat="1" applyFont="1" applyFill="1"/>
    <xf numFmtId="164" fontId="32" fillId="0" borderId="0" xfId="0" applyNumberFormat="1" applyFont="1" applyFill="1"/>
    <xf numFmtId="164" fontId="33" fillId="0" borderId="0" xfId="0" applyNumberFormat="1" applyFont="1"/>
    <xf numFmtId="164" fontId="32" fillId="0" borderId="0" xfId="0" applyNumberFormat="1" applyFont="1"/>
    <xf numFmtId="164" fontId="35" fillId="0" borderId="0" xfId="0" applyNumberFormat="1" applyFont="1" applyFill="1" applyAlignment="1">
      <alignment vertical="top"/>
    </xf>
    <xf numFmtId="3" fontId="10" fillId="4" borderId="0" xfId="0" applyNumberFormat="1" applyFont="1" applyFill="1" applyBorder="1" applyAlignment="1">
      <alignment vertical="center" wrapText="1"/>
    </xf>
    <xf numFmtId="164" fontId="31" fillId="4" borderId="0" xfId="0" applyNumberFormat="1" applyFont="1" applyFill="1" applyAlignment="1">
      <alignment vertical="top"/>
    </xf>
    <xf numFmtId="164" fontId="36" fillId="4" borderId="0" xfId="0" applyNumberFormat="1" applyFont="1" applyFill="1" applyAlignment="1">
      <alignment vertical="top"/>
    </xf>
    <xf numFmtId="164" fontId="31" fillId="4" borderId="0" xfId="1" applyNumberFormat="1" applyFont="1" applyFill="1" applyAlignment="1">
      <alignment vertical="top"/>
    </xf>
    <xf numFmtId="164" fontId="31" fillId="0" borderId="0" xfId="0" applyNumberFormat="1" applyFont="1" applyFill="1" applyAlignment="1">
      <alignment vertical="top"/>
    </xf>
    <xf numFmtId="164" fontId="37" fillId="0" borderId="0" xfId="0" applyNumberFormat="1" applyFont="1" applyAlignment="1">
      <alignment vertical="top"/>
    </xf>
    <xf numFmtId="164" fontId="31" fillId="0" borderId="0" xfId="0" applyNumberFormat="1" applyFont="1" applyAlignment="1">
      <alignment vertical="top"/>
    </xf>
    <xf numFmtId="3" fontId="10" fillId="4" borderId="0" xfId="0" applyNumberFormat="1" applyFont="1" applyFill="1" applyBorder="1" applyAlignment="1">
      <alignment vertical="center"/>
    </xf>
    <xf numFmtId="164" fontId="16" fillId="0" borderId="0" xfId="3" applyNumberFormat="1" applyFont="1" applyFill="1" applyBorder="1" applyAlignment="1">
      <alignment horizontal="left" vertical="center" wrapText="1"/>
    </xf>
    <xf numFmtId="164" fontId="21" fillId="0" borderId="1" xfId="3" applyNumberFormat="1" applyFont="1" applyFill="1" applyBorder="1" applyAlignment="1">
      <alignment horizontal="left" vertical="center" wrapText="1"/>
    </xf>
    <xf numFmtId="0" fontId="19" fillId="0" borderId="0" xfId="3" applyFont="1" applyFill="1" applyAlignment="1">
      <alignment horizontal="left" vertical="center"/>
    </xf>
    <xf numFmtId="164" fontId="20" fillId="0" borderId="0" xfId="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3" fillId="0" borderId="0" xfId="3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/>
    </xf>
    <xf numFmtId="3" fontId="10" fillId="5" borderId="0" xfId="0" applyNumberFormat="1" applyFont="1" applyFill="1" applyBorder="1" applyAlignment="1">
      <alignment vertical="center"/>
    </xf>
    <xf numFmtId="3" fontId="29" fillId="5" borderId="0" xfId="0" applyNumberFormat="1" applyFont="1" applyFill="1" applyBorder="1" applyAlignment="1">
      <alignment vertical="center"/>
    </xf>
    <xf numFmtId="3" fontId="25" fillId="5" borderId="0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32" fillId="4" borderId="9" xfId="0" applyNumberFormat="1" applyFont="1" applyFill="1" applyBorder="1"/>
    <xf numFmtId="164" fontId="34" fillId="4" borderId="9" xfId="0" applyNumberFormat="1" applyFont="1" applyFill="1" applyBorder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27" fillId="5" borderId="0" xfId="0" applyFont="1" applyFill="1" applyAlignment="1" applyProtection="1">
      <alignment vertical="center"/>
    </xf>
    <xf numFmtId="0" fontId="23" fillId="5" borderId="0" xfId="0" applyFont="1" applyFill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164" fontId="8" fillId="0" borderId="1" xfId="3" applyNumberFormat="1" applyFont="1" applyFill="1" applyBorder="1" applyAlignment="1">
      <alignment vertical="top" wrapText="1"/>
    </xf>
    <xf numFmtId="164" fontId="10" fillId="0" borderId="0" xfId="0" applyNumberFormat="1" applyFont="1" applyFill="1" applyBorder="1"/>
    <xf numFmtId="164" fontId="10" fillId="5" borderId="0" xfId="0" applyNumberFormat="1" applyFont="1" applyFill="1" applyBorder="1"/>
    <xf numFmtId="164" fontId="11" fillId="0" borderId="0" xfId="0" applyNumberFormat="1" applyFont="1" applyBorder="1"/>
    <xf numFmtId="164" fontId="0" fillId="0" borderId="0" xfId="0" applyNumberFormat="1" applyFill="1" applyBorder="1"/>
    <xf numFmtId="164" fontId="10" fillId="0" borderId="0" xfId="1" applyNumberFormat="1" applyFont="1" applyBorder="1"/>
    <xf numFmtId="164" fontId="10" fillId="0" borderId="0" xfId="0" applyNumberFormat="1" applyFont="1" applyBorder="1"/>
    <xf numFmtId="164" fontId="12" fillId="5" borderId="0" xfId="0" applyNumberFormat="1" applyFont="1" applyFill="1"/>
    <xf numFmtId="164" fontId="35" fillId="5" borderId="0" xfId="0" applyNumberFormat="1" applyFont="1" applyFill="1"/>
    <xf numFmtId="164" fontId="12" fillId="5" borderId="0" xfId="1" applyNumberFormat="1" applyFont="1" applyFill="1"/>
    <xf numFmtId="164" fontId="12" fillId="5" borderId="6" xfId="0" applyNumberFormat="1" applyFont="1" applyFill="1" applyBorder="1"/>
    <xf numFmtId="164" fontId="38" fillId="5" borderId="6" xfId="0" applyNumberFormat="1" applyFont="1" applyFill="1" applyBorder="1"/>
    <xf numFmtId="3" fontId="12" fillId="0" borderId="0" xfId="0" applyNumberFormat="1" applyFont="1" applyBorder="1" applyAlignment="1">
      <alignment vertical="center"/>
    </xf>
    <xf numFmtId="3" fontId="29" fillId="4" borderId="0" xfId="0" applyNumberFormat="1" applyFont="1" applyFill="1" applyBorder="1" applyAlignment="1">
      <alignment vertical="center"/>
    </xf>
    <xf numFmtId="164" fontId="29" fillId="4" borderId="0" xfId="0" applyNumberFormat="1" applyFont="1" applyFill="1"/>
    <xf numFmtId="9" fontId="29" fillId="4" borderId="0" xfId="0" applyNumberFormat="1" applyFont="1" applyFill="1"/>
    <xf numFmtId="0" fontId="27" fillId="4" borderId="0" xfId="0" applyFont="1" applyFill="1"/>
    <xf numFmtId="0" fontId="28" fillId="4" borderId="0" xfId="0" applyFont="1" applyFill="1"/>
    <xf numFmtId="166" fontId="10" fillId="4" borderId="0" xfId="4" applyNumberFormat="1" applyFont="1" applyFill="1" applyBorder="1" applyAlignment="1" applyProtection="1">
      <alignment vertical="center"/>
    </xf>
    <xf numFmtId="166" fontId="10" fillId="0" borderId="0" xfId="4" applyNumberFormat="1" applyFont="1" applyBorder="1" applyAlignment="1" applyProtection="1">
      <alignment vertical="center"/>
    </xf>
    <xf numFmtId="165" fontId="10" fillId="4" borderId="0" xfId="4" applyNumberFormat="1" applyFont="1" applyFill="1"/>
    <xf numFmtId="165" fontId="10" fillId="0" borderId="0" xfId="4" applyNumberFormat="1" applyFont="1"/>
    <xf numFmtId="165" fontId="10" fillId="0" borderId="0" xfId="4" applyNumberFormat="1" applyFont="1" applyFill="1"/>
    <xf numFmtId="165" fontId="10" fillId="0" borderId="0" xfId="4" applyNumberFormat="1" applyFont="1" applyBorder="1"/>
    <xf numFmtId="165" fontId="10" fillId="0" borderId="0" xfId="4" applyNumberFormat="1" applyFont="1" applyFill="1" applyBorder="1"/>
    <xf numFmtId="165" fontId="10" fillId="5" borderId="0" xfId="4" applyNumberFormat="1" applyFont="1" applyFill="1"/>
    <xf numFmtId="165" fontId="10" fillId="4" borderId="0" xfId="4" applyNumberFormat="1" applyFont="1" applyFill="1" applyAlignment="1">
      <alignment vertical="top"/>
    </xf>
    <xf numFmtId="165" fontId="31" fillId="4" borderId="0" xfId="4" applyNumberFormat="1" applyFont="1" applyFill="1" applyAlignment="1">
      <alignment vertical="top"/>
    </xf>
    <xf numFmtId="165" fontId="32" fillId="4" borderId="9" xfId="4" applyNumberFormat="1" applyFont="1" applyFill="1" applyBorder="1"/>
    <xf numFmtId="165" fontId="12" fillId="5" borderId="6" xfId="4" applyNumberFormat="1" applyFont="1" applyFill="1" applyBorder="1"/>
    <xf numFmtId="3" fontId="10" fillId="4" borderId="0" xfId="0" applyNumberFormat="1" applyFont="1" applyFill="1" applyBorder="1" applyAlignment="1">
      <alignment horizontal="left" vertical="center" wrapText="1"/>
    </xf>
    <xf numFmtId="166" fontId="10" fillId="4" borderId="0" xfId="4" applyNumberFormat="1" applyFont="1" applyFill="1" applyBorder="1" applyAlignment="1" applyProtection="1">
      <alignment horizontal="center" vertical="center"/>
    </xf>
    <xf numFmtId="164" fontId="18" fillId="0" borderId="0" xfId="3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3" fillId="0" borderId="0" xfId="3" applyNumberFormat="1" applyFont="1" applyFill="1" applyBorder="1" applyAlignment="1">
      <alignment horizontal="left" vertical="top" wrapText="1"/>
    </xf>
    <xf numFmtId="164" fontId="3" fillId="0" borderId="0" xfId="3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8" fillId="0" borderId="0" xfId="3" applyNumberFormat="1" applyFont="1" applyFill="1" applyBorder="1" applyAlignment="1">
      <alignment horizontal="left" vertical="top" wrapText="1"/>
    </xf>
    <xf numFmtId="164" fontId="17" fillId="0" borderId="1" xfId="3" applyNumberFormat="1" applyFont="1" applyFill="1" applyBorder="1" applyAlignment="1">
      <alignment horizontal="left" vertical="top" wrapText="1"/>
    </xf>
    <xf numFmtId="164" fontId="17" fillId="0" borderId="1" xfId="3" applyNumberFormat="1" applyFont="1" applyFill="1" applyBorder="1" applyAlignment="1">
      <alignment horizontal="left" vertical="center" wrapText="1"/>
    </xf>
    <xf numFmtId="164" fontId="17" fillId="0" borderId="8" xfId="3" applyNumberFormat="1" applyFont="1" applyFill="1" applyBorder="1" applyAlignment="1">
      <alignment horizontal="left" vertical="center" wrapText="1"/>
    </xf>
  </cellXfs>
  <cellStyles count="6">
    <cellStyle name="40 % - Akzent3" xfId="2" builtinId="39"/>
    <cellStyle name="40 % - Akzent5" xfId="3" builtinId="47"/>
    <cellStyle name="Komma" xfId="4" builtinId="3"/>
    <cellStyle name="Prozent" xfId="1" builtinId="5"/>
    <cellStyle name="Standard" xfId="0" builtinId="0"/>
    <cellStyle name="Standard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1</xdr:rowOff>
    </xdr:from>
    <xdr:to>
      <xdr:col>6</xdr:col>
      <xdr:colOff>666750</xdr:colOff>
      <xdr:row>19</xdr:row>
      <xdr:rowOff>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295776"/>
          <a:ext cx="6181725" cy="561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65"/>
  <sheetViews>
    <sheetView showGridLines="0" tabSelected="1" topLeftCell="C1" zoomScale="80" zoomScaleNormal="80" workbookViewId="0">
      <selection sqref="A1:B1048576"/>
    </sheetView>
  </sheetViews>
  <sheetFormatPr baseColWidth="10" defaultRowHeight="15" x14ac:dyDescent="0.25"/>
  <cols>
    <col min="1" max="1" width="17.42578125" style="128" hidden="1" customWidth="1"/>
    <col min="2" max="2" width="12.85546875" hidden="1" customWidth="1"/>
    <col min="3" max="3" width="45.85546875" style="117" customWidth="1"/>
    <col min="4" max="4" width="13.7109375" customWidth="1"/>
    <col min="5" max="5" width="15.7109375" style="16" customWidth="1"/>
    <col min="6" max="6" width="12.42578125" customWidth="1"/>
    <col min="7" max="7" width="11" customWidth="1"/>
    <col min="8" max="9" width="12.7109375" customWidth="1"/>
    <col min="10" max="10" width="1.7109375" style="11" customWidth="1"/>
    <col min="11" max="11" width="8.7109375" style="1" customWidth="1"/>
    <col min="12" max="13" width="8.7109375" customWidth="1"/>
    <col min="14" max="14" width="1.7109375" style="11" customWidth="1"/>
    <col min="15" max="17" width="8.7109375" customWidth="1"/>
    <col min="18" max="18" width="1.7109375" style="11" customWidth="1"/>
    <col min="19" max="19" width="9.7109375" customWidth="1"/>
    <col min="20" max="20" width="9.7109375" style="17" customWidth="1"/>
    <col min="21" max="21" width="9.7109375" customWidth="1"/>
    <col min="22" max="22" width="1.7109375" customWidth="1"/>
    <col min="23" max="25" width="9.7109375" customWidth="1"/>
    <col min="26" max="26" width="1.7109375" customWidth="1"/>
    <col min="27" max="29" width="9.7109375" customWidth="1"/>
    <col min="30" max="34" width="8.7109375" customWidth="1"/>
  </cols>
  <sheetData>
    <row r="1" spans="1:20" ht="18.75" customHeight="1" x14ac:dyDescent="0.25">
      <c r="C1" s="169" t="s">
        <v>264</v>
      </c>
      <c r="D1" s="169"/>
      <c r="E1" s="169"/>
      <c r="F1" s="169"/>
      <c r="G1" s="169"/>
      <c r="H1" s="169"/>
      <c r="I1" s="47"/>
      <c r="J1" s="47"/>
      <c r="K1" s="47"/>
      <c r="L1" s="47"/>
      <c r="M1" s="47"/>
      <c r="N1" s="47"/>
      <c r="O1" s="47"/>
      <c r="P1" s="47"/>
      <c r="Q1" s="47"/>
    </row>
    <row r="2" spans="1:20" ht="10.15" customHeight="1" x14ac:dyDescent="0.25">
      <c r="C2" s="91"/>
      <c r="D2" s="19"/>
      <c r="E2" s="91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0" ht="23.25" customHeight="1" x14ac:dyDescent="0.25">
      <c r="C3" s="172" t="s">
        <v>223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20" ht="24" customHeight="1" x14ac:dyDescent="0.25">
      <c r="C4" s="171" t="s">
        <v>222</v>
      </c>
      <c r="D4" s="171"/>
      <c r="E4" s="171"/>
      <c r="F4" s="171"/>
      <c r="G4" s="171"/>
      <c r="H4" s="171"/>
      <c r="I4" s="171"/>
      <c r="J4" s="20"/>
      <c r="K4" s="20"/>
      <c r="L4" s="20"/>
      <c r="M4" s="20"/>
      <c r="N4" s="20"/>
      <c r="O4" s="20"/>
      <c r="P4" s="20"/>
      <c r="Q4" s="20"/>
      <c r="R4" s="20"/>
    </row>
    <row r="5" spans="1:20" ht="10.15" customHeight="1" x14ac:dyDescent="0.25">
      <c r="C5" s="91"/>
      <c r="D5" s="21"/>
      <c r="E5" s="90"/>
      <c r="F5" s="21"/>
      <c r="G5" s="21"/>
      <c r="H5" s="21"/>
      <c r="I5" s="21"/>
      <c r="J5" s="20"/>
      <c r="K5" s="20"/>
      <c r="L5" s="20"/>
      <c r="M5" s="20"/>
      <c r="N5" s="20"/>
      <c r="O5" s="20"/>
      <c r="P5" s="20"/>
      <c r="Q5" s="20"/>
      <c r="R5" s="20"/>
    </row>
    <row r="6" spans="1:20" ht="20.25" customHeight="1" x14ac:dyDescent="0.25">
      <c r="C6" s="179" t="s">
        <v>224</v>
      </c>
      <c r="D6" s="179"/>
      <c r="E6" s="179"/>
      <c r="F6" s="179"/>
      <c r="G6" s="179"/>
      <c r="H6" s="179"/>
      <c r="I6" s="179"/>
      <c r="J6" s="179"/>
      <c r="K6" s="20"/>
      <c r="L6" s="20"/>
      <c r="M6" s="20"/>
      <c r="N6" s="20"/>
      <c r="O6" s="20"/>
      <c r="P6" s="20"/>
      <c r="Q6" s="20"/>
      <c r="R6"/>
      <c r="S6" s="17"/>
      <c r="T6"/>
    </row>
    <row r="7" spans="1:20" s="29" customFormat="1" ht="16.149999999999999" customHeight="1" x14ac:dyDescent="0.25">
      <c r="A7" s="129"/>
      <c r="C7" s="113"/>
      <c r="D7" s="180" t="s">
        <v>225</v>
      </c>
      <c r="E7" s="180"/>
      <c r="F7" s="181" t="s">
        <v>226</v>
      </c>
      <c r="G7" s="181" t="s">
        <v>227</v>
      </c>
      <c r="H7" s="181" t="s">
        <v>228</v>
      </c>
      <c r="I7" s="31"/>
      <c r="J7" s="32"/>
      <c r="K7" s="32"/>
      <c r="L7" s="32"/>
      <c r="M7" s="32"/>
      <c r="Q7" s="32"/>
      <c r="S7" s="7"/>
    </row>
    <row r="8" spans="1:20" s="29" customFormat="1" ht="16.149999999999999" customHeight="1" x14ac:dyDescent="0.25">
      <c r="A8" s="129"/>
      <c r="C8" s="113"/>
      <c r="D8" s="33" t="s">
        <v>229</v>
      </c>
      <c r="E8" s="33" t="s">
        <v>230</v>
      </c>
      <c r="F8" s="182"/>
      <c r="G8" s="182"/>
      <c r="H8" s="182"/>
      <c r="I8" s="31"/>
      <c r="J8" s="32"/>
      <c r="K8" s="32"/>
      <c r="L8" s="32"/>
      <c r="M8" s="32"/>
      <c r="Q8" s="32"/>
      <c r="S8" s="7"/>
    </row>
    <row r="9" spans="1:20" s="43" customFormat="1" ht="17.100000000000001" customHeight="1" x14ac:dyDescent="0.2">
      <c r="A9" s="130"/>
      <c r="C9" s="114" t="s">
        <v>231</v>
      </c>
      <c r="D9" s="40">
        <v>156.1</v>
      </c>
      <c r="E9" s="40">
        <v>360.2</v>
      </c>
      <c r="F9" s="40">
        <v>516.29999999999995</v>
      </c>
      <c r="G9" s="41">
        <v>3</v>
      </c>
      <c r="H9" s="40">
        <v>1548.8999999999999</v>
      </c>
      <c r="I9" s="38"/>
      <c r="J9" s="42"/>
      <c r="K9" s="42"/>
      <c r="M9" s="42"/>
      <c r="Q9" s="42"/>
      <c r="S9" s="44"/>
    </row>
    <row r="10" spans="1:20" s="43" customFormat="1" ht="17.100000000000001" customHeight="1" x14ac:dyDescent="0.2">
      <c r="A10" s="130"/>
      <c r="C10" s="114" t="s">
        <v>232</v>
      </c>
      <c r="D10" s="40">
        <v>180.5</v>
      </c>
      <c r="E10" s="40">
        <v>456.9</v>
      </c>
      <c r="F10" s="40">
        <v>637.4</v>
      </c>
      <c r="G10" s="41">
        <v>3</v>
      </c>
      <c r="H10" s="40">
        <v>1912.1999999999998</v>
      </c>
      <c r="I10" s="38"/>
      <c r="J10" s="42"/>
      <c r="K10" s="42"/>
      <c r="M10" s="42"/>
      <c r="Q10" s="42"/>
      <c r="S10" s="44"/>
    </row>
    <row r="11" spans="1:20" s="43" customFormat="1" ht="17.100000000000001" customHeight="1" x14ac:dyDescent="0.2">
      <c r="A11" s="130"/>
      <c r="C11" s="114" t="s">
        <v>233</v>
      </c>
      <c r="D11" s="40">
        <v>41.5</v>
      </c>
      <c r="E11" s="40">
        <v>124.8</v>
      </c>
      <c r="F11" s="40">
        <v>166.3</v>
      </c>
      <c r="G11" s="41">
        <v>2</v>
      </c>
      <c r="H11" s="40">
        <v>332.6</v>
      </c>
      <c r="I11" s="38"/>
      <c r="J11" s="42"/>
      <c r="K11" s="137"/>
      <c r="M11" s="42"/>
      <c r="Q11" s="42"/>
      <c r="S11" s="44"/>
    </row>
    <row r="12" spans="1:20" s="43" customFormat="1" ht="30" customHeight="1" x14ac:dyDescent="0.2">
      <c r="A12" s="130"/>
      <c r="C12" s="114" t="s">
        <v>234</v>
      </c>
      <c r="D12" s="45"/>
      <c r="E12" s="45"/>
      <c r="F12" s="34">
        <v>1319.9999999999998</v>
      </c>
      <c r="G12" s="35"/>
      <c r="H12" s="34">
        <v>3793.6999999999994</v>
      </c>
      <c r="I12" s="38"/>
      <c r="J12" s="42"/>
      <c r="K12" s="42"/>
      <c r="M12" s="42"/>
      <c r="Q12" s="42"/>
      <c r="S12" s="44"/>
    </row>
    <row r="13" spans="1:20" s="29" customFormat="1" ht="10.15" customHeight="1" x14ac:dyDescent="0.25">
      <c r="A13" s="129"/>
      <c r="C13" s="113"/>
      <c r="D13" s="30"/>
      <c r="E13" s="30"/>
      <c r="F13" s="30"/>
      <c r="G13" s="30"/>
      <c r="H13" s="30"/>
      <c r="I13" s="31"/>
      <c r="J13" s="32"/>
      <c r="K13" s="32"/>
      <c r="M13" s="32"/>
      <c r="Q13" s="32"/>
      <c r="S13" s="7"/>
    </row>
    <row r="14" spans="1:20" ht="17.100000000000001" customHeight="1" x14ac:dyDescent="0.25">
      <c r="C14" s="115"/>
      <c r="D14" s="36" t="s">
        <v>229</v>
      </c>
      <c r="E14" s="92" t="s">
        <v>230</v>
      </c>
      <c r="F14" s="36" t="s">
        <v>211</v>
      </c>
      <c r="G14" s="21"/>
      <c r="H14" s="21"/>
      <c r="I14" s="21"/>
      <c r="J14" s="20"/>
      <c r="K14" s="20"/>
      <c r="L14" s="20"/>
      <c r="M14" s="20"/>
      <c r="N14" s="20"/>
      <c r="O14" s="20"/>
      <c r="P14" s="20"/>
      <c r="Q14" s="20"/>
      <c r="R14"/>
      <c r="S14" s="17"/>
      <c r="T14"/>
    </row>
    <row r="15" spans="1:20" ht="32.25" customHeight="1" x14ac:dyDescent="0.25">
      <c r="C15" s="37" t="s">
        <v>235</v>
      </c>
      <c r="D15" s="46">
        <v>2055698</v>
      </c>
      <c r="E15" s="93">
        <v>8269404.333333333</v>
      </c>
      <c r="F15" s="46">
        <f>D15+E15</f>
        <v>10325102.333333332</v>
      </c>
      <c r="G15" s="21"/>
      <c r="H15" s="21"/>
      <c r="I15" s="21"/>
      <c r="J15" s="20"/>
      <c r="K15" s="20"/>
      <c r="L15" s="20"/>
      <c r="M15" s="20"/>
      <c r="N15" s="20"/>
      <c r="O15" s="20"/>
      <c r="P15" s="20"/>
      <c r="Q15" s="20"/>
      <c r="R15"/>
      <c r="S15" s="17"/>
      <c r="T15"/>
    </row>
    <row r="16" spans="1:20" ht="20.25" customHeight="1" x14ac:dyDescent="0.25">
      <c r="C16" s="91"/>
      <c r="D16" s="21"/>
      <c r="E16" s="90"/>
      <c r="F16" s="21"/>
      <c r="G16" s="21"/>
      <c r="H16" s="21"/>
      <c r="I16" s="21"/>
      <c r="J16" s="20"/>
      <c r="K16" s="20"/>
      <c r="L16" s="20"/>
      <c r="M16" s="20"/>
      <c r="N16" s="20"/>
      <c r="O16" s="20"/>
      <c r="P16" s="20"/>
      <c r="Q16" s="20"/>
      <c r="R16"/>
      <c r="S16" s="17"/>
      <c r="T16"/>
    </row>
    <row r="17" spans="1:29" ht="20.25" customHeight="1" x14ac:dyDescent="0.25">
      <c r="C17" s="116" t="s">
        <v>236</v>
      </c>
      <c r="D17" s="39"/>
      <c r="E17" s="39"/>
      <c r="F17" s="39"/>
      <c r="G17" s="39"/>
      <c r="H17" s="39"/>
      <c r="I17" s="39"/>
      <c r="J17" s="20"/>
      <c r="K17" s="20"/>
      <c r="L17" s="20"/>
      <c r="M17" s="20"/>
      <c r="N17" s="20"/>
      <c r="O17" s="20"/>
      <c r="P17" s="20"/>
      <c r="Q17" s="20"/>
      <c r="R17"/>
      <c r="S17" s="17"/>
      <c r="T17"/>
    </row>
    <row r="18" spans="1:29" ht="20.25" customHeight="1" x14ac:dyDescent="0.25"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/>
      <c r="S18" s="17"/>
      <c r="T18"/>
    </row>
    <row r="19" spans="1:29" ht="20.25" customHeight="1" x14ac:dyDescent="0.25">
      <c r="C19" s="11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/>
      <c r="S19" s="17"/>
      <c r="T19"/>
    </row>
    <row r="20" spans="1:29" s="23" customFormat="1" ht="15.75" x14ac:dyDescent="0.3">
      <c r="A20" s="131"/>
      <c r="C20" s="119"/>
      <c r="D20" s="22"/>
      <c r="E20" s="94"/>
      <c r="F20" s="24"/>
      <c r="G20" s="24"/>
      <c r="H20" s="24"/>
      <c r="J20" s="25"/>
      <c r="K20" s="26"/>
      <c r="N20" s="25"/>
      <c r="R20" s="25"/>
      <c r="T20" s="27"/>
    </row>
    <row r="21" spans="1:29" ht="15" customHeight="1" x14ac:dyDescent="0.25">
      <c r="F21" s="28"/>
      <c r="G21" s="28"/>
      <c r="H21" s="28"/>
      <c r="K21" s="170" t="s">
        <v>210</v>
      </c>
      <c r="L21" s="170"/>
      <c r="M21" s="170"/>
      <c r="N21" s="14"/>
      <c r="O21" s="173" t="s">
        <v>213</v>
      </c>
      <c r="P21" s="174"/>
      <c r="Q21" s="175"/>
      <c r="S21" s="170" t="s">
        <v>218</v>
      </c>
      <c r="T21" s="170"/>
      <c r="U21" s="170"/>
      <c r="W21" s="170" t="s">
        <v>219</v>
      </c>
      <c r="X21" s="170"/>
      <c r="Y21" s="170"/>
      <c r="AA21" s="170" t="s">
        <v>220</v>
      </c>
      <c r="AB21" s="170"/>
      <c r="AC21" s="170"/>
    </row>
    <row r="22" spans="1:29" ht="28.5" customHeight="1" x14ac:dyDescent="0.25">
      <c r="F22" s="2"/>
      <c r="G22" s="2"/>
      <c r="H22" s="2"/>
      <c r="K22" s="170"/>
      <c r="L22" s="170"/>
      <c r="M22" s="170"/>
      <c r="N22" s="14"/>
      <c r="O22" s="176"/>
      <c r="P22" s="177"/>
      <c r="Q22" s="178"/>
      <c r="S22" s="170"/>
      <c r="T22" s="170"/>
      <c r="U22" s="170"/>
      <c r="W22" s="170"/>
      <c r="X22" s="170"/>
      <c r="Y22" s="170"/>
      <c r="AA22" s="170"/>
      <c r="AB22" s="170"/>
      <c r="AC22" s="170"/>
    </row>
    <row r="23" spans="1:29" ht="52.5" customHeight="1" x14ac:dyDescent="0.3">
      <c r="A23" s="132" t="s">
        <v>258</v>
      </c>
      <c r="C23" s="3" t="s">
        <v>0</v>
      </c>
      <c r="D23" s="13" t="s">
        <v>1</v>
      </c>
      <c r="E23" s="95" t="s">
        <v>214</v>
      </c>
      <c r="F23" s="4" t="s">
        <v>2</v>
      </c>
      <c r="G23" s="4" t="s">
        <v>3</v>
      </c>
      <c r="H23" s="4" t="s">
        <v>180</v>
      </c>
      <c r="I23" s="5" t="s">
        <v>221</v>
      </c>
      <c r="K23" s="6" t="s">
        <v>215</v>
      </c>
      <c r="L23" s="4" t="s">
        <v>216</v>
      </c>
      <c r="M23" s="4" t="s">
        <v>217</v>
      </c>
      <c r="O23" s="6" t="s">
        <v>215</v>
      </c>
      <c r="P23" s="4" t="s">
        <v>216</v>
      </c>
      <c r="Q23" s="4" t="s">
        <v>217</v>
      </c>
      <c r="S23" s="6" t="s">
        <v>239</v>
      </c>
      <c r="T23" s="4" t="s">
        <v>240</v>
      </c>
      <c r="U23" s="4" t="s">
        <v>241</v>
      </c>
      <c r="W23" s="6" t="s">
        <v>242</v>
      </c>
      <c r="X23" s="4" t="s">
        <v>243</v>
      </c>
      <c r="Y23" s="4" t="s">
        <v>244</v>
      </c>
      <c r="AA23" s="6" t="s">
        <v>245</v>
      </c>
      <c r="AB23" s="4" t="s">
        <v>246</v>
      </c>
      <c r="AC23" s="4" t="s">
        <v>247</v>
      </c>
    </row>
    <row r="24" spans="1:29" ht="18.75" x14ac:dyDescent="0.4">
      <c r="A24" s="155">
        <v>70324813</v>
      </c>
      <c r="C24" s="112" t="s">
        <v>4</v>
      </c>
      <c r="D24" s="157">
        <v>1048516</v>
      </c>
      <c r="E24" s="157">
        <f>D24/60</f>
        <v>17475.266666666666</v>
      </c>
      <c r="F24" s="69">
        <f>H$9*(E24/F$15)</f>
        <v>2.6215178955288483</v>
      </c>
      <c r="G24" s="69">
        <f>H$10*(E24/F$15)</f>
        <v>3.2364042351541502</v>
      </c>
      <c r="H24" s="69">
        <f>H$11*(E24/F$15)</f>
        <v>0.56292649754851509</v>
      </c>
      <c r="I24" s="70">
        <f t="shared" ref="I24:I85" si="0">SUM(F24:H24)</f>
        <v>6.4208486282315143</v>
      </c>
      <c r="J24" s="15"/>
      <c r="K24" s="71"/>
      <c r="L24" s="69">
        <v>2</v>
      </c>
      <c r="M24" s="69"/>
      <c r="N24" s="72"/>
      <c r="O24" s="71">
        <f>K24/F24</f>
        <v>0</v>
      </c>
      <c r="P24" s="71">
        <f>L24/G24</f>
        <v>0.61796977592471225</v>
      </c>
      <c r="Q24" s="71">
        <f>M24/H24</f>
        <v>0</v>
      </c>
      <c r="R24" s="72"/>
      <c r="S24" s="69">
        <f>F24*0.22</f>
        <v>0.57673393701634668</v>
      </c>
      <c r="T24" s="69">
        <f>G24*0.8</f>
        <v>2.5891233881233204</v>
      </c>
      <c r="U24" s="69">
        <f>H24*0.85</f>
        <v>0.47848752291623781</v>
      </c>
      <c r="V24" s="73"/>
      <c r="W24" s="69">
        <f>F24*0.27</f>
        <v>0.70780983179278911</v>
      </c>
      <c r="X24" s="69">
        <f>G24*0.85</f>
        <v>2.7509435998810274</v>
      </c>
      <c r="Y24" s="69">
        <f>H24*0.9</f>
        <v>0.50663384779366361</v>
      </c>
      <c r="Z24" s="74"/>
      <c r="AA24" s="69">
        <f>F24*0.32</f>
        <v>0.83888572656923144</v>
      </c>
      <c r="AB24" s="69">
        <f>G24*0.9</f>
        <v>2.9127638116387353</v>
      </c>
      <c r="AC24" s="69">
        <f>H24*0.95</f>
        <v>0.53478017267108935</v>
      </c>
    </row>
    <row r="25" spans="1:29" ht="18.75" x14ac:dyDescent="0.4">
      <c r="A25" s="156">
        <v>70326538</v>
      </c>
      <c r="C25" s="120" t="s">
        <v>5</v>
      </c>
      <c r="D25" s="158">
        <v>2096448</v>
      </c>
      <c r="E25" s="159">
        <f t="shared" ref="E25:E86" si="1">D25/60</f>
        <v>34940.800000000003</v>
      </c>
      <c r="F25" s="75">
        <f t="shared" ref="F25:F86" si="2">H$9*(E25/F$15)</f>
        <v>5.2415756641249764</v>
      </c>
      <c r="G25" s="75">
        <f t="shared" ref="G25:G86" si="3">H$10*(E25/F$15)</f>
        <v>6.471005865414023</v>
      </c>
      <c r="H25" s="75">
        <f t="shared" ref="H25:H86" si="4">H$11*(E25/F$15)</f>
        <v>1.1255394576073132</v>
      </c>
      <c r="I25" s="76">
        <f>SUM(F25:H25)</f>
        <v>12.838120987146313</v>
      </c>
      <c r="J25" s="15"/>
      <c r="K25" s="77"/>
      <c r="L25" s="74">
        <v>4</v>
      </c>
      <c r="M25" s="74"/>
      <c r="N25" s="72"/>
      <c r="O25" s="77">
        <f t="shared" ref="O25:Q86" si="5">K25/F25</f>
        <v>0</v>
      </c>
      <c r="P25" s="77">
        <f t="shared" si="5"/>
        <v>0.61814192154871039</v>
      </c>
      <c r="Q25" s="77">
        <f t="shared" si="5"/>
        <v>0</v>
      </c>
      <c r="R25" s="72"/>
      <c r="S25" s="74">
        <f t="shared" ref="S25:S86" si="6">F25*0.22</f>
        <v>1.1531466461074948</v>
      </c>
      <c r="T25" s="74">
        <f t="shared" ref="T25:T86" si="7">G25*0.8</f>
        <v>5.1768046923312188</v>
      </c>
      <c r="U25" s="74">
        <f t="shared" ref="U25:U86" si="8">H25*0.85</f>
        <v>0.95670853896621622</v>
      </c>
      <c r="V25" s="16"/>
      <c r="W25" s="74">
        <f t="shared" ref="W25:W86" si="9">F25*0.27</f>
        <v>1.4152254293137436</v>
      </c>
      <c r="X25" s="74">
        <f t="shared" ref="X25:X86" si="10">G25*0.85</f>
        <v>5.5003549856019198</v>
      </c>
      <c r="Y25" s="74">
        <f t="shared" ref="Y25:Y86" si="11">H25*0.9</f>
        <v>1.012985511846582</v>
      </c>
      <c r="Z25" s="16"/>
      <c r="AA25" s="74">
        <f t="shared" ref="AA25:AA86" si="12">F25*0.32</f>
        <v>1.6773042125199924</v>
      </c>
      <c r="AB25" s="74">
        <f t="shared" ref="AB25:AB86" si="13">G25*0.9</f>
        <v>5.8239052788726209</v>
      </c>
      <c r="AC25" s="74">
        <f t="shared" ref="AC25:AC86" si="14">H25*0.95</f>
        <v>1.0692624847269474</v>
      </c>
    </row>
    <row r="26" spans="1:29" ht="18.75" x14ac:dyDescent="0.4">
      <c r="A26" s="155">
        <v>71236158</v>
      </c>
      <c r="C26" s="112" t="s">
        <v>181</v>
      </c>
      <c r="D26" s="157">
        <v>926268</v>
      </c>
      <c r="E26" s="157">
        <f t="shared" si="1"/>
        <v>15437.8</v>
      </c>
      <c r="F26" s="69">
        <f t="shared" si="2"/>
        <v>2.3158713248588625</v>
      </c>
      <c r="G26" s="69">
        <f t="shared" si="3"/>
        <v>2.8590671750242862</v>
      </c>
      <c r="H26" s="69">
        <f t="shared" si="4"/>
        <v>0.49729408137908049</v>
      </c>
      <c r="I26" s="70">
        <f t="shared" si="0"/>
        <v>5.6722325812622296</v>
      </c>
      <c r="J26" s="15"/>
      <c r="K26" s="71"/>
      <c r="L26" s="69"/>
      <c r="M26" s="69"/>
      <c r="N26" s="72"/>
      <c r="O26" s="71">
        <f t="shared" si="5"/>
        <v>0</v>
      </c>
      <c r="P26" s="71">
        <f t="shared" si="5"/>
        <v>0</v>
      </c>
      <c r="Q26" s="71">
        <f t="shared" si="5"/>
        <v>0</v>
      </c>
      <c r="R26" s="72"/>
      <c r="S26" s="69">
        <f t="shared" si="6"/>
        <v>0.50949169146894979</v>
      </c>
      <c r="T26" s="69">
        <f t="shared" si="7"/>
        <v>2.287253740019429</v>
      </c>
      <c r="U26" s="69">
        <f t="shared" si="8"/>
        <v>0.42269996917221841</v>
      </c>
      <c r="V26" s="73"/>
      <c r="W26" s="69">
        <f t="shared" si="9"/>
        <v>0.62528525771189292</v>
      </c>
      <c r="X26" s="69">
        <f t="shared" si="10"/>
        <v>2.430207098770643</v>
      </c>
      <c r="Y26" s="69">
        <f t="shared" si="11"/>
        <v>0.44756467324117244</v>
      </c>
      <c r="Z26" s="74"/>
      <c r="AA26" s="69">
        <f t="shared" si="12"/>
        <v>0.74107882395483604</v>
      </c>
      <c r="AB26" s="69">
        <f t="shared" si="13"/>
        <v>2.5731604575218578</v>
      </c>
      <c r="AC26" s="69">
        <f t="shared" si="14"/>
        <v>0.47242937731012646</v>
      </c>
    </row>
    <row r="27" spans="1:29" ht="18.75" x14ac:dyDescent="0.4">
      <c r="A27" s="156">
        <v>71272931</v>
      </c>
      <c r="C27" s="120" t="s">
        <v>6</v>
      </c>
      <c r="D27" s="158">
        <v>1383446</v>
      </c>
      <c r="E27" s="159">
        <f t="shared" si="1"/>
        <v>23057.433333333334</v>
      </c>
      <c r="F27" s="75">
        <f t="shared" si="2"/>
        <v>3.4589156927484206</v>
      </c>
      <c r="G27" s="75">
        <f t="shared" si="3"/>
        <v>4.2702166619365549</v>
      </c>
      <c r="H27" s="75">
        <f t="shared" si="4"/>
        <v>0.7427434691769158</v>
      </c>
      <c r="I27" s="76">
        <f t="shared" si="0"/>
        <v>8.4718758238618914</v>
      </c>
      <c r="J27" s="15"/>
      <c r="K27" s="77"/>
      <c r="L27" s="74">
        <v>2</v>
      </c>
      <c r="M27" s="74"/>
      <c r="N27" s="72"/>
      <c r="O27" s="77">
        <f t="shared" si="5"/>
        <v>0</v>
      </c>
      <c r="P27" s="77">
        <f t="shared" si="5"/>
        <v>0.46836031010496654</v>
      </c>
      <c r="Q27" s="77">
        <f t="shared" si="5"/>
        <v>0</v>
      </c>
      <c r="R27" s="72"/>
      <c r="S27" s="74">
        <f t="shared" si="6"/>
        <v>0.76096145240465252</v>
      </c>
      <c r="T27" s="74">
        <f t="shared" si="7"/>
        <v>3.416173329549244</v>
      </c>
      <c r="U27" s="74">
        <f t="shared" si="8"/>
        <v>0.63133194880037846</v>
      </c>
      <c r="V27" s="16"/>
      <c r="W27" s="74">
        <f t="shared" si="9"/>
        <v>0.93390723704207357</v>
      </c>
      <c r="X27" s="74">
        <f t="shared" si="10"/>
        <v>3.6296841626460714</v>
      </c>
      <c r="Y27" s="74">
        <f t="shared" si="11"/>
        <v>0.66846912225922428</v>
      </c>
      <c r="Z27" s="16"/>
      <c r="AA27" s="74">
        <f t="shared" si="12"/>
        <v>1.1068530216794945</v>
      </c>
      <c r="AB27" s="74">
        <f t="shared" si="13"/>
        <v>3.8431949957428997</v>
      </c>
      <c r="AC27" s="74">
        <f t="shared" si="14"/>
        <v>0.70560629571806999</v>
      </c>
    </row>
    <row r="28" spans="1:29" ht="18.75" x14ac:dyDescent="0.4">
      <c r="A28" s="155">
        <v>71272973</v>
      </c>
      <c r="C28" s="112" t="s">
        <v>7</v>
      </c>
      <c r="D28" s="157">
        <v>4228139</v>
      </c>
      <c r="E28" s="157">
        <f t="shared" si="1"/>
        <v>70468.983333333337</v>
      </c>
      <c r="F28" s="69">
        <f t="shared" si="2"/>
        <v>10.57126648833537</v>
      </c>
      <c r="G28" s="69">
        <f t="shared" si="3"/>
        <v>13.050794614884689</v>
      </c>
      <c r="H28" s="69">
        <f t="shared" si="4"/>
        <v>2.2700001510880914</v>
      </c>
      <c r="I28" s="70">
        <f t="shared" si="0"/>
        <v>25.89206125430815</v>
      </c>
      <c r="J28" s="15"/>
      <c r="K28" s="71">
        <v>3</v>
      </c>
      <c r="L28" s="69">
        <v>13</v>
      </c>
      <c r="M28" s="69">
        <v>1</v>
      </c>
      <c r="N28" s="72"/>
      <c r="O28" s="71">
        <f t="shared" si="5"/>
        <v>0.28378813487582433</v>
      </c>
      <c r="P28" s="71">
        <f t="shared" si="5"/>
        <v>0.99610792933429848</v>
      </c>
      <c r="Q28" s="71">
        <f t="shared" si="5"/>
        <v>0.44052860504025282</v>
      </c>
      <c r="R28" s="72"/>
      <c r="S28" s="69">
        <f t="shared" si="6"/>
        <v>2.3256786274337813</v>
      </c>
      <c r="T28" s="69">
        <f t="shared" si="7"/>
        <v>10.440635691907751</v>
      </c>
      <c r="U28" s="69">
        <f t="shared" si="8"/>
        <v>1.9295001284248776</v>
      </c>
      <c r="V28" s="73"/>
      <c r="W28" s="69">
        <f t="shared" si="9"/>
        <v>2.85424195185055</v>
      </c>
      <c r="X28" s="69">
        <f t="shared" si="10"/>
        <v>11.093175422651985</v>
      </c>
      <c r="Y28" s="69">
        <f t="shared" si="11"/>
        <v>2.0430001359792822</v>
      </c>
      <c r="Z28" s="74"/>
      <c r="AA28" s="69">
        <f t="shared" si="12"/>
        <v>3.3828052762673186</v>
      </c>
      <c r="AB28" s="69">
        <f t="shared" si="13"/>
        <v>11.745715153396221</v>
      </c>
      <c r="AC28" s="69">
        <f t="shared" si="14"/>
        <v>2.1565001435336866</v>
      </c>
    </row>
    <row r="29" spans="1:29" ht="18.75" x14ac:dyDescent="0.4">
      <c r="A29" s="156">
        <v>71273055</v>
      </c>
      <c r="C29" s="120" t="s">
        <v>8</v>
      </c>
      <c r="D29" s="158">
        <v>4971024</v>
      </c>
      <c r="E29" s="159">
        <f t="shared" si="1"/>
        <v>82850.399999999994</v>
      </c>
      <c r="F29" s="75">
        <f t="shared" si="2"/>
        <v>12.428640454798396</v>
      </c>
      <c r="G29" s="75">
        <f t="shared" si="3"/>
        <v>15.343822246539798</v>
      </c>
      <c r="H29" s="75">
        <f t="shared" si="4"/>
        <v>2.6688397025411241</v>
      </c>
      <c r="I29" s="76">
        <f t="shared" si="0"/>
        <v>30.441302403879316</v>
      </c>
      <c r="J29" s="15"/>
      <c r="K29" s="77">
        <v>1</v>
      </c>
      <c r="L29" s="74">
        <v>15</v>
      </c>
      <c r="M29" s="74">
        <v>3</v>
      </c>
      <c r="N29" s="72"/>
      <c r="O29" s="77">
        <f t="shared" si="5"/>
        <v>8.045932325718895E-2</v>
      </c>
      <c r="P29" s="77">
        <f t="shared" si="5"/>
        <v>0.97759213832020675</v>
      </c>
      <c r="Q29" s="77">
        <f t="shared" si="5"/>
        <v>1.1240839969307872</v>
      </c>
      <c r="R29" s="72"/>
      <c r="S29" s="74">
        <f t="shared" si="6"/>
        <v>2.7343009000556471</v>
      </c>
      <c r="T29" s="74">
        <f t="shared" si="7"/>
        <v>12.275057797231838</v>
      </c>
      <c r="U29" s="74">
        <f t="shared" si="8"/>
        <v>2.2685137471599552</v>
      </c>
      <c r="V29" s="16"/>
      <c r="W29" s="74">
        <f t="shared" si="9"/>
        <v>3.3557329227955672</v>
      </c>
      <c r="X29" s="74">
        <f t="shared" si="10"/>
        <v>13.042248909558827</v>
      </c>
      <c r="Y29" s="74">
        <f t="shared" si="11"/>
        <v>2.401955732287012</v>
      </c>
      <c r="Z29" s="16"/>
      <c r="AA29" s="74">
        <f t="shared" si="12"/>
        <v>3.9771649455354869</v>
      </c>
      <c r="AB29" s="74">
        <f t="shared" si="13"/>
        <v>13.809440021885818</v>
      </c>
      <c r="AC29" s="74">
        <f t="shared" si="14"/>
        <v>2.5353977174140678</v>
      </c>
    </row>
    <row r="30" spans="1:29" ht="18.75" x14ac:dyDescent="0.4">
      <c r="A30" s="155">
        <v>71273364</v>
      </c>
      <c r="C30" s="112" t="s">
        <v>9</v>
      </c>
      <c r="D30" s="157">
        <v>2650250</v>
      </c>
      <c r="E30" s="157">
        <f t="shared" si="1"/>
        <v>44170.833333333336</v>
      </c>
      <c r="F30" s="69">
        <f t="shared" si="2"/>
        <v>6.6262010332940378</v>
      </c>
      <c r="G30" s="69">
        <f t="shared" si="3"/>
        <v>8.1804000360674411</v>
      </c>
      <c r="H30" s="69">
        <f t="shared" si="4"/>
        <v>1.4228642673339771</v>
      </c>
      <c r="I30" s="70">
        <f t="shared" si="0"/>
        <v>16.229465336695455</v>
      </c>
      <c r="J30" s="15"/>
      <c r="K30" s="71"/>
      <c r="L30" s="69">
        <v>4</v>
      </c>
      <c r="M30" s="69">
        <v>1</v>
      </c>
      <c r="N30" s="72"/>
      <c r="O30" s="71">
        <f t="shared" si="5"/>
        <v>0</v>
      </c>
      <c r="P30" s="71">
        <f t="shared" si="5"/>
        <v>0.48897364216468292</v>
      </c>
      <c r="Q30" s="71">
        <f t="shared" si="5"/>
        <v>0.70280772590747642</v>
      </c>
      <c r="R30" s="72"/>
      <c r="S30" s="69">
        <f t="shared" si="6"/>
        <v>1.4577642273246882</v>
      </c>
      <c r="T30" s="69">
        <f t="shared" si="7"/>
        <v>6.5443200288539529</v>
      </c>
      <c r="U30" s="69">
        <f t="shared" si="8"/>
        <v>1.2094346272338805</v>
      </c>
      <c r="V30" s="73"/>
      <c r="W30" s="69">
        <f t="shared" si="9"/>
        <v>1.7890742789893903</v>
      </c>
      <c r="X30" s="69">
        <f t="shared" si="10"/>
        <v>6.9533400306573245</v>
      </c>
      <c r="Y30" s="69">
        <f t="shared" si="11"/>
        <v>1.2805778406005794</v>
      </c>
      <c r="Z30" s="74"/>
      <c r="AA30" s="69">
        <f t="shared" si="12"/>
        <v>2.1203843306540922</v>
      </c>
      <c r="AB30" s="69">
        <f t="shared" si="13"/>
        <v>7.362360032460697</v>
      </c>
      <c r="AC30" s="69">
        <f t="shared" si="14"/>
        <v>1.3517210539672782</v>
      </c>
    </row>
    <row r="31" spans="1:29" ht="18.75" x14ac:dyDescent="0.4">
      <c r="A31" s="156">
        <v>71273385</v>
      </c>
      <c r="C31" s="120" t="s">
        <v>10</v>
      </c>
      <c r="D31" s="158">
        <v>3490194</v>
      </c>
      <c r="E31" s="159">
        <f t="shared" si="1"/>
        <v>58169.9</v>
      </c>
      <c r="F31" s="75">
        <f t="shared" si="2"/>
        <v>8.7262435955840569</v>
      </c>
      <c r="G31" s="75">
        <f t="shared" si="3"/>
        <v>10.773015045177761</v>
      </c>
      <c r="H31" s="75">
        <f t="shared" si="4"/>
        <v>1.8738127831953373</v>
      </c>
      <c r="I31" s="76">
        <f t="shared" si="0"/>
        <v>21.373071423957153</v>
      </c>
      <c r="J31" s="15"/>
      <c r="K31" s="77">
        <v>3</v>
      </c>
      <c r="L31" s="74">
        <v>10</v>
      </c>
      <c r="M31" s="74">
        <v>4</v>
      </c>
      <c r="N31" s="72"/>
      <c r="O31" s="77">
        <f t="shared" si="5"/>
        <v>0.34379054024095312</v>
      </c>
      <c r="P31" s="77">
        <f t="shared" si="5"/>
        <v>0.92824524592827151</v>
      </c>
      <c r="Q31" s="77">
        <f t="shared" si="5"/>
        <v>2.1346849780685995</v>
      </c>
      <c r="R31" s="72"/>
      <c r="S31" s="74">
        <f t="shared" si="6"/>
        <v>1.9197735910284925</v>
      </c>
      <c r="T31" s="74">
        <f t="shared" si="7"/>
        <v>8.6184120361422085</v>
      </c>
      <c r="U31" s="74">
        <f t="shared" si="8"/>
        <v>1.5927408657160367</v>
      </c>
      <c r="V31" s="16"/>
      <c r="W31" s="74">
        <f t="shared" si="9"/>
        <v>2.3560857708076957</v>
      </c>
      <c r="X31" s="74">
        <f t="shared" si="10"/>
        <v>9.1570627884010971</v>
      </c>
      <c r="Y31" s="74">
        <f t="shared" si="11"/>
        <v>1.6864315048758036</v>
      </c>
      <c r="Z31" s="16"/>
      <c r="AA31" s="74">
        <f t="shared" si="12"/>
        <v>2.7923979505868983</v>
      </c>
      <c r="AB31" s="74">
        <f t="shared" si="13"/>
        <v>9.6957135406599857</v>
      </c>
      <c r="AC31" s="74">
        <f t="shared" si="14"/>
        <v>1.7801221440355703</v>
      </c>
    </row>
    <row r="32" spans="1:29" ht="18.75" x14ac:dyDescent="0.4">
      <c r="A32" s="155">
        <v>71273390</v>
      </c>
      <c r="C32" s="112" t="s">
        <v>11</v>
      </c>
      <c r="D32" s="157">
        <v>754214</v>
      </c>
      <c r="E32" s="157">
        <f t="shared" si="1"/>
        <v>12570.233333333334</v>
      </c>
      <c r="F32" s="69">
        <f t="shared" si="2"/>
        <v>1.8856989288274044</v>
      </c>
      <c r="G32" s="69">
        <f t="shared" si="3"/>
        <v>2.3279963146127982</v>
      </c>
      <c r="H32" s="69">
        <f t="shared" si="4"/>
        <v>0.40492185662598928</v>
      </c>
      <c r="I32" s="70">
        <f t="shared" si="0"/>
        <v>4.6186171000661922</v>
      </c>
      <c r="J32" s="15"/>
      <c r="K32" s="71"/>
      <c r="L32" s="69">
        <v>1</v>
      </c>
      <c r="M32" s="69"/>
      <c r="N32" s="72"/>
      <c r="O32" s="71">
        <f t="shared" si="5"/>
        <v>0</v>
      </c>
      <c r="P32" s="71">
        <f t="shared" si="5"/>
        <v>0.42955394461881874</v>
      </c>
      <c r="Q32" s="71">
        <f t="shared" si="5"/>
        <v>0</v>
      </c>
      <c r="R32" s="72"/>
      <c r="S32" s="69">
        <f t="shared" si="6"/>
        <v>0.41485376434202897</v>
      </c>
      <c r="T32" s="69">
        <f t="shared" si="7"/>
        <v>1.8623970516902386</v>
      </c>
      <c r="U32" s="69">
        <f t="shared" si="8"/>
        <v>0.34418357813209088</v>
      </c>
      <c r="V32" s="73"/>
      <c r="W32" s="69">
        <f t="shared" si="9"/>
        <v>0.50913871078339923</v>
      </c>
      <c r="X32" s="69">
        <f t="shared" si="10"/>
        <v>1.9787968674208785</v>
      </c>
      <c r="Y32" s="69">
        <f t="shared" si="11"/>
        <v>0.36442967096339035</v>
      </c>
      <c r="Z32" s="74"/>
      <c r="AA32" s="69">
        <f t="shared" si="12"/>
        <v>0.60342365722476943</v>
      </c>
      <c r="AB32" s="69">
        <f t="shared" si="13"/>
        <v>2.0951966831515185</v>
      </c>
      <c r="AC32" s="69">
        <f t="shared" si="14"/>
        <v>0.38467576379468982</v>
      </c>
    </row>
    <row r="33" spans="1:29" ht="18.75" x14ac:dyDescent="0.4">
      <c r="A33" s="156">
        <v>71273406</v>
      </c>
      <c r="C33" s="120" t="s">
        <v>12</v>
      </c>
      <c r="D33" s="158">
        <v>2500105</v>
      </c>
      <c r="E33" s="159">
        <f t="shared" si="1"/>
        <v>41668.416666666664</v>
      </c>
      <c r="F33" s="75">
        <f t="shared" si="2"/>
        <v>6.2508058991957682</v>
      </c>
      <c r="G33" s="75">
        <f t="shared" si="3"/>
        <v>7.716954639061365</v>
      </c>
      <c r="H33" s="75">
        <f t="shared" si="4"/>
        <v>1.3422545303586499</v>
      </c>
      <c r="I33" s="76">
        <f t="shared" si="0"/>
        <v>15.310015068615783</v>
      </c>
      <c r="J33" s="15"/>
      <c r="K33" s="77"/>
      <c r="L33" s="74">
        <v>6</v>
      </c>
      <c r="M33" s="74">
        <v>3</v>
      </c>
      <c r="N33" s="72"/>
      <c r="O33" s="77">
        <f t="shared" si="5"/>
        <v>0</v>
      </c>
      <c r="P33" s="77">
        <f t="shared" si="5"/>
        <v>0.77750878171933857</v>
      </c>
      <c r="Q33" s="77">
        <f t="shared" si="5"/>
        <v>2.2350455387909185</v>
      </c>
      <c r="R33" s="72"/>
      <c r="S33" s="74">
        <f t="shared" si="6"/>
        <v>1.375177297823069</v>
      </c>
      <c r="T33" s="74">
        <f t="shared" si="7"/>
        <v>6.1735637112490922</v>
      </c>
      <c r="U33" s="74">
        <f t="shared" si="8"/>
        <v>1.1409163508048523</v>
      </c>
      <c r="V33" s="16"/>
      <c r="W33" s="74">
        <f t="shared" si="9"/>
        <v>1.6877175927828576</v>
      </c>
      <c r="X33" s="74">
        <f t="shared" si="10"/>
        <v>6.5594114432021602</v>
      </c>
      <c r="Y33" s="74">
        <f t="shared" si="11"/>
        <v>1.2080290773227851</v>
      </c>
      <c r="Z33" s="16"/>
      <c r="AA33" s="74">
        <f t="shared" si="12"/>
        <v>2.000257887742646</v>
      </c>
      <c r="AB33" s="74">
        <f t="shared" si="13"/>
        <v>6.9452591751552291</v>
      </c>
      <c r="AC33" s="74">
        <f t="shared" si="14"/>
        <v>1.2751418038407174</v>
      </c>
    </row>
    <row r="34" spans="1:29" ht="18.75" x14ac:dyDescent="0.4">
      <c r="A34" s="155">
        <v>71273411</v>
      </c>
      <c r="C34" s="112" t="s">
        <v>13</v>
      </c>
      <c r="D34" s="157">
        <v>1219697</v>
      </c>
      <c r="E34" s="157">
        <f t="shared" si="1"/>
        <v>20328.283333333333</v>
      </c>
      <c r="F34" s="69">
        <f t="shared" si="2"/>
        <v>3.0495076018132767</v>
      </c>
      <c r="G34" s="69">
        <f t="shared" si="3"/>
        <v>3.7647804481808689</v>
      </c>
      <c r="H34" s="69">
        <f t="shared" si="4"/>
        <v>0.65483002670482016</v>
      </c>
      <c r="I34" s="70">
        <f t="shared" si="0"/>
        <v>7.4691180766989653</v>
      </c>
      <c r="J34" s="15"/>
      <c r="K34" s="71"/>
      <c r="L34" s="69">
        <v>3</v>
      </c>
      <c r="M34" s="69">
        <v>2</v>
      </c>
      <c r="N34" s="72"/>
      <c r="O34" s="71">
        <f t="shared" si="5"/>
        <v>0</v>
      </c>
      <c r="P34" s="71">
        <f t="shared" si="5"/>
        <v>0.79685921696963535</v>
      </c>
      <c r="Q34" s="71">
        <f t="shared" si="5"/>
        <v>3.0542276902973273</v>
      </c>
      <c r="R34" s="72"/>
      <c r="S34" s="69">
        <f t="shared" si="6"/>
        <v>0.67089167239892089</v>
      </c>
      <c r="T34" s="69">
        <f t="shared" si="7"/>
        <v>3.0118243585446951</v>
      </c>
      <c r="U34" s="69">
        <f t="shared" si="8"/>
        <v>0.55660552269909713</v>
      </c>
      <c r="V34" s="73"/>
      <c r="W34" s="69">
        <f t="shared" si="9"/>
        <v>0.82336705248958475</v>
      </c>
      <c r="X34" s="69">
        <f t="shared" si="10"/>
        <v>3.2000633809537384</v>
      </c>
      <c r="Y34" s="69">
        <f t="shared" si="11"/>
        <v>0.58934702403433814</v>
      </c>
      <c r="Z34" s="74"/>
      <c r="AA34" s="69">
        <f t="shared" si="12"/>
        <v>0.97584243258024861</v>
      </c>
      <c r="AB34" s="69">
        <f t="shared" si="13"/>
        <v>3.3883024033627822</v>
      </c>
      <c r="AC34" s="69">
        <f t="shared" si="14"/>
        <v>0.62208852536957915</v>
      </c>
    </row>
    <row r="35" spans="1:29" ht="18.75" x14ac:dyDescent="0.4">
      <c r="A35" s="156">
        <v>71273427</v>
      </c>
      <c r="C35" s="120" t="s">
        <v>14</v>
      </c>
      <c r="D35" s="158">
        <v>1205288</v>
      </c>
      <c r="E35" s="159">
        <f t="shared" si="1"/>
        <v>20088.133333333335</v>
      </c>
      <c r="F35" s="75">
        <f t="shared" si="2"/>
        <v>3.0134819700092077</v>
      </c>
      <c r="G35" s="75">
        <f t="shared" si="3"/>
        <v>3.72030487639719</v>
      </c>
      <c r="H35" s="75">
        <f t="shared" si="4"/>
        <v>0.64709413340116384</v>
      </c>
      <c r="I35" s="76">
        <f t="shared" si="0"/>
        <v>7.3808809798075616</v>
      </c>
      <c r="J35" s="15"/>
      <c r="K35" s="77"/>
      <c r="L35" s="74">
        <v>2</v>
      </c>
      <c r="M35" s="74"/>
      <c r="N35" s="72"/>
      <c r="O35" s="77">
        <f t="shared" si="5"/>
        <v>0</v>
      </c>
      <c r="P35" s="77">
        <f t="shared" si="5"/>
        <v>0.5375903498362844</v>
      </c>
      <c r="Q35" s="77">
        <f t="shared" si="5"/>
        <v>0</v>
      </c>
      <c r="R35" s="72"/>
      <c r="S35" s="74">
        <f t="shared" si="6"/>
        <v>0.66296603340202565</v>
      </c>
      <c r="T35" s="74">
        <f t="shared" si="7"/>
        <v>2.9762439011177522</v>
      </c>
      <c r="U35" s="74">
        <f t="shared" si="8"/>
        <v>0.55003001339098923</v>
      </c>
      <c r="V35" s="16"/>
      <c r="W35" s="74">
        <f t="shared" si="9"/>
        <v>0.81364013190248619</v>
      </c>
      <c r="X35" s="74">
        <f t="shared" si="10"/>
        <v>3.1622591449376114</v>
      </c>
      <c r="Y35" s="74">
        <f t="shared" si="11"/>
        <v>0.58238472006104747</v>
      </c>
      <c r="Z35" s="16"/>
      <c r="AA35" s="74">
        <f t="shared" si="12"/>
        <v>0.9643142304029465</v>
      </c>
      <c r="AB35" s="74">
        <f t="shared" si="13"/>
        <v>3.3482743887574711</v>
      </c>
      <c r="AC35" s="74">
        <f t="shared" si="14"/>
        <v>0.6147394267311056</v>
      </c>
    </row>
    <row r="36" spans="1:29" ht="18.75" x14ac:dyDescent="0.4">
      <c r="A36" s="155">
        <v>71273448</v>
      </c>
      <c r="C36" s="112" t="s">
        <v>15</v>
      </c>
      <c r="D36" s="157">
        <v>1072936</v>
      </c>
      <c r="E36" s="157">
        <f t="shared" si="1"/>
        <v>17882.266666666666</v>
      </c>
      <c r="F36" s="69">
        <f t="shared" si="2"/>
        <v>2.6825732032292691</v>
      </c>
      <c r="G36" s="69">
        <f t="shared" si="3"/>
        <v>3.3117802822745226</v>
      </c>
      <c r="H36" s="69">
        <f t="shared" si="4"/>
        <v>0.57603708915621088</v>
      </c>
      <c r="I36" s="70">
        <f t="shared" si="0"/>
        <v>6.5703905746600029</v>
      </c>
      <c r="J36" s="15"/>
      <c r="K36" s="71"/>
      <c r="L36" s="69">
        <v>1</v>
      </c>
      <c r="M36" s="69"/>
      <c r="N36" s="72"/>
      <c r="O36" s="71">
        <f t="shared" si="5"/>
        <v>0</v>
      </c>
      <c r="P36" s="71">
        <f t="shared" si="5"/>
        <v>0.30195239863956264</v>
      </c>
      <c r="Q36" s="71">
        <f t="shared" si="5"/>
        <v>0</v>
      </c>
      <c r="R36" s="72"/>
      <c r="S36" s="69">
        <f t="shared" si="6"/>
        <v>0.59016610471043918</v>
      </c>
      <c r="T36" s="69">
        <f t="shared" si="7"/>
        <v>2.6494242258196183</v>
      </c>
      <c r="U36" s="69">
        <f t="shared" si="8"/>
        <v>0.48963152578277924</v>
      </c>
      <c r="V36" s="73"/>
      <c r="W36" s="69">
        <f t="shared" si="9"/>
        <v>0.7242947648719027</v>
      </c>
      <c r="X36" s="69">
        <f t="shared" si="10"/>
        <v>2.8150132399333443</v>
      </c>
      <c r="Y36" s="69">
        <f t="shared" si="11"/>
        <v>0.51843338024058983</v>
      </c>
      <c r="Z36" s="74"/>
      <c r="AA36" s="69">
        <f t="shared" si="12"/>
        <v>0.85842342503336611</v>
      </c>
      <c r="AB36" s="69">
        <f t="shared" si="13"/>
        <v>2.9806022540470702</v>
      </c>
      <c r="AC36" s="69">
        <f t="shared" si="14"/>
        <v>0.5472352346984003</v>
      </c>
    </row>
    <row r="37" spans="1:29" ht="18.75" x14ac:dyDescent="0.4">
      <c r="A37" s="156">
        <v>71273521</v>
      </c>
      <c r="C37" s="120" t="s">
        <v>16</v>
      </c>
      <c r="D37" s="158">
        <v>809529</v>
      </c>
      <c r="E37" s="159">
        <f t="shared" si="1"/>
        <v>13492.15</v>
      </c>
      <c r="F37" s="75">
        <f t="shared" si="2"/>
        <v>2.0239984515730547</v>
      </c>
      <c r="G37" s="75">
        <f t="shared" si="3"/>
        <v>2.4987344819536412</v>
      </c>
      <c r="H37" s="75">
        <f t="shared" si="4"/>
        <v>0.43461933307069411</v>
      </c>
      <c r="I37" s="76">
        <f t="shared" si="0"/>
        <v>4.9573522665973897</v>
      </c>
      <c r="J37" s="15"/>
      <c r="K37" s="77">
        <v>1</v>
      </c>
      <c r="L37" s="74"/>
      <c r="M37" s="74"/>
      <c r="N37" s="72"/>
      <c r="O37" s="77">
        <f t="shared" si="5"/>
        <v>0.49407152422611711</v>
      </c>
      <c r="P37" s="77">
        <f t="shared" si="5"/>
        <v>0</v>
      </c>
      <c r="Q37" s="77">
        <f t="shared" si="5"/>
        <v>0</v>
      </c>
      <c r="R37" s="72"/>
      <c r="S37" s="74">
        <f t="shared" si="6"/>
        <v>0.44527965934607205</v>
      </c>
      <c r="T37" s="74">
        <f t="shared" si="7"/>
        <v>1.9989875855629131</v>
      </c>
      <c r="U37" s="74">
        <f t="shared" si="8"/>
        <v>0.36942643311008999</v>
      </c>
      <c r="V37" s="16"/>
      <c r="W37" s="74">
        <f t="shared" si="9"/>
        <v>0.54647958192472479</v>
      </c>
      <c r="X37" s="74">
        <f t="shared" si="10"/>
        <v>2.1239243096605951</v>
      </c>
      <c r="Y37" s="74">
        <f t="shared" si="11"/>
        <v>0.39115739976362474</v>
      </c>
      <c r="Z37" s="16"/>
      <c r="AA37" s="74">
        <f t="shared" si="12"/>
        <v>0.64767950450337752</v>
      </c>
      <c r="AB37" s="74">
        <f t="shared" si="13"/>
        <v>2.2488610337582773</v>
      </c>
      <c r="AC37" s="74">
        <f t="shared" si="14"/>
        <v>0.41288836641715937</v>
      </c>
    </row>
    <row r="38" spans="1:29" ht="18.75" x14ac:dyDescent="0.4">
      <c r="A38" s="155">
        <v>71273542</v>
      </c>
      <c r="C38" s="112" t="s">
        <v>17</v>
      </c>
      <c r="D38" s="157">
        <v>1342437</v>
      </c>
      <c r="E38" s="157">
        <f t="shared" si="1"/>
        <v>22373.95</v>
      </c>
      <c r="F38" s="69">
        <f t="shared" si="2"/>
        <v>3.3563842794197325</v>
      </c>
      <c r="G38" s="69">
        <f t="shared" si="3"/>
        <v>4.1436361412011191</v>
      </c>
      <c r="H38" s="69">
        <f t="shared" si="4"/>
        <v>0.72072658747175622</v>
      </c>
      <c r="I38" s="70">
        <f t="shared" si="0"/>
        <v>8.2207470080926068</v>
      </c>
      <c r="J38" s="15"/>
      <c r="K38" s="71"/>
      <c r="L38" s="69">
        <v>2</v>
      </c>
      <c r="M38" s="69">
        <v>1</v>
      </c>
      <c r="N38" s="72"/>
      <c r="O38" s="71">
        <f t="shared" si="5"/>
        <v>0</v>
      </c>
      <c r="P38" s="71">
        <f t="shared" si="5"/>
        <v>0.48266786268068856</v>
      </c>
      <c r="Q38" s="71">
        <f t="shared" si="5"/>
        <v>1.387488705679514</v>
      </c>
      <c r="R38" s="72"/>
      <c r="S38" s="69">
        <f t="shared" si="6"/>
        <v>0.73840454147234114</v>
      </c>
      <c r="T38" s="69">
        <f t="shared" si="7"/>
        <v>3.3149089129608953</v>
      </c>
      <c r="U38" s="69">
        <f t="shared" si="8"/>
        <v>0.6126175993509928</v>
      </c>
      <c r="V38" s="73"/>
      <c r="W38" s="69">
        <f t="shared" si="9"/>
        <v>0.90622375544332778</v>
      </c>
      <c r="X38" s="69">
        <f t="shared" si="10"/>
        <v>3.5220907200209512</v>
      </c>
      <c r="Y38" s="69">
        <f t="shared" si="11"/>
        <v>0.64865392872458061</v>
      </c>
      <c r="Z38" s="74"/>
      <c r="AA38" s="69">
        <f t="shared" si="12"/>
        <v>1.0740429694143143</v>
      </c>
      <c r="AB38" s="69">
        <f t="shared" si="13"/>
        <v>3.7292725270810072</v>
      </c>
      <c r="AC38" s="69">
        <f t="shared" si="14"/>
        <v>0.68469025809816841</v>
      </c>
    </row>
    <row r="39" spans="1:29" ht="18.75" x14ac:dyDescent="0.4">
      <c r="A39" s="156">
        <v>71273558</v>
      </c>
      <c r="C39" s="120" t="s">
        <v>18</v>
      </c>
      <c r="D39" s="158">
        <v>2355047</v>
      </c>
      <c r="E39" s="159">
        <f t="shared" si="1"/>
        <v>39250.783333333333</v>
      </c>
      <c r="F39" s="75">
        <f t="shared" si="2"/>
        <v>5.8881293707597475</v>
      </c>
      <c r="G39" s="75">
        <f t="shared" si="3"/>
        <v>7.2692110418792621</v>
      </c>
      <c r="H39" s="75">
        <f t="shared" si="4"/>
        <v>1.2643758981952948</v>
      </c>
      <c r="I39" s="76">
        <f t="shared" si="0"/>
        <v>14.421716310834304</v>
      </c>
      <c r="J39" s="15"/>
      <c r="K39" s="77"/>
      <c r="L39" s="74">
        <v>4</v>
      </c>
      <c r="M39" s="74">
        <v>1</v>
      </c>
      <c r="N39" s="72"/>
      <c r="O39" s="77">
        <f t="shared" si="5"/>
        <v>0</v>
      </c>
      <c r="P39" s="77">
        <f t="shared" si="5"/>
        <v>0.55026604358509668</v>
      </c>
      <c r="Q39" s="77">
        <f t="shared" si="5"/>
        <v>0.79090403528519371</v>
      </c>
      <c r="R39" s="72"/>
      <c r="S39" s="74">
        <f t="shared" si="6"/>
        <v>1.2953884615671445</v>
      </c>
      <c r="T39" s="74">
        <f t="shared" si="7"/>
        <v>5.8153688335034097</v>
      </c>
      <c r="U39" s="74">
        <f t="shared" si="8"/>
        <v>1.0747195134660006</v>
      </c>
      <c r="V39" s="16"/>
      <c r="W39" s="74">
        <f t="shared" si="9"/>
        <v>1.589794930105132</v>
      </c>
      <c r="X39" s="74">
        <f t="shared" si="10"/>
        <v>6.178829385597373</v>
      </c>
      <c r="Y39" s="74">
        <f t="shared" si="11"/>
        <v>1.1379383083757655</v>
      </c>
      <c r="Z39" s="16"/>
      <c r="AA39" s="74">
        <f t="shared" si="12"/>
        <v>1.8842013986431192</v>
      </c>
      <c r="AB39" s="74">
        <f t="shared" si="13"/>
        <v>6.5422899376913364</v>
      </c>
      <c r="AC39" s="74">
        <f t="shared" si="14"/>
        <v>1.2011571032855299</v>
      </c>
    </row>
    <row r="40" spans="1:29" ht="18.75" x14ac:dyDescent="0.4">
      <c r="A40" s="155">
        <v>71273579</v>
      </c>
      <c r="C40" s="112" t="s">
        <v>19</v>
      </c>
      <c r="D40" s="157">
        <v>8347833</v>
      </c>
      <c r="E40" s="157">
        <f t="shared" si="1"/>
        <v>139130.54999999999</v>
      </c>
      <c r="F40" s="69">
        <f t="shared" si="2"/>
        <v>20.871396906090389</v>
      </c>
      <c r="G40" s="69">
        <f t="shared" si="3"/>
        <v>25.766857230180158</v>
      </c>
      <c r="H40" s="69">
        <f t="shared" si="4"/>
        <v>4.4817784304768962</v>
      </c>
      <c r="I40" s="70">
        <f t="shared" si="0"/>
        <v>51.12003256674744</v>
      </c>
      <c r="J40" s="15"/>
      <c r="K40" s="71"/>
      <c r="L40" s="69">
        <v>25</v>
      </c>
      <c r="M40" s="69">
        <v>1</v>
      </c>
      <c r="N40" s="72"/>
      <c r="O40" s="71">
        <f t="shared" si="5"/>
        <v>0</v>
      </c>
      <c r="P40" s="71">
        <f t="shared" si="5"/>
        <v>0.97023861997100858</v>
      </c>
      <c r="Q40" s="71">
        <f t="shared" si="5"/>
        <v>0.22312571125779465</v>
      </c>
      <c r="R40" s="72"/>
      <c r="S40" s="69">
        <f t="shared" si="6"/>
        <v>4.5917073193398856</v>
      </c>
      <c r="T40" s="69">
        <f t="shared" si="7"/>
        <v>20.613485784144128</v>
      </c>
      <c r="U40" s="69">
        <f t="shared" si="8"/>
        <v>3.8095116659053616</v>
      </c>
      <c r="V40" s="73"/>
      <c r="W40" s="69">
        <f t="shared" si="9"/>
        <v>5.6352771646444051</v>
      </c>
      <c r="X40" s="69">
        <f t="shared" si="10"/>
        <v>21.901828645653133</v>
      </c>
      <c r="Y40" s="69">
        <f t="shared" si="11"/>
        <v>4.0336005874292065</v>
      </c>
      <c r="Z40" s="74"/>
      <c r="AA40" s="69">
        <f t="shared" si="12"/>
        <v>6.6788470099489246</v>
      </c>
      <c r="AB40" s="69">
        <f t="shared" si="13"/>
        <v>23.190171507162141</v>
      </c>
      <c r="AC40" s="69">
        <f t="shared" si="14"/>
        <v>4.2576895089530513</v>
      </c>
    </row>
    <row r="41" spans="1:29" ht="18.75" x14ac:dyDescent="0.4">
      <c r="A41" s="156">
        <v>71273605</v>
      </c>
      <c r="C41" s="120" t="s">
        <v>20</v>
      </c>
      <c r="D41" s="158">
        <v>1978352</v>
      </c>
      <c r="E41" s="159">
        <f t="shared" si="1"/>
        <v>32972.533333333333</v>
      </c>
      <c r="F41" s="75">
        <f t="shared" si="2"/>
        <v>4.9463099958944721</v>
      </c>
      <c r="G41" s="75">
        <f t="shared" si="3"/>
        <v>6.1064845852859504</v>
      </c>
      <c r="H41" s="75">
        <f t="shared" si="4"/>
        <v>1.0621361641387446</v>
      </c>
      <c r="I41" s="76">
        <f t="shared" si="0"/>
        <v>12.114930745319166</v>
      </c>
      <c r="J41" s="15"/>
      <c r="K41" s="77"/>
      <c r="L41" s="74">
        <v>3</v>
      </c>
      <c r="M41" s="74">
        <v>2</v>
      </c>
      <c r="N41" s="72"/>
      <c r="O41" s="77">
        <f t="shared" si="5"/>
        <v>0</v>
      </c>
      <c r="P41" s="77">
        <f t="shared" si="5"/>
        <v>0.49128102398370632</v>
      </c>
      <c r="Q41" s="77">
        <f t="shared" si="5"/>
        <v>1.8829977431582343</v>
      </c>
      <c r="R41" s="72"/>
      <c r="S41" s="74">
        <f t="shared" si="6"/>
        <v>1.0881881990967839</v>
      </c>
      <c r="T41" s="74">
        <f t="shared" si="7"/>
        <v>4.8851876682287605</v>
      </c>
      <c r="U41" s="74">
        <f t="shared" si="8"/>
        <v>0.90281573951793281</v>
      </c>
      <c r="V41" s="16"/>
      <c r="W41" s="74">
        <f t="shared" si="9"/>
        <v>1.3355036988915074</v>
      </c>
      <c r="X41" s="74">
        <f t="shared" si="10"/>
        <v>5.1905118974930575</v>
      </c>
      <c r="Y41" s="74">
        <f t="shared" si="11"/>
        <v>0.95592254772487018</v>
      </c>
      <c r="Z41" s="16"/>
      <c r="AA41" s="74">
        <f t="shared" si="12"/>
        <v>1.582819198686231</v>
      </c>
      <c r="AB41" s="74">
        <f t="shared" si="13"/>
        <v>5.4958361267573554</v>
      </c>
      <c r="AC41" s="74">
        <f t="shared" si="14"/>
        <v>1.0090293559318073</v>
      </c>
    </row>
    <row r="42" spans="1:29" ht="18.75" x14ac:dyDescent="0.4">
      <c r="A42" s="155">
        <v>71273610</v>
      </c>
      <c r="C42" s="112" t="s">
        <v>255</v>
      </c>
      <c r="D42" s="157">
        <v>1523483</v>
      </c>
      <c r="E42" s="157">
        <f t="shared" si="1"/>
        <v>25391.383333333335</v>
      </c>
      <c r="F42" s="69">
        <f t="shared" si="2"/>
        <v>3.8090386298673331</v>
      </c>
      <c r="G42" s="69">
        <f t="shared" si="3"/>
        <v>4.7024621783409613</v>
      </c>
      <c r="H42" s="69">
        <f t="shared" si="4"/>
        <v>0.81792643055967151</v>
      </c>
      <c r="I42" s="70">
        <f t="shared" si="0"/>
        <v>9.3294272387679662</v>
      </c>
      <c r="J42" s="15"/>
      <c r="K42" s="71"/>
      <c r="L42" s="69">
        <v>3</v>
      </c>
      <c r="M42" s="69">
        <v>1</v>
      </c>
      <c r="N42" s="72"/>
      <c r="O42" s="71">
        <f t="shared" si="5"/>
        <v>0</v>
      </c>
      <c r="P42" s="71">
        <f t="shared" si="5"/>
        <v>0.63796366376271552</v>
      </c>
      <c r="Q42" s="71">
        <f t="shared" si="5"/>
        <v>1.2226038463089444</v>
      </c>
      <c r="R42" s="72"/>
      <c r="S42" s="69">
        <f t="shared" si="6"/>
        <v>0.83798849857081326</v>
      </c>
      <c r="T42" s="69">
        <f t="shared" si="7"/>
        <v>3.7619697426727692</v>
      </c>
      <c r="U42" s="69">
        <f t="shared" si="8"/>
        <v>0.69523746597572078</v>
      </c>
      <c r="V42" s="73"/>
      <c r="W42" s="69">
        <f t="shared" si="9"/>
        <v>1.0284404300641801</v>
      </c>
      <c r="X42" s="69">
        <f t="shared" si="10"/>
        <v>3.9970928515898168</v>
      </c>
      <c r="Y42" s="69">
        <f t="shared" si="11"/>
        <v>0.7361337875037044</v>
      </c>
      <c r="Z42" s="74"/>
      <c r="AA42" s="69">
        <f t="shared" si="12"/>
        <v>1.2188923615575467</v>
      </c>
      <c r="AB42" s="69">
        <f t="shared" si="13"/>
        <v>4.2322159605068652</v>
      </c>
      <c r="AC42" s="69">
        <f t="shared" si="14"/>
        <v>0.7770301090316879</v>
      </c>
    </row>
    <row r="43" spans="1:29" ht="18.75" x14ac:dyDescent="0.4">
      <c r="A43" s="156">
        <v>71273626</v>
      </c>
      <c r="C43" s="120" t="s">
        <v>21</v>
      </c>
      <c r="D43" s="158">
        <v>730380</v>
      </c>
      <c r="E43" s="159">
        <f t="shared" si="1"/>
        <v>12173</v>
      </c>
      <c r="F43" s="75">
        <f t="shared" si="2"/>
        <v>1.8261087484944054</v>
      </c>
      <c r="G43" s="75">
        <f t="shared" si="3"/>
        <v>2.2544290456911371</v>
      </c>
      <c r="H43" s="75">
        <f t="shared" si="4"/>
        <v>0.39212587626653711</v>
      </c>
      <c r="I43" s="76">
        <f t="shared" si="0"/>
        <v>4.4726636704520795</v>
      </c>
      <c r="J43" s="15"/>
      <c r="K43" s="77"/>
      <c r="L43" s="74">
        <v>4</v>
      </c>
      <c r="M43" s="74"/>
      <c r="N43" s="72"/>
      <c r="O43" s="77">
        <f t="shared" si="5"/>
        <v>0</v>
      </c>
      <c r="P43" s="77">
        <f t="shared" si="5"/>
        <v>1.774285159981039</v>
      </c>
      <c r="Q43" s="77">
        <f t="shared" si="5"/>
        <v>0</v>
      </c>
      <c r="R43" s="72"/>
      <c r="S43" s="74">
        <f t="shared" si="6"/>
        <v>0.40174392466876918</v>
      </c>
      <c r="T43" s="74">
        <f t="shared" si="7"/>
        <v>1.8035432365529098</v>
      </c>
      <c r="U43" s="74">
        <f t="shared" si="8"/>
        <v>0.33330699482655651</v>
      </c>
      <c r="V43" s="16"/>
      <c r="W43" s="74">
        <f t="shared" si="9"/>
        <v>0.49304936209348948</v>
      </c>
      <c r="X43" s="74">
        <f t="shared" si="10"/>
        <v>1.9162646888374666</v>
      </c>
      <c r="Y43" s="74">
        <f t="shared" si="11"/>
        <v>0.35291328863988342</v>
      </c>
      <c r="Z43" s="16"/>
      <c r="AA43" s="74">
        <f t="shared" si="12"/>
        <v>0.58435479951820979</v>
      </c>
      <c r="AB43" s="74">
        <f t="shared" si="13"/>
        <v>2.0289861411220236</v>
      </c>
      <c r="AC43" s="74">
        <f t="shared" si="14"/>
        <v>0.37251958245321026</v>
      </c>
    </row>
    <row r="44" spans="1:29" ht="18.75" x14ac:dyDescent="0.4">
      <c r="A44" s="155">
        <v>71273631</v>
      </c>
      <c r="C44" s="112" t="s">
        <v>22</v>
      </c>
      <c r="D44" s="157">
        <v>1763828</v>
      </c>
      <c r="E44" s="157">
        <f t="shared" si="1"/>
        <v>29397.133333333335</v>
      </c>
      <c r="F44" s="69">
        <f t="shared" si="2"/>
        <v>4.4099533689851729</v>
      </c>
      <c r="G44" s="69">
        <f t="shared" si="3"/>
        <v>5.4443236052511121</v>
      </c>
      <c r="H44" s="69">
        <f t="shared" si="4"/>
        <v>0.94696267707693771</v>
      </c>
      <c r="I44" s="70">
        <f t="shared" si="0"/>
        <v>10.801239651313223</v>
      </c>
      <c r="J44" s="15"/>
      <c r="K44" s="71"/>
      <c r="L44" s="69">
        <v>6</v>
      </c>
      <c r="M44" s="69"/>
      <c r="N44" s="72"/>
      <c r="O44" s="71">
        <f t="shared" si="5"/>
        <v>0</v>
      </c>
      <c r="P44" s="71">
        <f t="shared" si="5"/>
        <v>1.1020652766145149</v>
      </c>
      <c r="Q44" s="71">
        <f t="shared" si="5"/>
        <v>0</v>
      </c>
      <c r="R44" s="72"/>
      <c r="S44" s="69">
        <f t="shared" si="6"/>
        <v>0.97018974117673806</v>
      </c>
      <c r="T44" s="69">
        <f t="shared" si="7"/>
        <v>4.3554588842008899</v>
      </c>
      <c r="U44" s="69">
        <f t="shared" si="8"/>
        <v>0.80491827551539707</v>
      </c>
      <c r="V44" s="73"/>
      <c r="W44" s="69">
        <f t="shared" si="9"/>
        <v>1.1906874096259967</v>
      </c>
      <c r="X44" s="69">
        <f t="shared" si="10"/>
        <v>4.6276750644634452</v>
      </c>
      <c r="Y44" s="69">
        <f t="shared" si="11"/>
        <v>0.85226640936924392</v>
      </c>
      <c r="Z44" s="74"/>
      <c r="AA44" s="69">
        <f t="shared" si="12"/>
        <v>1.4111850780752553</v>
      </c>
      <c r="AB44" s="69">
        <f t="shared" si="13"/>
        <v>4.8998912447260015</v>
      </c>
      <c r="AC44" s="69">
        <f t="shared" si="14"/>
        <v>0.89961454322309076</v>
      </c>
    </row>
    <row r="45" spans="1:29" ht="18.75" x14ac:dyDescent="0.4">
      <c r="A45" s="156">
        <v>71273689</v>
      </c>
      <c r="C45" s="120" t="s">
        <v>23</v>
      </c>
      <c r="D45" s="158">
        <v>3569506</v>
      </c>
      <c r="E45" s="159">
        <f t="shared" si="1"/>
        <v>59491.76666666667</v>
      </c>
      <c r="F45" s="75">
        <f t="shared" si="2"/>
        <v>8.9245408340908465</v>
      </c>
      <c r="G45" s="75">
        <f t="shared" si="3"/>
        <v>11.017823605751511</v>
      </c>
      <c r="H45" s="75">
        <f t="shared" si="4"/>
        <v>1.9163937513193983</v>
      </c>
      <c r="I45" s="76">
        <f t="shared" si="0"/>
        <v>21.858758191161755</v>
      </c>
      <c r="J45" s="15"/>
      <c r="K45" s="77"/>
      <c r="L45" s="74">
        <v>9</v>
      </c>
      <c r="M45" s="74">
        <v>4</v>
      </c>
      <c r="N45" s="72"/>
      <c r="O45" s="77">
        <f t="shared" si="5"/>
        <v>0</v>
      </c>
      <c r="P45" s="77">
        <f t="shared" si="5"/>
        <v>0.81685824007037389</v>
      </c>
      <c r="Q45" s="77">
        <f t="shared" si="5"/>
        <v>2.0872537270830072</v>
      </c>
      <c r="R45" s="72"/>
      <c r="S45" s="74">
        <f t="shared" si="6"/>
        <v>1.9633989834999863</v>
      </c>
      <c r="T45" s="74">
        <f t="shared" si="7"/>
        <v>8.8142588846012089</v>
      </c>
      <c r="U45" s="74">
        <f t="shared" si="8"/>
        <v>1.6289346886214884</v>
      </c>
      <c r="V45" s="16"/>
      <c r="W45" s="74">
        <f t="shared" si="9"/>
        <v>2.4096260252045285</v>
      </c>
      <c r="X45" s="74">
        <f t="shared" si="10"/>
        <v>9.365150064888784</v>
      </c>
      <c r="Y45" s="74">
        <f t="shared" si="11"/>
        <v>1.7247543761874584</v>
      </c>
      <c r="Z45" s="16"/>
      <c r="AA45" s="74">
        <f t="shared" si="12"/>
        <v>2.8558530669090709</v>
      </c>
      <c r="AB45" s="74">
        <f t="shared" si="13"/>
        <v>9.9160412451763609</v>
      </c>
      <c r="AC45" s="74">
        <f t="shared" si="14"/>
        <v>1.8205740637534282</v>
      </c>
    </row>
    <row r="46" spans="1:29" ht="18.75" x14ac:dyDescent="0.4">
      <c r="A46" s="155">
        <v>71273694</v>
      </c>
      <c r="C46" s="112" t="s">
        <v>24</v>
      </c>
      <c r="D46" s="157">
        <v>2160559</v>
      </c>
      <c r="E46" s="157">
        <f t="shared" si="1"/>
        <v>36009.316666666666</v>
      </c>
      <c r="F46" s="69">
        <f t="shared" si="2"/>
        <v>5.4018670986860595</v>
      </c>
      <c r="G46" s="69">
        <f t="shared" si="3"/>
        <v>6.6688942256488373</v>
      </c>
      <c r="H46" s="69">
        <f t="shared" si="4"/>
        <v>1.1599593240512518</v>
      </c>
      <c r="I46" s="70">
        <f t="shared" si="0"/>
        <v>13.230720648386148</v>
      </c>
      <c r="J46" s="15"/>
      <c r="K46" s="71"/>
      <c r="L46" s="69">
        <v>8</v>
      </c>
      <c r="M46" s="69">
        <v>3</v>
      </c>
      <c r="N46" s="72"/>
      <c r="O46" s="71">
        <f t="shared" si="5"/>
        <v>0</v>
      </c>
      <c r="P46" s="71">
        <f t="shared" si="5"/>
        <v>1.1995991733129723</v>
      </c>
      <c r="Q46" s="71">
        <f t="shared" si="5"/>
        <v>2.5862975863000588</v>
      </c>
      <c r="R46" s="72"/>
      <c r="S46" s="69">
        <f t="shared" si="6"/>
        <v>1.1884107617109332</v>
      </c>
      <c r="T46" s="69">
        <f t="shared" si="7"/>
        <v>5.3351153805190705</v>
      </c>
      <c r="U46" s="69">
        <f t="shared" si="8"/>
        <v>0.98596542544356403</v>
      </c>
      <c r="V46" s="73"/>
      <c r="W46" s="69">
        <f t="shared" si="9"/>
        <v>1.4585041166452362</v>
      </c>
      <c r="X46" s="69">
        <f t="shared" si="10"/>
        <v>5.6685600918015115</v>
      </c>
      <c r="Y46" s="69">
        <f t="shared" si="11"/>
        <v>1.0439633916461266</v>
      </c>
      <c r="Z46" s="74"/>
      <c r="AA46" s="69">
        <f t="shared" si="12"/>
        <v>1.7285974715795391</v>
      </c>
      <c r="AB46" s="69">
        <f t="shared" si="13"/>
        <v>6.0020048030839535</v>
      </c>
      <c r="AC46" s="69">
        <f t="shared" si="14"/>
        <v>1.1019613578486891</v>
      </c>
    </row>
    <row r="47" spans="1:29" ht="18.75" x14ac:dyDescent="0.4">
      <c r="A47" s="156">
        <v>71273715</v>
      </c>
      <c r="C47" s="120" t="s">
        <v>25</v>
      </c>
      <c r="D47" s="158">
        <v>1013359</v>
      </c>
      <c r="E47" s="159">
        <f t="shared" si="1"/>
        <v>16889.316666666666</v>
      </c>
      <c r="F47" s="75">
        <f t="shared" si="2"/>
        <v>2.5336177541355767</v>
      </c>
      <c r="G47" s="75">
        <f t="shared" si="3"/>
        <v>3.1278868031881011</v>
      </c>
      <c r="H47" s="75">
        <f t="shared" si="4"/>
        <v>0.54405143329168626</v>
      </c>
      <c r="I47" s="76">
        <f t="shared" si="0"/>
        <v>6.2055559906153643</v>
      </c>
      <c r="J47" s="15"/>
      <c r="K47" s="77"/>
      <c r="L47" s="74"/>
      <c r="M47" s="74"/>
      <c r="N47" s="72"/>
      <c r="O47" s="77">
        <f t="shared" si="5"/>
        <v>0</v>
      </c>
      <c r="P47" s="77">
        <f t="shared" si="5"/>
        <v>0</v>
      </c>
      <c r="Q47" s="77">
        <f t="shared" si="5"/>
        <v>0</v>
      </c>
      <c r="R47" s="72"/>
      <c r="S47" s="74">
        <f t="shared" si="6"/>
        <v>0.55739590590982691</v>
      </c>
      <c r="T47" s="74">
        <f t="shared" si="7"/>
        <v>2.502309442550481</v>
      </c>
      <c r="U47" s="74">
        <f t="shared" si="8"/>
        <v>0.46244371829793329</v>
      </c>
      <c r="V47" s="16"/>
      <c r="W47" s="74">
        <f t="shared" si="9"/>
        <v>0.68407679361660578</v>
      </c>
      <c r="X47" s="74">
        <f t="shared" si="10"/>
        <v>2.6587037827098858</v>
      </c>
      <c r="Y47" s="74">
        <f t="shared" si="11"/>
        <v>0.48964628996251763</v>
      </c>
      <c r="Z47" s="16"/>
      <c r="AA47" s="74">
        <f t="shared" si="12"/>
        <v>0.81075768132338455</v>
      </c>
      <c r="AB47" s="74">
        <f t="shared" si="13"/>
        <v>2.8150981228692911</v>
      </c>
      <c r="AC47" s="74">
        <f t="shared" si="14"/>
        <v>0.51684886162710197</v>
      </c>
    </row>
    <row r="48" spans="1:29" ht="18.75" x14ac:dyDescent="0.4">
      <c r="A48" s="155">
        <v>71273757</v>
      </c>
      <c r="C48" s="112" t="s">
        <v>26</v>
      </c>
      <c r="D48" s="157">
        <v>3753169</v>
      </c>
      <c r="E48" s="157">
        <f t="shared" si="1"/>
        <v>62552.816666666666</v>
      </c>
      <c r="F48" s="69">
        <f t="shared" si="2"/>
        <v>9.3837382533448341</v>
      </c>
      <c r="G48" s="69">
        <f t="shared" si="3"/>
        <v>11.58472741174123</v>
      </c>
      <c r="H48" s="69">
        <f t="shared" si="4"/>
        <v>2.0149986074391455</v>
      </c>
      <c r="I48" s="70">
        <f t="shared" si="0"/>
        <v>22.983464272525211</v>
      </c>
      <c r="J48" s="15"/>
      <c r="K48" s="71">
        <v>1</v>
      </c>
      <c r="L48" s="69">
        <v>10</v>
      </c>
      <c r="M48" s="69">
        <v>3</v>
      </c>
      <c r="N48" s="72"/>
      <c r="O48" s="71">
        <f t="shared" si="5"/>
        <v>0.10656733734485294</v>
      </c>
      <c r="P48" s="71">
        <f t="shared" si="5"/>
        <v>0.86320546393391229</v>
      </c>
      <c r="Q48" s="71">
        <f t="shared" si="5"/>
        <v>1.4888347758278053</v>
      </c>
      <c r="R48" s="72"/>
      <c r="S48" s="69">
        <f t="shared" si="6"/>
        <v>2.0644224157358635</v>
      </c>
      <c r="T48" s="69">
        <f t="shared" si="7"/>
        <v>9.2677819293929851</v>
      </c>
      <c r="U48" s="69">
        <f t="shared" si="8"/>
        <v>1.7127488163232736</v>
      </c>
      <c r="V48" s="73"/>
      <c r="W48" s="69">
        <f t="shared" si="9"/>
        <v>2.5336093284031054</v>
      </c>
      <c r="X48" s="69">
        <f t="shared" si="10"/>
        <v>9.8470182999800464</v>
      </c>
      <c r="Y48" s="69">
        <f t="shared" si="11"/>
        <v>1.813498746695231</v>
      </c>
      <c r="Z48" s="74"/>
      <c r="AA48" s="69">
        <f t="shared" si="12"/>
        <v>3.0027962410703468</v>
      </c>
      <c r="AB48" s="69">
        <f t="shared" si="13"/>
        <v>10.426254670567108</v>
      </c>
      <c r="AC48" s="69">
        <f t="shared" si="14"/>
        <v>1.914248677067188</v>
      </c>
    </row>
    <row r="49" spans="1:29" ht="18.75" x14ac:dyDescent="0.4">
      <c r="A49" s="156">
        <v>71274457</v>
      </c>
      <c r="C49" s="120" t="s">
        <v>27</v>
      </c>
      <c r="D49" s="158">
        <v>1556706</v>
      </c>
      <c r="E49" s="159">
        <f t="shared" si="1"/>
        <v>25945.1</v>
      </c>
      <c r="F49" s="75">
        <f t="shared" si="2"/>
        <v>3.8921033509046419</v>
      </c>
      <c r="G49" s="75">
        <f t="shared" si="3"/>
        <v>4.8050100249208185</v>
      </c>
      <c r="H49" s="75">
        <f t="shared" si="4"/>
        <v>0.83576317032144365</v>
      </c>
      <c r="I49" s="76">
        <f t="shared" si="0"/>
        <v>9.5328765461469036</v>
      </c>
      <c r="J49" s="15"/>
      <c r="K49" s="77"/>
      <c r="L49" s="74">
        <v>3</v>
      </c>
      <c r="M49" s="74">
        <v>1</v>
      </c>
      <c r="N49" s="72"/>
      <c r="O49" s="77">
        <f t="shared" si="5"/>
        <v>0</v>
      </c>
      <c r="P49" s="77">
        <f t="shared" si="5"/>
        <v>0.62434833318572247</v>
      </c>
      <c r="Q49" s="77">
        <f t="shared" si="5"/>
        <v>1.196511207373961</v>
      </c>
      <c r="R49" s="72"/>
      <c r="S49" s="74">
        <f t="shared" si="6"/>
        <v>0.85626273719902124</v>
      </c>
      <c r="T49" s="74">
        <f t="shared" si="7"/>
        <v>3.8440080199366551</v>
      </c>
      <c r="U49" s="74">
        <f t="shared" si="8"/>
        <v>0.71039869477322704</v>
      </c>
      <c r="V49" s="16"/>
      <c r="W49" s="74">
        <f t="shared" si="9"/>
        <v>1.0508679047442533</v>
      </c>
      <c r="X49" s="74">
        <f t="shared" si="10"/>
        <v>4.0842585211826954</v>
      </c>
      <c r="Y49" s="74">
        <f t="shared" si="11"/>
        <v>0.75218685328929935</v>
      </c>
      <c r="Z49" s="16"/>
      <c r="AA49" s="74">
        <f t="shared" si="12"/>
        <v>1.2454730722894853</v>
      </c>
      <c r="AB49" s="74">
        <f t="shared" si="13"/>
        <v>4.324509022428737</v>
      </c>
      <c r="AC49" s="74">
        <f t="shared" si="14"/>
        <v>0.79397501180537144</v>
      </c>
    </row>
    <row r="50" spans="1:29" ht="6" customHeight="1" x14ac:dyDescent="0.4">
      <c r="A50" s="155"/>
      <c r="C50" s="112"/>
      <c r="D50" s="157"/>
      <c r="E50" s="157"/>
      <c r="F50" s="69"/>
      <c r="G50" s="69"/>
      <c r="H50" s="69"/>
      <c r="I50" s="70"/>
      <c r="J50" s="15"/>
      <c r="K50" s="71"/>
      <c r="L50" s="69"/>
      <c r="M50" s="69"/>
      <c r="N50" s="72"/>
      <c r="O50" s="71"/>
      <c r="P50" s="71"/>
      <c r="Q50" s="71"/>
      <c r="R50" s="72"/>
      <c r="S50" s="69"/>
      <c r="T50" s="69"/>
      <c r="U50" s="69"/>
      <c r="V50" s="73"/>
      <c r="W50" s="69"/>
      <c r="X50" s="69"/>
      <c r="Y50" s="69"/>
      <c r="Z50" s="74"/>
      <c r="AA50" s="69"/>
      <c r="AB50" s="69"/>
      <c r="AC50" s="69"/>
    </row>
    <row r="51" spans="1:29" ht="18.75" x14ac:dyDescent="0.4">
      <c r="A51" s="156">
        <v>71274504</v>
      </c>
      <c r="C51" s="120" t="s">
        <v>28</v>
      </c>
      <c r="D51" s="158">
        <v>9915833</v>
      </c>
      <c r="E51" s="159">
        <f t="shared" si="1"/>
        <v>165263.88333333333</v>
      </c>
      <c r="F51" s="75">
        <f t="shared" si="2"/>
        <v>24.791737711752141</v>
      </c>
      <c r="G51" s="75">
        <f t="shared" si="3"/>
        <v>30.606727905231097</v>
      </c>
      <c r="H51" s="75">
        <f t="shared" si="4"/>
        <v>5.3236051151970836</v>
      </c>
      <c r="I51" s="76">
        <f t="shared" si="0"/>
        <v>60.72207073218032</v>
      </c>
      <c r="J51" s="15"/>
      <c r="K51" s="77">
        <v>10</v>
      </c>
      <c r="L51" s="74">
        <v>27</v>
      </c>
      <c r="M51" s="74">
        <v>7</v>
      </c>
      <c r="N51" s="72"/>
      <c r="O51" s="77">
        <f t="shared" si="5"/>
        <v>0.4033601886349279</v>
      </c>
      <c r="P51" s="77">
        <f t="shared" si="5"/>
        <v>0.88215898424690287</v>
      </c>
      <c r="Q51" s="77">
        <f t="shared" si="5"/>
        <v>1.3148984285136738</v>
      </c>
      <c r="R51" s="72"/>
      <c r="S51" s="74">
        <f t="shared" si="6"/>
        <v>5.4541822965854712</v>
      </c>
      <c r="T51" s="74">
        <f t="shared" si="7"/>
        <v>24.485382324184879</v>
      </c>
      <c r="U51" s="74">
        <f t="shared" si="8"/>
        <v>4.525064347917521</v>
      </c>
      <c r="V51" s="16"/>
      <c r="W51" s="74">
        <f t="shared" si="9"/>
        <v>6.6937691821730789</v>
      </c>
      <c r="X51" s="74">
        <f t="shared" si="10"/>
        <v>26.015718719446433</v>
      </c>
      <c r="Y51" s="74">
        <f t="shared" si="11"/>
        <v>4.7912446036773755</v>
      </c>
      <c r="Z51" s="16"/>
      <c r="AA51" s="74">
        <f t="shared" si="12"/>
        <v>7.9333560677606849</v>
      </c>
      <c r="AB51" s="74">
        <f t="shared" si="13"/>
        <v>27.546055114707986</v>
      </c>
      <c r="AC51" s="74">
        <f t="shared" si="14"/>
        <v>5.0574248594372291</v>
      </c>
    </row>
    <row r="52" spans="1:29" ht="18.75" x14ac:dyDescent="0.4">
      <c r="A52" s="155">
        <v>71274525</v>
      </c>
      <c r="C52" s="112" t="s">
        <v>29</v>
      </c>
      <c r="D52" s="157">
        <v>7462528</v>
      </c>
      <c r="E52" s="157">
        <f t="shared" si="1"/>
        <v>124375.46666666666</v>
      </c>
      <c r="F52" s="69">
        <f t="shared" si="2"/>
        <v>18.65794198456209</v>
      </c>
      <c r="G52" s="69">
        <f t="shared" si="3"/>
        <v>23.034228589889356</v>
      </c>
      <c r="H52" s="69">
        <f t="shared" si="4"/>
        <v>4.0064765343568673</v>
      </c>
      <c r="I52" s="70">
        <f t="shared" si="0"/>
        <v>45.698647108808316</v>
      </c>
      <c r="J52" s="15"/>
      <c r="K52" s="71">
        <v>8</v>
      </c>
      <c r="L52" s="69">
        <v>13</v>
      </c>
      <c r="M52" s="69">
        <v>6</v>
      </c>
      <c r="N52" s="72"/>
      <c r="O52" s="71">
        <f t="shared" si="5"/>
        <v>0.42877183381850692</v>
      </c>
      <c r="P52" s="71">
        <f t="shared" si="5"/>
        <v>0.56437748497929818</v>
      </c>
      <c r="Q52" s="71">
        <f t="shared" si="5"/>
        <v>1.4975752256497714</v>
      </c>
      <c r="R52" s="72"/>
      <c r="S52" s="69">
        <f t="shared" si="6"/>
        <v>4.1047472366036599</v>
      </c>
      <c r="T52" s="69">
        <f t="shared" si="7"/>
        <v>18.427382871911487</v>
      </c>
      <c r="U52" s="69">
        <f t="shared" si="8"/>
        <v>3.4055050542033372</v>
      </c>
      <c r="V52" s="73"/>
      <c r="W52" s="69">
        <f t="shared" si="9"/>
        <v>5.0376443358317644</v>
      </c>
      <c r="X52" s="69">
        <f t="shared" si="10"/>
        <v>19.579094301405952</v>
      </c>
      <c r="Y52" s="69">
        <f t="shared" si="11"/>
        <v>3.6058288809211807</v>
      </c>
      <c r="Z52" s="74"/>
      <c r="AA52" s="69">
        <f t="shared" si="12"/>
        <v>5.9705414350598689</v>
      </c>
      <c r="AB52" s="69">
        <f t="shared" si="13"/>
        <v>20.730805730900421</v>
      </c>
      <c r="AC52" s="69">
        <f t="shared" si="14"/>
        <v>3.8061527076390238</v>
      </c>
    </row>
    <row r="53" spans="1:29" ht="18.75" x14ac:dyDescent="0.4">
      <c r="A53" s="156">
        <v>71274572</v>
      </c>
      <c r="C53" s="120" t="s">
        <v>33</v>
      </c>
      <c r="D53" s="158">
        <v>5872459</v>
      </c>
      <c r="E53" s="159">
        <f>D53/60</f>
        <v>97874.316666666666</v>
      </c>
      <c r="F53" s="75">
        <f>H$9*(E53/F$15)</f>
        <v>14.682423882191063</v>
      </c>
      <c r="G53" s="75">
        <f>H$10*(E53/F$15)</f>
        <v>18.126238587078412</v>
      </c>
      <c r="H53" s="75">
        <f>H$11*(E53/F$15)</f>
        <v>3.1528014611768018</v>
      </c>
      <c r="I53" s="76">
        <f>SUM(F53:H53)</f>
        <v>35.961463930446278</v>
      </c>
      <c r="J53" s="15"/>
      <c r="K53" s="77">
        <v>2</v>
      </c>
      <c r="L53" s="74">
        <v>12</v>
      </c>
      <c r="M53" s="74">
        <v>6</v>
      </c>
      <c r="N53" s="72"/>
      <c r="O53" s="77">
        <f>K53/F53</f>
        <v>0.1362172905541765</v>
      </c>
      <c r="P53" s="77">
        <f>L53/G53</f>
        <v>0.66202372557064315</v>
      </c>
      <c r="Q53" s="77">
        <f>M53/H53</f>
        <v>1.9030694047447139</v>
      </c>
      <c r="R53" s="72"/>
      <c r="S53" s="74">
        <f>F53*0.22</f>
        <v>3.230133254082034</v>
      </c>
      <c r="T53" s="74">
        <f>G53*0.8</f>
        <v>14.500990869662729</v>
      </c>
      <c r="U53" s="74">
        <f>H53*0.85</f>
        <v>2.6798812420002815</v>
      </c>
      <c r="V53" s="16"/>
      <c r="W53" s="74">
        <f>F53*0.27</f>
        <v>3.9642544481915873</v>
      </c>
      <c r="X53" s="74">
        <f>G53*0.85</f>
        <v>15.40730279901665</v>
      </c>
      <c r="Y53" s="74">
        <f>H53*0.9</f>
        <v>2.8375213150591216</v>
      </c>
      <c r="Z53" s="16"/>
      <c r="AA53" s="74">
        <f>F53*0.32</f>
        <v>4.6983756423011407</v>
      </c>
      <c r="AB53" s="74">
        <f>G53*0.9</f>
        <v>16.31361472837057</v>
      </c>
      <c r="AC53" s="74">
        <f>H53*0.95</f>
        <v>2.9951613881179617</v>
      </c>
    </row>
    <row r="54" spans="1:29" ht="18.75" x14ac:dyDescent="0.4">
      <c r="A54" s="155">
        <v>71274546</v>
      </c>
      <c r="C54" s="112" t="s">
        <v>30</v>
      </c>
      <c r="D54" s="157">
        <v>14077456</v>
      </c>
      <c r="E54" s="157">
        <f t="shared" si="1"/>
        <v>234624.26666666666</v>
      </c>
      <c r="F54" s="69">
        <f t="shared" si="2"/>
        <v>35.196699742798351</v>
      </c>
      <c r="G54" s="69">
        <f t="shared" si="3"/>
        <v>43.452210761300933</v>
      </c>
      <c r="H54" s="69">
        <f t="shared" si="4"/>
        <v>7.5578942052132057</v>
      </c>
      <c r="I54" s="70">
        <f t="shared" si="0"/>
        <v>86.206804709312493</v>
      </c>
      <c r="J54" s="15"/>
      <c r="K54" s="71">
        <v>8</v>
      </c>
      <c r="L54" s="69">
        <v>28</v>
      </c>
      <c r="M54" s="69">
        <v>6</v>
      </c>
      <c r="N54" s="72"/>
      <c r="O54" s="71">
        <f t="shared" si="5"/>
        <v>0.22729403774957316</v>
      </c>
      <c r="P54" s="71">
        <f t="shared" si="5"/>
        <v>0.64438608552771592</v>
      </c>
      <c r="Q54" s="71">
        <f t="shared" si="5"/>
        <v>0.79387192213690716</v>
      </c>
      <c r="R54" s="72"/>
      <c r="S54" s="69">
        <f t="shared" si="6"/>
        <v>7.7432739434156375</v>
      </c>
      <c r="T54" s="69">
        <f t="shared" si="7"/>
        <v>34.76176860904075</v>
      </c>
      <c r="U54" s="69">
        <f t="shared" si="8"/>
        <v>6.4242100744312243</v>
      </c>
      <c r="V54" s="73"/>
      <c r="W54" s="69">
        <f t="shared" si="9"/>
        <v>9.5031089305555554</v>
      </c>
      <c r="X54" s="69">
        <f t="shared" si="10"/>
        <v>36.934379147105794</v>
      </c>
      <c r="Y54" s="69">
        <f t="shared" si="11"/>
        <v>6.8021047846918856</v>
      </c>
      <c r="Z54" s="74"/>
      <c r="AA54" s="69">
        <f t="shared" si="12"/>
        <v>11.262943917695473</v>
      </c>
      <c r="AB54" s="69">
        <f t="shared" si="13"/>
        <v>39.106989685170838</v>
      </c>
      <c r="AC54" s="69">
        <f t="shared" si="14"/>
        <v>7.1799994949525452</v>
      </c>
    </row>
    <row r="55" spans="1:29" s="23" customFormat="1" ht="18.75" x14ac:dyDescent="0.4">
      <c r="A55" s="156">
        <v>71274551</v>
      </c>
      <c r="C55" s="120" t="s">
        <v>31</v>
      </c>
      <c r="D55" s="160">
        <v>11533405</v>
      </c>
      <c r="E55" s="161">
        <f t="shared" si="1"/>
        <v>192223.41666666666</v>
      </c>
      <c r="F55" s="139">
        <f t="shared" si="2"/>
        <v>28.836019291915328</v>
      </c>
      <c r="G55" s="139">
        <f t="shared" si="3"/>
        <v>35.599610103945054</v>
      </c>
      <c r="H55" s="139">
        <f t="shared" si="4"/>
        <v>6.1920459787533346</v>
      </c>
      <c r="I55" s="140">
        <f t="shared" si="0"/>
        <v>70.627675374613716</v>
      </c>
      <c r="J55" s="141"/>
      <c r="K55" s="142">
        <v>10</v>
      </c>
      <c r="L55" s="143">
        <v>32</v>
      </c>
      <c r="M55" s="143">
        <v>9</v>
      </c>
      <c r="N55" s="138"/>
      <c r="O55" s="142">
        <f t="shared" si="5"/>
        <v>0.34678850429274305</v>
      </c>
      <c r="P55" s="142">
        <f t="shared" si="5"/>
        <v>0.89888624921916904</v>
      </c>
      <c r="Q55" s="142">
        <f t="shared" si="5"/>
        <v>1.4534775792817998</v>
      </c>
      <c r="R55" s="138"/>
      <c r="S55" s="143">
        <f t="shared" si="6"/>
        <v>6.3439242442213724</v>
      </c>
      <c r="T55" s="143">
        <f t="shared" si="7"/>
        <v>28.479688083156045</v>
      </c>
      <c r="U55" s="143">
        <f t="shared" si="8"/>
        <v>5.2632390819403341</v>
      </c>
      <c r="V55" s="94"/>
      <c r="W55" s="143">
        <f t="shared" si="9"/>
        <v>7.7857252088171389</v>
      </c>
      <c r="X55" s="143">
        <f t="shared" si="10"/>
        <v>30.259668588353296</v>
      </c>
      <c r="Y55" s="143">
        <f t="shared" si="11"/>
        <v>5.5728413808780015</v>
      </c>
      <c r="Z55" s="94"/>
      <c r="AA55" s="143">
        <f t="shared" si="12"/>
        <v>9.2275261734129046</v>
      </c>
      <c r="AB55" s="143">
        <f t="shared" si="13"/>
        <v>32.039649093550551</v>
      </c>
      <c r="AC55" s="143">
        <f t="shared" si="14"/>
        <v>5.8824436798156672</v>
      </c>
    </row>
    <row r="56" spans="1:29" ht="18.75" x14ac:dyDescent="0.4">
      <c r="A56" s="155">
        <v>71274567</v>
      </c>
      <c r="C56" s="112" t="s">
        <v>32</v>
      </c>
      <c r="D56" s="157">
        <v>10277863</v>
      </c>
      <c r="E56" s="157">
        <f t="shared" si="1"/>
        <v>171297.71666666667</v>
      </c>
      <c r="F56" s="69">
        <f t="shared" si="2"/>
        <v>25.696891399171609</v>
      </c>
      <c r="G56" s="69">
        <f t="shared" si="3"/>
        <v>31.724188607073376</v>
      </c>
      <c r="H56" s="69">
        <f t="shared" si="4"/>
        <v>5.5179715148585951</v>
      </c>
      <c r="I56" s="70">
        <f t="shared" si="0"/>
        <v>62.939051521103579</v>
      </c>
      <c r="J56" s="15"/>
      <c r="K56" s="71">
        <v>12</v>
      </c>
      <c r="L56" s="69">
        <v>24</v>
      </c>
      <c r="M56" s="69">
        <v>9</v>
      </c>
      <c r="N56" s="72"/>
      <c r="O56" s="71">
        <f t="shared" si="5"/>
        <v>0.46698255495553226</v>
      </c>
      <c r="P56" s="71">
        <f t="shared" si="5"/>
        <v>0.75652053066690084</v>
      </c>
      <c r="Q56" s="71">
        <f t="shared" si="5"/>
        <v>1.6310341537220923</v>
      </c>
      <c r="R56" s="72"/>
      <c r="S56" s="69">
        <f t="shared" si="6"/>
        <v>5.6533161078177541</v>
      </c>
      <c r="T56" s="69">
        <f t="shared" si="7"/>
        <v>25.379350885658702</v>
      </c>
      <c r="U56" s="69">
        <f t="shared" si="8"/>
        <v>4.6902757876298056</v>
      </c>
      <c r="V56" s="73"/>
      <c r="W56" s="69">
        <f t="shared" si="9"/>
        <v>6.9381606777763345</v>
      </c>
      <c r="X56" s="69">
        <f t="shared" si="10"/>
        <v>26.965560316012368</v>
      </c>
      <c r="Y56" s="69">
        <f t="shared" si="11"/>
        <v>4.966174363372736</v>
      </c>
      <c r="Z56" s="74"/>
      <c r="AA56" s="69">
        <f t="shared" si="12"/>
        <v>8.223005247734914</v>
      </c>
      <c r="AB56" s="69">
        <f t="shared" si="13"/>
        <v>28.551769746366038</v>
      </c>
      <c r="AC56" s="69">
        <f t="shared" si="14"/>
        <v>5.2420729391156646</v>
      </c>
    </row>
    <row r="57" spans="1:29" ht="18.75" x14ac:dyDescent="0.4">
      <c r="A57" s="156">
        <v>71277285</v>
      </c>
      <c r="C57" s="120" t="s">
        <v>61</v>
      </c>
      <c r="D57" s="158">
        <v>1899176</v>
      </c>
      <c r="E57" s="159">
        <f>D57/60</f>
        <v>31652.933333333334</v>
      </c>
      <c r="F57" s="75">
        <f>H$9*(E57/F$15)</f>
        <v>4.7483527869473585</v>
      </c>
      <c r="G57" s="75">
        <f>H$10*(E57/F$15)</f>
        <v>5.8620958094136091</v>
      </c>
      <c r="H57" s="75">
        <f>H$11*(E57/F$15)</f>
        <v>1.019628211594481</v>
      </c>
      <c r="I57" s="76">
        <f>SUM(F57:H57)</f>
        <v>11.630076807955449</v>
      </c>
      <c r="J57" s="15"/>
      <c r="K57" s="77"/>
      <c r="L57" s="74">
        <v>2</v>
      </c>
      <c r="M57" s="74"/>
      <c r="N57" s="72"/>
      <c r="O57" s="77">
        <f>K57/F57</f>
        <v>0</v>
      </c>
      <c r="P57" s="77">
        <f>L57/G57</f>
        <v>0.34117490826204389</v>
      </c>
      <c r="Q57" s="77">
        <f>M57/H57</f>
        <v>0</v>
      </c>
      <c r="R57" s="72"/>
      <c r="S57" s="74">
        <f>F57*0.22</f>
        <v>1.044637613128419</v>
      </c>
      <c r="T57" s="74">
        <f>G57*0.8</f>
        <v>4.6896766475308871</v>
      </c>
      <c r="U57" s="74">
        <f>H57*0.85</f>
        <v>0.86668397985530887</v>
      </c>
      <c r="V57" s="16"/>
      <c r="W57" s="74">
        <f>F57*0.27</f>
        <v>1.2820552524757869</v>
      </c>
      <c r="X57" s="74">
        <f>G57*0.85</f>
        <v>4.9827814380015676</v>
      </c>
      <c r="Y57" s="74">
        <f>H57*0.9</f>
        <v>0.91766539043503292</v>
      </c>
      <c r="Z57" s="16"/>
      <c r="AA57" s="74">
        <f>F57*0.32</f>
        <v>1.5194728918231548</v>
      </c>
      <c r="AB57" s="74">
        <f>G57*0.9</f>
        <v>5.2758862284722481</v>
      </c>
      <c r="AC57" s="74">
        <f>H57*0.95</f>
        <v>0.96864680101475698</v>
      </c>
    </row>
    <row r="58" spans="1:29" ht="18.75" x14ac:dyDescent="0.4">
      <c r="A58" s="155">
        <v>71274661</v>
      </c>
      <c r="C58" s="112" t="s">
        <v>34</v>
      </c>
      <c r="D58" s="157">
        <v>16822314</v>
      </c>
      <c r="E58" s="157">
        <f t="shared" si="1"/>
        <v>280371.90000000002</v>
      </c>
      <c r="F58" s="69">
        <f t="shared" si="2"/>
        <v>42.059441339193192</v>
      </c>
      <c r="G58" s="69">
        <f t="shared" si="3"/>
        <v>51.924632790241603</v>
      </c>
      <c r="H58" s="69">
        <f t="shared" si="4"/>
        <v>9.0315515458813724</v>
      </c>
      <c r="I58" s="70">
        <f t="shared" si="0"/>
        <v>103.01562567531616</v>
      </c>
      <c r="J58" s="15"/>
      <c r="K58" s="71">
        <v>16</v>
      </c>
      <c r="L58" s="69">
        <v>54</v>
      </c>
      <c r="M58" s="69">
        <v>1</v>
      </c>
      <c r="N58" s="72"/>
      <c r="O58" s="71">
        <f t="shared" si="5"/>
        <v>0.38041399244859586</v>
      </c>
      <c r="P58" s="71">
        <f t="shared" si="5"/>
        <v>1.0399688374907186</v>
      </c>
      <c r="Q58" s="71">
        <f t="shared" si="5"/>
        <v>0.11072294665206518</v>
      </c>
      <c r="R58" s="72"/>
      <c r="S58" s="69">
        <f t="shared" si="6"/>
        <v>9.2530770946225029</v>
      </c>
      <c r="T58" s="69">
        <f t="shared" si="7"/>
        <v>41.539706232193282</v>
      </c>
      <c r="U58" s="69">
        <f t="shared" si="8"/>
        <v>7.6768188139991667</v>
      </c>
      <c r="V58" s="73"/>
      <c r="W58" s="69">
        <f t="shared" si="9"/>
        <v>11.356049161582163</v>
      </c>
      <c r="X58" s="69">
        <f t="shared" si="10"/>
        <v>44.135937871705359</v>
      </c>
      <c r="Y58" s="69">
        <f t="shared" si="11"/>
        <v>8.1283963912932347</v>
      </c>
      <c r="Z58" s="74"/>
      <c r="AA58" s="69">
        <f t="shared" si="12"/>
        <v>13.459021228541822</v>
      </c>
      <c r="AB58" s="69">
        <f t="shared" si="13"/>
        <v>46.732169511217442</v>
      </c>
      <c r="AC58" s="69">
        <f t="shared" si="14"/>
        <v>8.5799739685873035</v>
      </c>
    </row>
    <row r="59" spans="1:29" ht="18.75" x14ac:dyDescent="0.4">
      <c r="A59" s="156">
        <v>71274682</v>
      </c>
      <c r="C59" s="120" t="s">
        <v>35</v>
      </c>
      <c r="D59" s="158">
        <v>2043554</v>
      </c>
      <c r="E59" s="159">
        <f t="shared" si="1"/>
        <v>34059.23333333333</v>
      </c>
      <c r="F59" s="75">
        <f t="shared" si="2"/>
        <v>5.1093291675850052</v>
      </c>
      <c r="G59" s="75">
        <f t="shared" si="3"/>
        <v>6.3077404830886739</v>
      </c>
      <c r="H59" s="75">
        <f t="shared" si="4"/>
        <v>1.09714176585885</v>
      </c>
      <c r="I59" s="76">
        <f t="shared" si="0"/>
        <v>12.514211416532529</v>
      </c>
      <c r="J59" s="15"/>
      <c r="K59" s="77"/>
      <c r="L59" s="74">
        <v>4</v>
      </c>
      <c r="M59" s="74">
        <v>1</v>
      </c>
      <c r="N59" s="72"/>
      <c r="O59" s="77">
        <f t="shared" si="5"/>
        <v>0</v>
      </c>
      <c r="P59" s="77">
        <f t="shared" si="5"/>
        <v>0.63414149816787391</v>
      </c>
      <c r="Q59" s="77">
        <f t="shared" si="5"/>
        <v>0.91145923992529188</v>
      </c>
      <c r="R59" s="72"/>
      <c r="S59" s="74">
        <f t="shared" si="6"/>
        <v>1.1240524168687012</v>
      </c>
      <c r="T59" s="74">
        <f t="shared" si="7"/>
        <v>5.0461923864709393</v>
      </c>
      <c r="U59" s="74">
        <f t="shared" si="8"/>
        <v>0.93257050098002248</v>
      </c>
      <c r="V59" s="16"/>
      <c r="W59" s="74">
        <f t="shared" si="9"/>
        <v>1.3795188752479515</v>
      </c>
      <c r="X59" s="74">
        <f t="shared" si="10"/>
        <v>5.3615794106253727</v>
      </c>
      <c r="Y59" s="74">
        <f t="shared" si="11"/>
        <v>0.98742758927296503</v>
      </c>
      <c r="Z59" s="16"/>
      <c r="AA59" s="74">
        <f t="shared" si="12"/>
        <v>1.6349853336272018</v>
      </c>
      <c r="AB59" s="74">
        <f t="shared" si="13"/>
        <v>5.676966434779807</v>
      </c>
      <c r="AC59" s="74">
        <f t="shared" si="14"/>
        <v>1.0422846775659076</v>
      </c>
    </row>
    <row r="60" spans="1:29" ht="18.75" x14ac:dyDescent="0.4">
      <c r="A60" s="155">
        <v>71274724</v>
      </c>
      <c r="C60" s="112" t="s">
        <v>36</v>
      </c>
      <c r="D60" s="157">
        <v>1179318</v>
      </c>
      <c r="E60" s="157">
        <f t="shared" si="1"/>
        <v>19655.3</v>
      </c>
      <c r="F60" s="69">
        <f t="shared" si="2"/>
        <v>2.9485513254154347</v>
      </c>
      <c r="G60" s="69">
        <f t="shared" si="3"/>
        <v>3.6401445183416583</v>
      </c>
      <c r="H60" s="69">
        <f t="shared" si="4"/>
        <v>0.63315137893548568</v>
      </c>
      <c r="I60" s="70">
        <f t="shared" si="0"/>
        <v>7.2218472226925785</v>
      </c>
      <c r="J60" s="15"/>
      <c r="K60" s="71"/>
      <c r="L60" s="69">
        <v>3</v>
      </c>
      <c r="M60" s="69">
        <v>1</v>
      </c>
      <c r="N60" s="72"/>
      <c r="O60" s="71">
        <f t="shared" si="5"/>
        <v>0</v>
      </c>
      <c r="P60" s="71">
        <f t="shared" si="5"/>
        <v>0.82414310335313579</v>
      </c>
      <c r="Q60" s="71">
        <f t="shared" si="5"/>
        <v>1.5794011247062196</v>
      </c>
      <c r="R60" s="72"/>
      <c r="S60" s="69">
        <f t="shared" si="6"/>
        <v>0.64868129159139565</v>
      </c>
      <c r="T60" s="69">
        <f t="shared" si="7"/>
        <v>2.9121156146733269</v>
      </c>
      <c r="U60" s="69">
        <f t="shared" si="8"/>
        <v>0.53817867209516279</v>
      </c>
      <c r="V60" s="73"/>
      <c r="W60" s="69">
        <f t="shared" si="9"/>
        <v>0.79610885786216745</v>
      </c>
      <c r="X60" s="69">
        <f t="shared" si="10"/>
        <v>3.0941228405904093</v>
      </c>
      <c r="Y60" s="69">
        <f t="shared" si="11"/>
        <v>0.56983624104193709</v>
      </c>
      <c r="Z60" s="74"/>
      <c r="AA60" s="69">
        <f t="shared" si="12"/>
        <v>0.94353642413293914</v>
      </c>
      <c r="AB60" s="69">
        <f t="shared" si="13"/>
        <v>3.2761300665074926</v>
      </c>
      <c r="AC60" s="69">
        <f t="shared" si="14"/>
        <v>0.60149380998871138</v>
      </c>
    </row>
    <row r="61" spans="1:29" ht="18.75" x14ac:dyDescent="0.4">
      <c r="A61" s="156">
        <v>71274745</v>
      </c>
      <c r="C61" s="120" t="s">
        <v>37</v>
      </c>
      <c r="D61" s="158">
        <v>609416</v>
      </c>
      <c r="E61" s="159">
        <f t="shared" si="1"/>
        <v>10156.933333333332</v>
      </c>
      <c r="F61" s="75">
        <f t="shared" si="2"/>
        <v>1.5236724569025255</v>
      </c>
      <c r="G61" s="75">
        <f t="shared" si="3"/>
        <v>1.8810552470069142</v>
      </c>
      <c r="H61" s="75">
        <f t="shared" si="4"/>
        <v>0.32718281307106983</v>
      </c>
      <c r="I61" s="76">
        <f t="shared" si="0"/>
        <v>3.7319105169805091</v>
      </c>
      <c r="J61" s="15"/>
      <c r="K61" s="77">
        <v>1</v>
      </c>
      <c r="L61" s="74">
        <v>4</v>
      </c>
      <c r="M61" s="74">
        <v>1</v>
      </c>
      <c r="N61" s="72"/>
      <c r="O61" s="77">
        <f t="shared" si="5"/>
        <v>0.65630903510121885</v>
      </c>
      <c r="P61" s="77">
        <f t="shared" si="5"/>
        <v>2.126465985709189</v>
      </c>
      <c r="Q61" s="77">
        <f t="shared" si="5"/>
        <v>3.0563952629833966</v>
      </c>
      <c r="R61" s="72"/>
      <c r="S61" s="74">
        <f t="shared" si="6"/>
        <v>0.33520794051855562</v>
      </c>
      <c r="T61" s="74">
        <f t="shared" si="7"/>
        <v>1.5048441976055313</v>
      </c>
      <c r="U61" s="74">
        <f t="shared" si="8"/>
        <v>0.27810539111040933</v>
      </c>
      <c r="V61" s="16"/>
      <c r="W61" s="74">
        <f t="shared" si="9"/>
        <v>0.41139156336368193</v>
      </c>
      <c r="X61" s="74">
        <f t="shared" si="10"/>
        <v>1.5988969599558771</v>
      </c>
      <c r="Y61" s="74">
        <f t="shared" si="11"/>
        <v>0.29446453176396287</v>
      </c>
      <c r="Z61" s="16"/>
      <c r="AA61" s="74">
        <f t="shared" si="12"/>
        <v>0.48757518620880819</v>
      </c>
      <c r="AB61" s="74">
        <f t="shared" si="13"/>
        <v>1.6929497223062229</v>
      </c>
      <c r="AC61" s="74">
        <f t="shared" si="14"/>
        <v>0.31082367241751635</v>
      </c>
    </row>
    <row r="62" spans="1:29" ht="18.75" x14ac:dyDescent="0.4">
      <c r="A62" s="155">
        <v>71274750</v>
      </c>
      <c r="C62" s="112" t="s">
        <v>38</v>
      </c>
      <c r="D62" s="157">
        <v>396455</v>
      </c>
      <c r="E62" s="157">
        <f t="shared" si="1"/>
        <v>6607.583333333333</v>
      </c>
      <c r="F62" s="69">
        <f t="shared" si="2"/>
        <v>0.99122366971213549</v>
      </c>
      <c r="G62" s="69">
        <f t="shared" si="3"/>
        <v>1.2237187043860451</v>
      </c>
      <c r="H62" s="69">
        <f t="shared" si="4"/>
        <v>0.21284846829766693</v>
      </c>
      <c r="I62" s="70">
        <f t="shared" si="0"/>
        <v>2.4277908423958476</v>
      </c>
      <c r="J62" s="15"/>
      <c r="K62" s="71">
        <v>2</v>
      </c>
      <c r="L62" s="69">
        <v>5</v>
      </c>
      <c r="M62" s="69">
        <v>1</v>
      </c>
      <c r="N62" s="72"/>
      <c r="O62" s="71">
        <f t="shared" si="5"/>
        <v>2.0177080724684737</v>
      </c>
      <c r="P62" s="71">
        <f t="shared" si="5"/>
        <v>4.0859063296810207</v>
      </c>
      <c r="Q62" s="71">
        <f t="shared" si="5"/>
        <v>4.6981780418617234</v>
      </c>
      <c r="R62" s="72"/>
      <c r="S62" s="69">
        <f t="shared" si="6"/>
        <v>0.21806920733666982</v>
      </c>
      <c r="T62" s="69">
        <f t="shared" si="7"/>
        <v>0.97897496350883617</v>
      </c>
      <c r="U62" s="69">
        <f t="shared" si="8"/>
        <v>0.18092119805301687</v>
      </c>
      <c r="V62" s="73"/>
      <c r="W62" s="69">
        <f t="shared" si="9"/>
        <v>0.26763039082227658</v>
      </c>
      <c r="X62" s="69">
        <f t="shared" si="10"/>
        <v>1.0401608987281383</v>
      </c>
      <c r="Y62" s="69">
        <f t="shared" si="11"/>
        <v>0.19156362146790024</v>
      </c>
      <c r="Z62" s="74"/>
      <c r="AA62" s="69">
        <f t="shared" si="12"/>
        <v>0.31719157430788336</v>
      </c>
      <c r="AB62" s="69">
        <f t="shared" si="13"/>
        <v>1.1013468339474406</v>
      </c>
      <c r="AC62" s="69">
        <f t="shared" si="14"/>
        <v>0.20220604488278357</v>
      </c>
    </row>
    <row r="63" spans="1:29" ht="18.75" x14ac:dyDescent="0.4">
      <c r="A63" s="156">
        <v>71274766</v>
      </c>
      <c r="C63" s="120" t="s">
        <v>39</v>
      </c>
      <c r="D63" s="158">
        <v>1541905</v>
      </c>
      <c r="E63" s="159">
        <f t="shared" si="1"/>
        <v>25698.416666666668</v>
      </c>
      <c r="F63" s="75">
        <f t="shared" si="2"/>
        <v>3.8550976338991574</v>
      </c>
      <c r="G63" s="75">
        <f t="shared" si="3"/>
        <v>4.7593244854683761</v>
      </c>
      <c r="H63" s="75">
        <f t="shared" si="4"/>
        <v>0.8278168203466072</v>
      </c>
      <c r="I63" s="76">
        <f t="shared" si="0"/>
        <v>9.4422389397141409</v>
      </c>
      <c r="J63" s="15"/>
      <c r="K63" s="77">
        <v>1</v>
      </c>
      <c r="L63" s="74">
        <v>4</v>
      </c>
      <c r="M63" s="74">
        <v>1</v>
      </c>
      <c r="N63" s="72"/>
      <c r="O63" s="77">
        <f t="shared" si="5"/>
        <v>0.25939680261445702</v>
      </c>
      <c r="P63" s="77">
        <f t="shared" si="5"/>
        <v>0.84045540752961512</v>
      </c>
      <c r="Q63" s="77">
        <f t="shared" si="5"/>
        <v>1.2079967154826592</v>
      </c>
      <c r="R63" s="72"/>
      <c r="S63" s="74">
        <f t="shared" si="6"/>
        <v>0.84812147945781458</v>
      </c>
      <c r="T63" s="74">
        <f t="shared" si="7"/>
        <v>3.8074595883747011</v>
      </c>
      <c r="U63" s="74">
        <f t="shared" si="8"/>
        <v>0.70364429729461608</v>
      </c>
      <c r="V63" s="16"/>
      <c r="W63" s="74">
        <f t="shared" si="9"/>
        <v>1.0408763611527725</v>
      </c>
      <c r="X63" s="74">
        <f t="shared" si="10"/>
        <v>4.0454258126481193</v>
      </c>
      <c r="Y63" s="74">
        <f t="shared" si="11"/>
        <v>0.74503513831194645</v>
      </c>
      <c r="Z63" s="16"/>
      <c r="AA63" s="74">
        <f t="shared" si="12"/>
        <v>1.2336312428477303</v>
      </c>
      <c r="AB63" s="74">
        <f t="shared" si="13"/>
        <v>4.2833920369215388</v>
      </c>
      <c r="AC63" s="74">
        <f t="shared" si="14"/>
        <v>0.78642597932927683</v>
      </c>
    </row>
    <row r="64" spans="1:29" ht="18.75" x14ac:dyDescent="0.4">
      <c r="A64" s="155">
        <v>71274787</v>
      </c>
      <c r="C64" s="112" t="s">
        <v>182</v>
      </c>
      <c r="D64" s="157">
        <v>445241</v>
      </c>
      <c r="E64" s="157">
        <f>D64/60</f>
        <v>7420.6833333333334</v>
      </c>
      <c r="F64" s="69">
        <f>H$9*(E64/F$15)</f>
        <v>1.1131992733760476</v>
      </c>
      <c r="G64" s="69">
        <f>H$10*(E64/F$15)</f>
        <v>1.3743041194071137</v>
      </c>
      <c r="H64" s="69">
        <f>H$11*(E64/F$15)</f>
        <v>0.23904066003284494</v>
      </c>
      <c r="I64" s="70">
        <f>SUM(F64:H64)</f>
        <v>2.7265440528160063</v>
      </c>
      <c r="J64" s="15"/>
      <c r="K64" s="71">
        <v>1</v>
      </c>
      <c r="L64" s="69">
        <v>1</v>
      </c>
      <c r="M64" s="69">
        <v>1</v>
      </c>
      <c r="N64" s="72"/>
      <c r="O64" s="71">
        <f>K64/F64</f>
        <v>0.89831176135002022</v>
      </c>
      <c r="P64" s="71">
        <f>L64/G64</f>
        <v>0.727640982718882</v>
      </c>
      <c r="Q64" s="71">
        <f>M64/H64</f>
        <v>4.1833887166417494</v>
      </c>
      <c r="R64" s="72"/>
      <c r="S64" s="69">
        <f>F64*0.22</f>
        <v>0.24490384014273048</v>
      </c>
      <c r="T64" s="69">
        <f>G64*0.8</f>
        <v>1.099443295525691</v>
      </c>
      <c r="U64" s="69">
        <f>H64*0.85</f>
        <v>0.20318456102791818</v>
      </c>
      <c r="V64" s="16"/>
      <c r="W64" s="69">
        <f>F64*0.27</f>
        <v>0.30056380381153286</v>
      </c>
      <c r="X64" s="69">
        <f>G64*0.85</f>
        <v>1.1681585014960467</v>
      </c>
      <c r="Y64" s="69">
        <f>H64*0.9</f>
        <v>0.21513659402956045</v>
      </c>
      <c r="Z64" s="16"/>
      <c r="AA64" s="69">
        <f>F64*0.32</f>
        <v>0.35622376748033524</v>
      </c>
      <c r="AB64" s="69">
        <f>G64*0.9</f>
        <v>1.2368737074664025</v>
      </c>
      <c r="AC64" s="69">
        <f>H64*0.95</f>
        <v>0.22708862703120267</v>
      </c>
    </row>
    <row r="65" spans="1:29" ht="18.75" x14ac:dyDescent="0.4">
      <c r="A65" s="156">
        <v>71274808</v>
      </c>
      <c r="C65" s="120" t="s">
        <v>40</v>
      </c>
      <c r="D65" s="158">
        <v>1336313</v>
      </c>
      <c r="E65" s="159">
        <f t="shared" si="1"/>
        <v>22271.883333333335</v>
      </c>
      <c r="F65" s="75">
        <f t="shared" si="2"/>
        <v>3.3410729483649675</v>
      </c>
      <c r="G65" s="75">
        <f t="shared" si="3"/>
        <v>4.1247334830289182</v>
      </c>
      <c r="H65" s="75">
        <f t="shared" si="4"/>
        <v>0.71743873886383136</v>
      </c>
      <c r="I65" s="76">
        <f t="shared" si="0"/>
        <v>8.1832451702577167</v>
      </c>
      <c r="J65" s="15"/>
      <c r="K65" s="77"/>
      <c r="L65" s="74">
        <v>1</v>
      </c>
      <c r="M65" s="74">
        <v>4</v>
      </c>
      <c r="N65" s="72"/>
      <c r="O65" s="77">
        <f t="shared" si="5"/>
        <v>0</v>
      </c>
      <c r="P65" s="77">
        <f t="shared" si="5"/>
        <v>0.24243990650898234</v>
      </c>
      <c r="Q65" s="77">
        <f t="shared" si="5"/>
        <v>5.5753889263556946</v>
      </c>
      <c r="R65" s="72"/>
      <c r="S65" s="74">
        <f t="shared" si="6"/>
        <v>0.73503604864029282</v>
      </c>
      <c r="T65" s="74">
        <f t="shared" si="7"/>
        <v>3.2997867864231347</v>
      </c>
      <c r="U65" s="74">
        <f t="shared" si="8"/>
        <v>0.60982292803425664</v>
      </c>
      <c r="V65" s="16"/>
      <c r="W65" s="74">
        <f t="shared" si="9"/>
        <v>0.90208969605854128</v>
      </c>
      <c r="X65" s="74">
        <f t="shared" si="10"/>
        <v>3.5060234605745801</v>
      </c>
      <c r="Y65" s="74">
        <f t="shared" si="11"/>
        <v>0.64569486497744821</v>
      </c>
      <c r="Z65" s="16"/>
      <c r="AA65" s="74">
        <f t="shared" si="12"/>
        <v>1.0691433434767896</v>
      </c>
      <c r="AB65" s="74">
        <f t="shared" si="13"/>
        <v>3.7122601347260265</v>
      </c>
      <c r="AC65" s="74">
        <f t="shared" si="14"/>
        <v>0.68156680192063979</v>
      </c>
    </row>
    <row r="66" spans="1:29" ht="18.75" x14ac:dyDescent="0.4">
      <c r="A66" s="155">
        <v>71274813</v>
      </c>
      <c r="C66" s="112" t="s">
        <v>41</v>
      </c>
      <c r="D66" s="157">
        <v>1193343</v>
      </c>
      <c r="E66" s="157">
        <f t="shared" si="1"/>
        <v>19889.05</v>
      </c>
      <c r="F66" s="69">
        <f t="shared" si="2"/>
        <v>2.9836168737568931</v>
      </c>
      <c r="G66" s="69">
        <f t="shared" si="3"/>
        <v>3.6834348156743046</v>
      </c>
      <c r="H66" s="69">
        <f t="shared" si="4"/>
        <v>0.64068111060206778</v>
      </c>
      <c r="I66" s="70">
        <f t="shared" si="0"/>
        <v>7.3077328000332651</v>
      </c>
      <c r="J66" s="15"/>
      <c r="K66" s="71"/>
      <c r="L66" s="69">
        <v>5</v>
      </c>
      <c r="M66" s="69">
        <v>1</v>
      </c>
      <c r="N66" s="72"/>
      <c r="O66" s="71">
        <f t="shared" si="5"/>
        <v>0</v>
      </c>
      <c r="P66" s="71">
        <f t="shared" si="5"/>
        <v>1.3574286637904516</v>
      </c>
      <c r="Q66" s="71">
        <f t="shared" si="5"/>
        <v>1.5608389001203253</v>
      </c>
      <c r="R66" s="72"/>
      <c r="S66" s="69">
        <f t="shared" si="6"/>
        <v>0.65639571222651649</v>
      </c>
      <c r="T66" s="69">
        <f t="shared" si="7"/>
        <v>2.9467478525394437</v>
      </c>
      <c r="U66" s="69">
        <f t="shared" si="8"/>
        <v>0.54457894401175755</v>
      </c>
      <c r="V66" s="73"/>
      <c r="W66" s="69">
        <f t="shared" si="9"/>
        <v>0.80557655591436117</v>
      </c>
      <c r="X66" s="69">
        <f t="shared" si="10"/>
        <v>3.1309195933231591</v>
      </c>
      <c r="Y66" s="69">
        <f t="shared" si="11"/>
        <v>0.57661299954186107</v>
      </c>
      <c r="Z66" s="74"/>
      <c r="AA66" s="69">
        <f t="shared" si="12"/>
        <v>0.95475739960220585</v>
      </c>
      <c r="AB66" s="69">
        <f t="shared" si="13"/>
        <v>3.3150913341068744</v>
      </c>
      <c r="AC66" s="69">
        <f t="shared" si="14"/>
        <v>0.60864705507196437</v>
      </c>
    </row>
    <row r="67" spans="1:29" ht="18.75" x14ac:dyDescent="0.4">
      <c r="A67" s="156">
        <v>71274829</v>
      </c>
      <c r="C67" s="120" t="s">
        <v>42</v>
      </c>
      <c r="D67" s="158">
        <v>1041989</v>
      </c>
      <c r="E67" s="159">
        <f t="shared" si="1"/>
        <v>17366.483333333334</v>
      </c>
      <c r="F67" s="75">
        <f t="shared" si="2"/>
        <v>2.6051989768818111</v>
      </c>
      <c r="G67" s="75">
        <f t="shared" si="3"/>
        <v>3.2162576561388079</v>
      </c>
      <c r="H67" s="75">
        <f t="shared" si="4"/>
        <v>0.5594222865975147</v>
      </c>
      <c r="I67" s="76">
        <f t="shared" si="0"/>
        <v>6.3808789196181337</v>
      </c>
      <c r="J67" s="15"/>
      <c r="K67" s="77"/>
      <c r="L67" s="74">
        <v>7</v>
      </c>
      <c r="M67" s="74"/>
      <c r="N67" s="72"/>
      <c r="O67" s="77">
        <f t="shared" si="5"/>
        <v>0</v>
      </c>
      <c r="P67" s="77">
        <f t="shared" si="5"/>
        <v>2.1764425454656089</v>
      </c>
      <c r="Q67" s="77">
        <f t="shared" si="5"/>
        <v>0</v>
      </c>
      <c r="R67" s="72"/>
      <c r="S67" s="74">
        <f t="shared" si="6"/>
        <v>0.57314377491399848</v>
      </c>
      <c r="T67" s="74">
        <f t="shared" si="7"/>
        <v>2.5730061249110463</v>
      </c>
      <c r="U67" s="74">
        <f t="shared" si="8"/>
        <v>0.47550894360788748</v>
      </c>
      <c r="V67" s="16"/>
      <c r="W67" s="74">
        <f t="shared" si="9"/>
        <v>0.70340372375808902</v>
      </c>
      <c r="X67" s="74">
        <f t="shared" si="10"/>
        <v>2.7338190077179867</v>
      </c>
      <c r="Y67" s="74">
        <f t="shared" si="11"/>
        <v>0.50348005793776329</v>
      </c>
      <c r="Z67" s="16"/>
      <c r="AA67" s="74">
        <f t="shared" si="12"/>
        <v>0.83366367260217955</v>
      </c>
      <c r="AB67" s="74">
        <f t="shared" si="13"/>
        <v>2.8946318905249271</v>
      </c>
      <c r="AC67" s="74">
        <f t="shared" si="14"/>
        <v>0.53145117226763894</v>
      </c>
    </row>
    <row r="68" spans="1:29" ht="18.75" x14ac:dyDescent="0.4">
      <c r="A68" s="155">
        <v>71274834</v>
      </c>
      <c r="C68" s="112" t="s">
        <v>43</v>
      </c>
      <c r="D68" s="157">
        <v>717623</v>
      </c>
      <c r="E68" s="157">
        <f t="shared" si="1"/>
        <v>11960.383333333333</v>
      </c>
      <c r="F68" s="69">
        <f t="shared" si="2"/>
        <v>1.7942134757534445</v>
      </c>
      <c r="G68" s="69">
        <f t="shared" si="3"/>
        <v>2.2150526233686723</v>
      </c>
      <c r="H68" s="69">
        <f t="shared" si="4"/>
        <v>0.38527690750571097</v>
      </c>
      <c r="I68" s="70">
        <f t="shared" si="0"/>
        <v>4.3945430066278277</v>
      </c>
      <c r="J68" s="15"/>
      <c r="K68" s="71"/>
      <c r="L68" s="69">
        <v>5</v>
      </c>
      <c r="M68" s="69"/>
      <c r="N68" s="72"/>
      <c r="O68" s="71">
        <f t="shared" si="5"/>
        <v>0</v>
      </c>
      <c r="P68" s="71">
        <f t="shared" si="5"/>
        <v>2.2572827152051831</v>
      </c>
      <c r="Q68" s="71">
        <f t="shared" si="5"/>
        <v>0</v>
      </c>
      <c r="R68" s="72"/>
      <c r="S68" s="69">
        <f t="shared" si="6"/>
        <v>0.3947269646657578</v>
      </c>
      <c r="T68" s="69">
        <f t="shared" si="7"/>
        <v>1.7720420986949379</v>
      </c>
      <c r="U68" s="69">
        <f t="shared" si="8"/>
        <v>0.32748537137985434</v>
      </c>
      <c r="V68" s="73"/>
      <c r="W68" s="69">
        <f t="shared" si="9"/>
        <v>0.48443763845343002</v>
      </c>
      <c r="X68" s="69">
        <f t="shared" si="10"/>
        <v>1.8827947298633714</v>
      </c>
      <c r="Y68" s="69">
        <f t="shared" si="11"/>
        <v>0.34674921675513987</v>
      </c>
      <c r="Z68" s="74"/>
      <c r="AA68" s="69">
        <f t="shared" si="12"/>
        <v>0.5741483122411023</v>
      </c>
      <c r="AB68" s="69">
        <f t="shared" si="13"/>
        <v>1.9935473610318051</v>
      </c>
      <c r="AC68" s="69">
        <f t="shared" si="14"/>
        <v>0.36601306213042539</v>
      </c>
    </row>
    <row r="69" spans="1:29" ht="18.75" x14ac:dyDescent="0.4">
      <c r="A69" s="156">
        <v>71274855</v>
      </c>
      <c r="C69" s="120" t="s">
        <v>44</v>
      </c>
      <c r="D69" s="158">
        <v>381758</v>
      </c>
      <c r="E69" s="159">
        <f t="shared" si="1"/>
        <v>6362.6333333333332</v>
      </c>
      <c r="F69" s="75">
        <f t="shared" si="2"/>
        <v>0.95447797531110834</v>
      </c>
      <c r="G69" s="75">
        <f t="shared" si="3"/>
        <v>1.1783541767640915</v>
      </c>
      <c r="H69" s="75">
        <f t="shared" si="4"/>
        <v>0.20495795376620482</v>
      </c>
      <c r="I69" s="76">
        <f t="shared" si="0"/>
        <v>2.337790105841405</v>
      </c>
      <c r="J69" s="15"/>
      <c r="K69" s="77"/>
      <c r="L69" s="74">
        <v>3</v>
      </c>
      <c r="M69" s="74"/>
      <c r="N69" s="72"/>
      <c r="O69" s="77">
        <f t="shared" si="5"/>
        <v>0</v>
      </c>
      <c r="P69" s="77">
        <f t="shared" si="5"/>
        <v>2.5459238479880275</v>
      </c>
      <c r="Q69" s="77">
        <f t="shared" si="5"/>
        <v>0</v>
      </c>
      <c r="R69" s="72"/>
      <c r="S69" s="74">
        <f t="shared" si="6"/>
        <v>0.20998515456844383</v>
      </c>
      <c r="T69" s="74">
        <f t="shared" si="7"/>
        <v>0.94268334141127319</v>
      </c>
      <c r="U69" s="74">
        <f t="shared" si="8"/>
        <v>0.1742142607012741</v>
      </c>
      <c r="V69" s="16"/>
      <c r="W69" s="74">
        <f t="shared" si="9"/>
        <v>0.25770905333399929</v>
      </c>
      <c r="X69" s="74">
        <f t="shared" si="10"/>
        <v>1.0016010502494777</v>
      </c>
      <c r="Y69" s="74">
        <f t="shared" si="11"/>
        <v>0.18446215838958435</v>
      </c>
      <c r="Z69" s="16"/>
      <c r="AA69" s="74">
        <f t="shared" si="12"/>
        <v>0.30543295209955468</v>
      </c>
      <c r="AB69" s="74">
        <f t="shared" si="13"/>
        <v>1.0605187590876823</v>
      </c>
      <c r="AC69" s="74">
        <f t="shared" si="14"/>
        <v>0.19471005607789457</v>
      </c>
    </row>
    <row r="70" spans="1:29" ht="18.75" x14ac:dyDescent="0.4">
      <c r="A70" s="155">
        <v>71274860</v>
      </c>
      <c r="C70" s="112" t="s">
        <v>45</v>
      </c>
      <c r="D70" s="157">
        <v>1018009</v>
      </c>
      <c r="E70" s="157">
        <f t="shared" si="1"/>
        <v>16966.816666666666</v>
      </c>
      <c r="F70" s="69">
        <f t="shared" si="2"/>
        <v>2.5452437648156319</v>
      </c>
      <c r="G70" s="69">
        <f t="shared" si="3"/>
        <v>3.1422397359935772</v>
      </c>
      <c r="H70" s="69">
        <f t="shared" si="4"/>
        <v>0.54654792186563328</v>
      </c>
      <c r="I70" s="70">
        <f t="shared" si="0"/>
        <v>6.2340314226748426</v>
      </c>
      <c r="J70" s="15"/>
      <c r="K70" s="71"/>
      <c r="L70" s="69">
        <v>7</v>
      </c>
      <c r="M70" s="69"/>
      <c r="N70" s="72"/>
      <c r="O70" s="71">
        <f t="shared" si="5"/>
        <v>0</v>
      </c>
      <c r="P70" s="71">
        <f t="shared" si="5"/>
        <v>2.2277103557111619</v>
      </c>
      <c r="Q70" s="71">
        <f t="shared" si="5"/>
        <v>0</v>
      </c>
      <c r="R70" s="72"/>
      <c r="S70" s="69">
        <f t="shared" si="6"/>
        <v>0.55995362825943906</v>
      </c>
      <c r="T70" s="69">
        <f t="shared" si="7"/>
        <v>2.5137917887948618</v>
      </c>
      <c r="U70" s="69">
        <f t="shared" si="8"/>
        <v>0.46456573358578829</v>
      </c>
      <c r="V70" s="73"/>
      <c r="W70" s="69">
        <f t="shared" si="9"/>
        <v>0.68721581650022068</v>
      </c>
      <c r="X70" s="69">
        <f t="shared" si="10"/>
        <v>2.6709037755945406</v>
      </c>
      <c r="Y70" s="69">
        <f t="shared" si="11"/>
        <v>0.49189312967906995</v>
      </c>
      <c r="Z70" s="74"/>
      <c r="AA70" s="69">
        <f t="shared" si="12"/>
        <v>0.81447800474100218</v>
      </c>
      <c r="AB70" s="69">
        <f t="shared" si="13"/>
        <v>2.8280157623942195</v>
      </c>
      <c r="AC70" s="69">
        <f t="shared" si="14"/>
        <v>0.51922052577235156</v>
      </c>
    </row>
    <row r="71" spans="1:29" ht="18.75" x14ac:dyDescent="0.4">
      <c r="A71" s="156">
        <v>71274876</v>
      </c>
      <c r="C71" s="120" t="s">
        <v>46</v>
      </c>
      <c r="D71" s="158">
        <v>1251108</v>
      </c>
      <c r="E71" s="159">
        <f t="shared" si="1"/>
        <v>20851.8</v>
      </c>
      <c r="F71" s="75">
        <f t="shared" si="2"/>
        <v>3.1280419290113897</v>
      </c>
      <c r="G71" s="75">
        <f t="shared" si="3"/>
        <v>3.8617352809449152</v>
      </c>
      <c r="H71" s="75">
        <f t="shared" si="4"/>
        <v>0.67169394124164783</v>
      </c>
      <c r="I71" s="76">
        <f t="shared" si="0"/>
        <v>7.6614711511979525</v>
      </c>
      <c r="J71" s="15"/>
      <c r="K71" s="77"/>
      <c r="L71" s="74">
        <v>3</v>
      </c>
      <c r="M71" s="74">
        <v>4</v>
      </c>
      <c r="N71" s="72"/>
      <c r="O71" s="77">
        <f t="shared" si="5"/>
        <v>0</v>
      </c>
      <c r="P71" s="77">
        <f t="shared" si="5"/>
        <v>0.77685283473546118</v>
      </c>
      <c r="Q71" s="77">
        <f t="shared" si="5"/>
        <v>5.9550931672926382</v>
      </c>
      <c r="R71" s="72"/>
      <c r="S71" s="74">
        <f t="shared" si="6"/>
        <v>0.68816922438250572</v>
      </c>
      <c r="T71" s="74">
        <f t="shared" si="7"/>
        <v>3.0893882247559326</v>
      </c>
      <c r="U71" s="74">
        <f t="shared" si="8"/>
        <v>0.5709398500554006</v>
      </c>
      <c r="V71" s="16"/>
      <c r="W71" s="74">
        <f t="shared" si="9"/>
        <v>0.84457132083307529</v>
      </c>
      <c r="X71" s="74">
        <f t="shared" si="10"/>
        <v>3.2824749888031777</v>
      </c>
      <c r="Y71" s="74">
        <f t="shared" si="11"/>
        <v>0.60452454711748305</v>
      </c>
      <c r="Z71" s="16"/>
      <c r="AA71" s="74">
        <f t="shared" si="12"/>
        <v>1.0009734172836446</v>
      </c>
      <c r="AB71" s="74">
        <f t="shared" si="13"/>
        <v>3.4755617528504237</v>
      </c>
      <c r="AC71" s="74">
        <f t="shared" si="14"/>
        <v>0.63810924417956538</v>
      </c>
    </row>
    <row r="72" spans="1:29" ht="18.75" x14ac:dyDescent="0.4">
      <c r="A72" s="155">
        <v>71274881</v>
      </c>
      <c r="C72" s="112" t="s">
        <v>47</v>
      </c>
      <c r="D72" s="157">
        <v>1682594</v>
      </c>
      <c r="E72" s="157">
        <f t="shared" si="1"/>
        <v>28043.233333333334</v>
      </c>
      <c r="F72" s="69">
        <f t="shared" si="2"/>
        <v>4.2068507127306276</v>
      </c>
      <c r="G72" s="69">
        <f t="shared" si="3"/>
        <v>5.193582499117765</v>
      </c>
      <c r="H72" s="69">
        <f t="shared" si="4"/>
        <v>0.9033498270089787</v>
      </c>
      <c r="I72" s="70">
        <f t="shared" si="0"/>
        <v>10.303783038857372</v>
      </c>
      <c r="J72" s="15"/>
      <c r="K72" s="71"/>
      <c r="L72" s="69">
        <v>6</v>
      </c>
      <c r="M72" s="69"/>
      <c r="N72" s="72"/>
      <c r="O72" s="71">
        <f t="shared" si="5"/>
        <v>0</v>
      </c>
      <c r="P72" s="71">
        <f t="shared" si="5"/>
        <v>1.1552719151027679</v>
      </c>
      <c r="Q72" s="71">
        <f t="shared" si="5"/>
        <v>0</v>
      </c>
      <c r="R72" s="72"/>
      <c r="S72" s="69">
        <f t="shared" si="6"/>
        <v>0.92550715680073803</v>
      </c>
      <c r="T72" s="69">
        <f t="shared" si="7"/>
        <v>4.1548659992942119</v>
      </c>
      <c r="U72" s="69">
        <f t="shared" si="8"/>
        <v>0.76784735295763185</v>
      </c>
      <c r="V72" s="73"/>
      <c r="W72" s="69">
        <f t="shared" si="9"/>
        <v>1.1358496924372696</v>
      </c>
      <c r="X72" s="69">
        <f t="shared" si="10"/>
        <v>4.4145451242501004</v>
      </c>
      <c r="Y72" s="69">
        <f t="shared" si="11"/>
        <v>0.8130148443080808</v>
      </c>
      <c r="Z72" s="74"/>
      <c r="AA72" s="69">
        <f t="shared" si="12"/>
        <v>1.3461922280738008</v>
      </c>
      <c r="AB72" s="69">
        <f t="shared" si="13"/>
        <v>4.6742242492059889</v>
      </c>
      <c r="AC72" s="69">
        <f t="shared" si="14"/>
        <v>0.85818233565852975</v>
      </c>
    </row>
    <row r="73" spans="1:29" ht="18.75" x14ac:dyDescent="0.4">
      <c r="A73" s="156">
        <v>71274897</v>
      </c>
      <c r="C73" s="120" t="s">
        <v>48</v>
      </c>
      <c r="D73" s="158">
        <v>1970406</v>
      </c>
      <c r="E73" s="159">
        <f t="shared" si="1"/>
        <v>32840.1</v>
      </c>
      <c r="F73" s="75">
        <f t="shared" si="2"/>
        <v>4.926443268827005</v>
      </c>
      <c r="G73" s="75">
        <f t="shared" si="3"/>
        <v>6.0819580467757755</v>
      </c>
      <c r="H73" s="75">
        <f t="shared" si="4"/>
        <v>1.0578701215132429</v>
      </c>
      <c r="I73" s="76">
        <f t="shared" si="0"/>
        <v>12.066271437116024</v>
      </c>
      <c r="J73" s="15"/>
      <c r="K73" s="77">
        <v>1</v>
      </c>
      <c r="L73" s="74">
        <v>8</v>
      </c>
      <c r="M73" s="74">
        <v>2</v>
      </c>
      <c r="N73" s="72"/>
      <c r="O73" s="77">
        <f t="shared" si="5"/>
        <v>0.20298620027306269</v>
      </c>
      <c r="P73" s="77">
        <f t="shared" si="5"/>
        <v>1.3153658638341044</v>
      </c>
      <c r="Q73" s="77">
        <f t="shared" si="5"/>
        <v>1.8905912543773107</v>
      </c>
      <c r="R73" s="72"/>
      <c r="S73" s="74">
        <f t="shared" si="6"/>
        <v>1.083817519141941</v>
      </c>
      <c r="T73" s="74">
        <f t="shared" si="7"/>
        <v>4.8655664374206209</v>
      </c>
      <c r="U73" s="74">
        <f t="shared" si="8"/>
        <v>0.89918960328625641</v>
      </c>
      <c r="V73" s="16"/>
      <c r="W73" s="74">
        <f t="shared" si="9"/>
        <v>1.3301396825832914</v>
      </c>
      <c r="X73" s="74">
        <f t="shared" si="10"/>
        <v>5.1696643397594091</v>
      </c>
      <c r="Y73" s="74">
        <f t="shared" si="11"/>
        <v>0.95208310936191864</v>
      </c>
      <c r="Z73" s="16"/>
      <c r="AA73" s="74">
        <f t="shared" si="12"/>
        <v>1.5764618460246416</v>
      </c>
      <c r="AB73" s="74">
        <f t="shared" si="13"/>
        <v>5.4737622420981982</v>
      </c>
      <c r="AC73" s="74">
        <f t="shared" si="14"/>
        <v>1.0049766154375808</v>
      </c>
    </row>
    <row r="74" spans="1:29" ht="18.75" x14ac:dyDescent="0.4">
      <c r="A74" s="155">
        <v>71274902</v>
      </c>
      <c r="C74" s="112" t="s">
        <v>49</v>
      </c>
      <c r="D74" s="157">
        <v>1317359</v>
      </c>
      <c r="E74" s="157">
        <f t="shared" si="1"/>
        <v>21955.983333333334</v>
      </c>
      <c r="F74" s="69">
        <f t="shared" si="2"/>
        <v>3.2936838287026502</v>
      </c>
      <c r="G74" s="69">
        <f t="shared" si="3"/>
        <v>4.0662290769224656</v>
      </c>
      <c r="H74" s="69">
        <f t="shared" si="4"/>
        <v>0.70726272930886536</v>
      </c>
      <c r="I74" s="70">
        <f t="shared" si="0"/>
        <v>8.0671756349339816</v>
      </c>
      <c r="J74" s="15"/>
      <c r="K74" s="71"/>
      <c r="L74" s="69">
        <v>3</v>
      </c>
      <c r="M74" s="69"/>
      <c r="N74" s="72"/>
      <c r="O74" s="71">
        <f t="shared" si="5"/>
        <v>0</v>
      </c>
      <c r="P74" s="71">
        <f t="shared" si="5"/>
        <v>0.73778430660147576</v>
      </c>
      <c r="Q74" s="71">
        <f t="shared" si="5"/>
        <v>0</v>
      </c>
      <c r="R74" s="72"/>
      <c r="S74" s="69">
        <f t="shared" si="6"/>
        <v>0.72461044231458305</v>
      </c>
      <c r="T74" s="69">
        <f t="shared" si="7"/>
        <v>3.2529832615379726</v>
      </c>
      <c r="U74" s="69">
        <f t="shared" si="8"/>
        <v>0.60117331991253553</v>
      </c>
      <c r="V74" s="73"/>
      <c r="W74" s="69">
        <f t="shared" si="9"/>
        <v>0.88929463374971562</v>
      </c>
      <c r="X74" s="69">
        <f t="shared" si="10"/>
        <v>3.4562947153840957</v>
      </c>
      <c r="Y74" s="69">
        <f t="shared" si="11"/>
        <v>0.63653645637797884</v>
      </c>
      <c r="Z74" s="74"/>
      <c r="AA74" s="69">
        <f t="shared" si="12"/>
        <v>1.0539788251848481</v>
      </c>
      <c r="AB74" s="69">
        <f t="shared" si="13"/>
        <v>3.6596061692302193</v>
      </c>
      <c r="AC74" s="69">
        <f t="shared" si="14"/>
        <v>0.67189959284342204</v>
      </c>
    </row>
    <row r="75" spans="1:29" ht="18.75" x14ac:dyDescent="0.4">
      <c r="A75" s="156">
        <v>71275031</v>
      </c>
      <c r="C75" s="120" t="s">
        <v>50</v>
      </c>
      <c r="D75" s="158">
        <v>1517500</v>
      </c>
      <c r="E75" s="159">
        <f t="shared" si="1"/>
        <v>25291.666666666668</v>
      </c>
      <c r="F75" s="75">
        <f t="shared" si="2"/>
        <v>3.7940798294589952</v>
      </c>
      <c r="G75" s="75">
        <f t="shared" si="3"/>
        <v>4.6839947381312479</v>
      </c>
      <c r="H75" s="75">
        <f t="shared" si="4"/>
        <v>0.81471428192785977</v>
      </c>
      <c r="I75" s="76">
        <f t="shared" si="0"/>
        <v>9.2927888495181019</v>
      </c>
      <c r="J75" s="15"/>
      <c r="K75" s="77"/>
      <c r="L75" s="74">
        <v>8</v>
      </c>
      <c r="M75" s="74">
        <v>1</v>
      </c>
      <c r="N75" s="72"/>
      <c r="O75" s="77">
        <f t="shared" si="5"/>
        <v>0</v>
      </c>
      <c r="P75" s="77">
        <f t="shared" si="5"/>
        <v>1.7079438486286012</v>
      </c>
      <c r="Q75" s="77">
        <f t="shared" si="5"/>
        <v>1.2274241684258909</v>
      </c>
      <c r="R75" s="72"/>
      <c r="S75" s="74">
        <f t="shared" si="6"/>
        <v>0.83469756248097893</v>
      </c>
      <c r="T75" s="74">
        <f t="shared" si="7"/>
        <v>3.7471957905049984</v>
      </c>
      <c r="U75" s="74">
        <f t="shared" si="8"/>
        <v>0.69250713963868082</v>
      </c>
      <c r="V75" s="16"/>
      <c r="W75" s="74">
        <f t="shared" si="9"/>
        <v>1.0244015539539288</v>
      </c>
      <c r="X75" s="74">
        <f t="shared" si="10"/>
        <v>3.9813955274115607</v>
      </c>
      <c r="Y75" s="74">
        <f t="shared" si="11"/>
        <v>0.73324285373507381</v>
      </c>
      <c r="Z75" s="16"/>
      <c r="AA75" s="74">
        <f t="shared" si="12"/>
        <v>1.2141055454268785</v>
      </c>
      <c r="AB75" s="74">
        <f t="shared" si="13"/>
        <v>4.2155952643181234</v>
      </c>
      <c r="AC75" s="74">
        <f t="shared" si="14"/>
        <v>0.77397856783146679</v>
      </c>
    </row>
    <row r="76" spans="1:29" ht="18.75" x14ac:dyDescent="0.4">
      <c r="A76" s="155">
        <v>71275157</v>
      </c>
      <c r="C76" s="112" t="s">
        <v>51</v>
      </c>
      <c r="D76" s="157">
        <v>907438</v>
      </c>
      <c r="E76" s="157">
        <f t="shared" si="1"/>
        <v>15123.966666666667</v>
      </c>
      <c r="F76" s="69">
        <f t="shared" si="2"/>
        <v>2.2687922321480141</v>
      </c>
      <c r="G76" s="69">
        <f t="shared" si="3"/>
        <v>2.800945513792648</v>
      </c>
      <c r="H76" s="69">
        <f t="shared" si="4"/>
        <v>0.48718464485275331</v>
      </c>
      <c r="I76" s="70">
        <f t="shared" si="0"/>
        <v>5.5569223907934155</v>
      </c>
      <c r="J76" s="15"/>
      <c r="K76" s="71"/>
      <c r="L76" s="69">
        <v>1</v>
      </c>
      <c r="M76" s="69"/>
      <c r="N76" s="72"/>
      <c r="O76" s="71">
        <f t="shared" si="5"/>
        <v>0</v>
      </c>
      <c r="P76" s="71">
        <f t="shared" si="5"/>
        <v>0.35702229660509893</v>
      </c>
      <c r="Q76" s="71">
        <f t="shared" si="5"/>
        <v>0</v>
      </c>
      <c r="R76" s="72"/>
      <c r="S76" s="69">
        <f t="shared" si="6"/>
        <v>0.49913429107256307</v>
      </c>
      <c r="T76" s="69">
        <f t="shared" si="7"/>
        <v>2.2407564110341185</v>
      </c>
      <c r="U76" s="69">
        <f t="shared" si="8"/>
        <v>0.41410694812484028</v>
      </c>
      <c r="V76" s="73"/>
      <c r="W76" s="69">
        <f t="shared" si="9"/>
        <v>0.61257390267996381</v>
      </c>
      <c r="X76" s="69">
        <f t="shared" si="10"/>
        <v>2.3808036867237505</v>
      </c>
      <c r="Y76" s="69">
        <f t="shared" si="11"/>
        <v>0.43846618036747798</v>
      </c>
      <c r="Z76" s="74"/>
      <c r="AA76" s="69">
        <f t="shared" si="12"/>
        <v>0.72601351428736449</v>
      </c>
      <c r="AB76" s="69">
        <f t="shared" si="13"/>
        <v>2.5208509624133835</v>
      </c>
      <c r="AC76" s="69">
        <f t="shared" si="14"/>
        <v>0.46282541261011562</v>
      </c>
    </row>
    <row r="77" spans="1:29" ht="18.75" x14ac:dyDescent="0.4">
      <c r="A77" s="156">
        <v>71275225</v>
      </c>
      <c r="C77" s="120" t="s">
        <v>52</v>
      </c>
      <c r="D77" s="158">
        <v>1193219</v>
      </c>
      <c r="E77" s="159">
        <f t="shared" si="1"/>
        <v>19886.983333333334</v>
      </c>
      <c r="F77" s="75">
        <f t="shared" si="2"/>
        <v>2.9833068468054247</v>
      </c>
      <c r="G77" s="75">
        <f t="shared" si="3"/>
        <v>3.683052070799492</v>
      </c>
      <c r="H77" s="75">
        <f t="shared" si="4"/>
        <v>0.64061453757342923</v>
      </c>
      <c r="I77" s="76">
        <f t="shared" si="0"/>
        <v>7.3069734551783467</v>
      </c>
      <c r="J77" s="15"/>
      <c r="K77" s="77">
        <v>1</v>
      </c>
      <c r="L77" s="74">
        <v>4</v>
      </c>
      <c r="M77" s="74">
        <v>1</v>
      </c>
      <c r="N77" s="72"/>
      <c r="O77" s="77">
        <f t="shared" si="5"/>
        <v>0.33519850667416823</v>
      </c>
      <c r="P77" s="77">
        <f t="shared" si="5"/>
        <v>1.0860557828420023</v>
      </c>
      <c r="Q77" s="77">
        <f t="shared" si="5"/>
        <v>1.5610011033903159</v>
      </c>
      <c r="R77" s="72"/>
      <c r="S77" s="74">
        <f t="shared" si="6"/>
        <v>0.65632750629719339</v>
      </c>
      <c r="T77" s="74">
        <f t="shared" si="7"/>
        <v>2.9464416566395939</v>
      </c>
      <c r="U77" s="74">
        <f t="shared" si="8"/>
        <v>0.5445223569374148</v>
      </c>
      <c r="V77" s="16"/>
      <c r="W77" s="74">
        <f t="shared" si="9"/>
        <v>0.80549284863746473</v>
      </c>
      <c r="X77" s="74">
        <f t="shared" si="10"/>
        <v>3.130594260179568</v>
      </c>
      <c r="Y77" s="74">
        <f t="shared" si="11"/>
        <v>0.57655308381608628</v>
      </c>
      <c r="Z77" s="16"/>
      <c r="AA77" s="74">
        <f t="shared" si="12"/>
        <v>0.95465819097773597</v>
      </c>
      <c r="AB77" s="74">
        <f t="shared" si="13"/>
        <v>3.314746863719543</v>
      </c>
      <c r="AC77" s="74">
        <f t="shared" si="14"/>
        <v>0.60858381069475775</v>
      </c>
    </row>
    <row r="78" spans="1:29" ht="18.75" x14ac:dyDescent="0.4">
      <c r="A78" s="155">
        <v>71275377</v>
      </c>
      <c r="C78" s="112" t="s">
        <v>53</v>
      </c>
      <c r="D78" s="157">
        <v>447802</v>
      </c>
      <c r="E78" s="157">
        <f t="shared" si="1"/>
        <v>7463.3666666666668</v>
      </c>
      <c r="F78" s="69">
        <f t="shared" si="2"/>
        <v>1.1196023300108051</v>
      </c>
      <c r="G78" s="69">
        <f t="shared" si="3"/>
        <v>1.3822090357328825</v>
      </c>
      <c r="H78" s="69">
        <f t="shared" si="4"/>
        <v>0.24041560782593702</v>
      </c>
      <c r="I78" s="70">
        <f t="shared" si="0"/>
        <v>2.742226973569625</v>
      </c>
      <c r="J78" s="15"/>
      <c r="K78" s="71"/>
      <c r="L78" s="69"/>
      <c r="M78" s="69"/>
      <c r="N78" s="72"/>
      <c r="O78" s="71">
        <f t="shared" si="5"/>
        <v>0</v>
      </c>
      <c r="P78" s="71">
        <f t="shared" si="5"/>
        <v>0</v>
      </c>
      <c r="Q78" s="71">
        <f t="shared" si="5"/>
        <v>0</v>
      </c>
      <c r="R78" s="72"/>
      <c r="S78" s="69">
        <f t="shared" si="6"/>
        <v>0.24631251260237713</v>
      </c>
      <c r="T78" s="69">
        <f t="shared" si="7"/>
        <v>1.1057672285863061</v>
      </c>
      <c r="U78" s="69">
        <f t="shared" si="8"/>
        <v>0.20435326665204645</v>
      </c>
      <c r="V78" s="73"/>
      <c r="W78" s="69">
        <f t="shared" si="9"/>
        <v>0.30229262910291738</v>
      </c>
      <c r="X78" s="69">
        <f t="shared" si="10"/>
        <v>1.1748776803729502</v>
      </c>
      <c r="Y78" s="69">
        <f t="shared" si="11"/>
        <v>0.21637404704334331</v>
      </c>
      <c r="Z78" s="74"/>
      <c r="AA78" s="69">
        <f t="shared" si="12"/>
        <v>0.35827274560345762</v>
      </c>
      <c r="AB78" s="69">
        <f t="shared" si="13"/>
        <v>1.2439881321595943</v>
      </c>
      <c r="AC78" s="69">
        <f t="shared" si="14"/>
        <v>0.22839482743464015</v>
      </c>
    </row>
    <row r="79" spans="1:29" ht="18.75" x14ac:dyDescent="0.4">
      <c r="A79" s="156">
        <v>71275398</v>
      </c>
      <c r="C79" s="120" t="s">
        <v>54</v>
      </c>
      <c r="D79" s="158">
        <v>796334</v>
      </c>
      <c r="E79" s="159">
        <f t="shared" si="1"/>
        <v>13272.233333333334</v>
      </c>
      <c r="F79" s="75">
        <f t="shared" si="2"/>
        <v>1.991008083632553</v>
      </c>
      <c r="G79" s="75">
        <f t="shared" si="3"/>
        <v>2.4580061059604672</v>
      </c>
      <c r="H79" s="75">
        <f t="shared" si="4"/>
        <v>0.42753521119258003</v>
      </c>
      <c r="I79" s="76">
        <f t="shared" si="0"/>
        <v>4.8765494007856001</v>
      </c>
      <c r="J79" s="15"/>
      <c r="K79" s="77"/>
      <c r="L79" s="74">
        <v>0</v>
      </c>
      <c r="M79" s="74">
        <v>2</v>
      </c>
      <c r="N79" s="72"/>
      <c r="O79" s="77">
        <f t="shared" si="5"/>
        <v>0</v>
      </c>
      <c r="P79" s="77">
        <f t="shared" si="5"/>
        <v>0</v>
      </c>
      <c r="Q79" s="77">
        <f t="shared" si="5"/>
        <v>4.6779772698046029</v>
      </c>
      <c r="R79" s="72"/>
      <c r="S79" s="74">
        <f t="shared" si="6"/>
        <v>0.43802177839916168</v>
      </c>
      <c r="T79" s="74">
        <f t="shared" si="7"/>
        <v>1.9664048847683739</v>
      </c>
      <c r="U79" s="74">
        <f t="shared" si="8"/>
        <v>0.36340492951369302</v>
      </c>
      <c r="V79" s="16"/>
      <c r="W79" s="74">
        <f t="shared" si="9"/>
        <v>0.53757218258078932</v>
      </c>
      <c r="X79" s="74">
        <f t="shared" si="10"/>
        <v>2.0893051900663973</v>
      </c>
      <c r="Y79" s="74">
        <f t="shared" si="11"/>
        <v>0.38478169007332202</v>
      </c>
      <c r="Z79" s="16"/>
      <c r="AA79" s="74">
        <f t="shared" si="12"/>
        <v>0.63712258676241695</v>
      </c>
      <c r="AB79" s="74">
        <f t="shared" si="13"/>
        <v>2.2122054953644206</v>
      </c>
      <c r="AC79" s="74">
        <f t="shared" si="14"/>
        <v>0.40615845063295103</v>
      </c>
    </row>
    <row r="80" spans="1:29" ht="18.75" x14ac:dyDescent="0.4">
      <c r="A80" s="155">
        <v>71275403</v>
      </c>
      <c r="C80" s="112" t="s">
        <v>55</v>
      </c>
      <c r="D80" s="157">
        <v>1345988</v>
      </c>
      <c r="E80" s="157">
        <f t="shared" si="1"/>
        <v>22433.133333333335</v>
      </c>
      <c r="F80" s="69">
        <f t="shared" si="2"/>
        <v>3.3652625512315346</v>
      </c>
      <c r="G80" s="69">
        <f t="shared" si="3"/>
        <v>4.1545968432209568</v>
      </c>
      <c r="H80" s="69">
        <f t="shared" si="4"/>
        <v>0.72263304573543063</v>
      </c>
      <c r="I80" s="70">
        <f t="shared" si="0"/>
        <v>8.242492440187922</v>
      </c>
      <c r="J80" s="15"/>
      <c r="K80" s="71"/>
      <c r="L80" s="69"/>
      <c r="M80" s="69">
        <v>4</v>
      </c>
      <c r="N80" s="72"/>
      <c r="O80" s="71">
        <f t="shared" si="5"/>
        <v>0</v>
      </c>
      <c r="P80" s="71">
        <f t="shared" si="5"/>
        <v>0</v>
      </c>
      <c r="Q80" s="71">
        <f t="shared" si="5"/>
        <v>5.5353128722879834</v>
      </c>
      <c r="R80" s="72"/>
      <c r="S80" s="69">
        <f t="shared" si="6"/>
        <v>0.74035776127093766</v>
      </c>
      <c r="T80" s="69">
        <f t="shared" si="7"/>
        <v>3.3236774745767654</v>
      </c>
      <c r="U80" s="69">
        <f t="shared" si="8"/>
        <v>0.614238088875116</v>
      </c>
      <c r="V80" s="73"/>
      <c r="W80" s="69">
        <f t="shared" si="9"/>
        <v>0.90862088883251435</v>
      </c>
      <c r="X80" s="69">
        <f t="shared" si="10"/>
        <v>3.5314073167378131</v>
      </c>
      <c r="Y80" s="69">
        <f t="shared" si="11"/>
        <v>0.65036974116188762</v>
      </c>
      <c r="Z80" s="74"/>
      <c r="AA80" s="69">
        <f t="shared" si="12"/>
        <v>1.0768840163940911</v>
      </c>
      <c r="AB80" s="69">
        <f t="shared" si="13"/>
        <v>3.7391371588988611</v>
      </c>
      <c r="AC80" s="69">
        <f t="shared" si="14"/>
        <v>0.68650139344865913</v>
      </c>
    </row>
    <row r="81" spans="1:29" ht="18.75" x14ac:dyDescent="0.4">
      <c r="A81" s="156">
        <v>71275623</v>
      </c>
      <c r="C81" s="120" t="s">
        <v>56</v>
      </c>
      <c r="D81" s="158">
        <v>6109377</v>
      </c>
      <c r="E81" s="159">
        <f t="shared" si="1"/>
        <v>101822.95</v>
      </c>
      <c r="F81" s="75">
        <f t="shared" si="2"/>
        <v>15.274770376448568</v>
      </c>
      <c r="G81" s="75">
        <f t="shared" si="3"/>
        <v>18.857522056843536</v>
      </c>
      <c r="H81" s="75">
        <f t="shared" si="4"/>
        <v>3.2799978224590318</v>
      </c>
      <c r="I81" s="76">
        <f t="shared" si="0"/>
        <v>37.412290255751138</v>
      </c>
      <c r="J81" s="15"/>
      <c r="K81" s="77"/>
      <c r="L81" s="74">
        <v>11</v>
      </c>
      <c r="M81" s="74">
        <v>2</v>
      </c>
      <c r="N81" s="72"/>
      <c r="O81" s="77">
        <f t="shared" si="5"/>
        <v>0</v>
      </c>
      <c r="P81" s="77">
        <f t="shared" si="5"/>
        <v>0.58332160327544291</v>
      </c>
      <c r="Q81" s="77">
        <f t="shared" si="5"/>
        <v>0.60975650236883061</v>
      </c>
      <c r="R81" s="72"/>
      <c r="S81" s="74">
        <f t="shared" si="6"/>
        <v>3.3604494828186851</v>
      </c>
      <c r="T81" s="74">
        <f t="shared" si="7"/>
        <v>15.086017645474829</v>
      </c>
      <c r="U81" s="74">
        <f t="shared" si="8"/>
        <v>2.7879981490901771</v>
      </c>
      <c r="V81" s="16"/>
      <c r="W81" s="74">
        <f t="shared" si="9"/>
        <v>4.1241880016411141</v>
      </c>
      <c r="X81" s="74">
        <f t="shared" si="10"/>
        <v>16.028893748317003</v>
      </c>
      <c r="Y81" s="74">
        <f t="shared" si="11"/>
        <v>2.9519980402131285</v>
      </c>
      <c r="Z81" s="16"/>
      <c r="AA81" s="74">
        <f t="shared" si="12"/>
        <v>4.8879265204635418</v>
      </c>
      <c r="AB81" s="74">
        <f t="shared" si="13"/>
        <v>16.971769851159184</v>
      </c>
      <c r="AC81" s="74">
        <f t="shared" si="14"/>
        <v>3.1159979313360799</v>
      </c>
    </row>
    <row r="82" spans="1:29" ht="18.75" x14ac:dyDescent="0.4">
      <c r="A82" s="155">
        <v>71275885</v>
      </c>
      <c r="C82" s="112" t="s">
        <v>183</v>
      </c>
      <c r="D82" s="157">
        <v>1127354</v>
      </c>
      <c r="E82" s="157">
        <f t="shared" si="1"/>
        <v>18789.233333333334</v>
      </c>
      <c r="F82" s="69">
        <f t="shared" si="2"/>
        <v>2.8186300310114767</v>
      </c>
      <c r="G82" s="69">
        <f t="shared" si="3"/>
        <v>3.4797497225774068</v>
      </c>
      <c r="H82" s="69">
        <f t="shared" si="4"/>
        <v>0.60525298490181245</v>
      </c>
      <c r="I82" s="70">
        <f t="shared" si="0"/>
        <v>6.9036327384906961</v>
      </c>
      <c r="J82" s="15"/>
      <c r="K82" s="71"/>
      <c r="L82" s="69">
        <v>1</v>
      </c>
      <c r="M82" s="69">
        <v>3</v>
      </c>
      <c r="N82" s="72"/>
      <c r="O82" s="71">
        <f t="shared" si="5"/>
        <v>0</v>
      </c>
      <c r="P82" s="71">
        <f t="shared" si="5"/>
        <v>0.28737698964720731</v>
      </c>
      <c r="Q82" s="71">
        <f t="shared" si="5"/>
        <v>4.9566050475350849</v>
      </c>
      <c r="R82" s="72"/>
      <c r="S82" s="69">
        <f t="shared" si="6"/>
        <v>0.62009860682252482</v>
      </c>
      <c r="T82" s="69">
        <f t="shared" si="7"/>
        <v>2.7837997780619257</v>
      </c>
      <c r="U82" s="69">
        <f t="shared" si="8"/>
        <v>0.51446503716654057</v>
      </c>
      <c r="V82" s="73"/>
      <c r="W82" s="69">
        <f t="shared" si="9"/>
        <v>0.7610301083730987</v>
      </c>
      <c r="X82" s="69">
        <f t="shared" si="10"/>
        <v>2.9577872641907956</v>
      </c>
      <c r="Y82" s="69">
        <f t="shared" si="11"/>
        <v>0.54472768641163127</v>
      </c>
      <c r="Z82" s="74"/>
      <c r="AA82" s="69">
        <f t="shared" si="12"/>
        <v>0.90196160992367258</v>
      </c>
      <c r="AB82" s="69">
        <f t="shared" si="13"/>
        <v>3.131774750319666</v>
      </c>
      <c r="AC82" s="69">
        <f t="shared" si="14"/>
        <v>0.57499033565672175</v>
      </c>
    </row>
    <row r="83" spans="1:29" ht="18.75" x14ac:dyDescent="0.4">
      <c r="A83" s="156">
        <v>71275890</v>
      </c>
      <c r="C83" s="120" t="s">
        <v>184</v>
      </c>
      <c r="D83" s="158">
        <v>1285060</v>
      </c>
      <c r="E83" s="159">
        <f t="shared" si="1"/>
        <v>21417.666666666668</v>
      </c>
      <c r="F83" s="75">
        <f t="shared" si="2"/>
        <v>3.212929308497249</v>
      </c>
      <c r="G83" s="75">
        <f t="shared" si="3"/>
        <v>3.9665332969904061</v>
      </c>
      <c r="H83" s="75">
        <f t="shared" si="4"/>
        <v>0.68992206598630335</v>
      </c>
      <c r="I83" s="76">
        <f t="shared" si="0"/>
        <v>7.8693846714739593</v>
      </c>
      <c r="J83" s="15"/>
      <c r="K83" s="77"/>
      <c r="L83" s="74">
        <v>2</v>
      </c>
      <c r="M83" s="74"/>
      <c r="N83" s="72"/>
      <c r="O83" s="77">
        <f t="shared" si="5"/>
        <v>0</v>
      </c>
      <c r="P83" s="77">
        <f t="shared" si="5"/>
        <v>0.50421863381746812</v>
      </c>
      <c r="Q83" s="77">
        <f t="shared" si="5"/>
        <v>0</v>
      </c>
      <c r="R83" s="72"/>
      <c r="S83" s="74">
        <f t="shared" si="6"/>
        <v>0.70684444786939482</v>
      </c>
      <c r="T83" s="74">
        <f t="shared" si="7"/>
        <v>3.1732266375923253</v>
      </c>
      <c r="U83" s="74">
        <f t="shared" si="8"/>
        <v>0.58643375608835779</v>
      </c>
      <c r="V83" s="16"/>
      <c r="W83" s="74">
        <f t="shared" si="9"/>
        <v>0.86749091329425732</v>
      </c>
      <c r="X83" s="74">
        <f t="shared" si="10"/>
        <v>3.3715533024418449</v>
      </c>
      <c r="Y83" s="74">
        <f t="shared" si="11"/>
        <v>0.62092985938767298</v>
      </c>
      <c r="Z83" s="16"/>
      <c r="AA83" s="74">
        <f t="shared" si="12"/>
        <v>1.0281373787191197</v>
      </c>
      <c r="AB83" s="74">
        <f t="shared" si="13"/>
        <v>3.5698799672913655</v>
      </c>
      <c r="AC83" s="74">
        <f t="shared" si="14"/>
        <v>0.65542596268698816</v>
      </c>
    </row>
    <row r="84" spans="1:29" ht="18.75" x14ac:dyDescent="0.4">
      <c r="A84" s="155">
        <v>71275906</v>
      </c>
      <c r="C84" s="112" t="s">
        <v>185</v>
      </c>
      <c r="D84" s="157">
        <v>1759012</v>
      </c>
      <c r="E84" s="157">
        <f t="shared" si="1"/>
        <v>29316.866666666665</v>
      </c>
      <c r="F84" s="69">
        <f t="shared" si="2"/>
        <v>4.3979123222249257</v>
      </c>
      <c r="G84" s="69">
        <f t="shared" si="3"/>
        <v>5.4294582881777407</v>
      </c>
      <c r="H84" s="69">
        <f t="shared" si="4"/>
        <v>0.94437706654529696</v>
      </c>
      <c r="I84" s="70">
        <f t="shared" si="0"/>
        <v>10.771747676947964</v>
      </c>
      <c r="J84" s="15"/>
      <c r="K84" s="71"/>
      <c r="L84" s="69">
        <v>5</v>
      </c>
      <c r="M84" s="69"/>
      <c r="N84" s="72"/>
      <c r="O84" s="71">
        <f t="shared" si="5"/>
        <v>0</v>
      </c>
      <c r="P84" s="71">
        <f t="shared" si="5"/>
        <v>0.92090218482516839</v>
      </c>
      <c r="Q84" s="71">
        <f t="shared" si="5"/>
        <v>0</v>
      </c>
      <c r="R84" s="72"/>
      <c r="S84" s="69">
        <f t="shared" si="6"/>
        <v>0.96754071088948368</v>
      </c>
      <c r="T84" s="69">
        <f t="shared" si="7"/>
        <v>4.3435666305421927</v>
      </c>
      <c r="U84" s="69">
        <f t="shared" si="8"/>
        <v>0.80272050656350236</v>
      </c>
      <c r="V84" s="73"/>
      <c r="W84" s="69">
        <f t="shared" si="9"/>
        <v>1.18743632700073</v>
      </c>
      <c r="X84" s="69">
        <f t="shared" si="10"/>
        <v>4.6150395449510793</v>
      </c>
      <c r="Y84" s="69">
        <f t="shared" si="11"/>
        <v>0.8499393598907673</v>
      </c>
      <c r="Z84" s="74"/>
      <c r="AA84" s="69">
        <f t="shared" si="12"/>
        <v>1.4073319431119762</v>
      </c>
      <c r="AB84" s="69">
        <f t="shared" si="13"/>
        <v>4.8865124593599667</v>
      </c>
      <c r="AC84" s="69">
        <f t="shared" si="14"/>
        <v>0.89715821321803202</v>
      </c>
    </row>
    <row r="85" spans="1:29" ht="18.75" x14ac:dyDescent="0.4">
      <c r="A85" s="156">
        <v>71276339</v>
      </c>
      <c r="C85" s="120" t="s">
        <v>57</v>
      </c>
      <c r="D85" s="158">
        <v>3740276</v>
      </c>
      <c r="E85" s="159">
        <f t="shared" si="1"/>
        <v>62337.933333333334</v>
      </c>
      <c r="F85" s="75">
        <f t="shared" si="2"/>
        <v>9.351502951044198</v>
      </c>
      <c r="G85" s="75">
        <f t="shared" si="3"/>
        <v>11.544931204717358</v>
      </c>
      <c r="H85" s="75">
        <f t="shared" si="4"/>
        <v>2.0080766230985221</v>
      </c>
      <c r="I85" s="76">
        <f t="shared" si="0"/>
        <v>22.904510778860075</v>
      </c>
      <c r="J85" s="15"/>
      <c r="K85" s="77">
        <v>1</v>
      </c>
      <c r="L85" s="74">
        <v>2</v>
      </c>
      <c r="M85" s="74"/>
      <c r="N85" s="72"/>
      <c r="O85" s="77">
        <f t="shared" si="5"/>
        <v>0.10693468261038606</v>
      </c>
      <c r="P85" s="77">
        <f t="shared" si="5"/>
        <v>0.17323619903276538</v>
      </c>
      <c r="Q85" s="77">
        <f t="shared" si="5"/>
        <v>0</v>
      </c>
      <c r="R85" s="72"/>
      <c r="S85" s="74">
        <f t="shared" si="6"/>
        <v>2.0573306492297236</v>
      </c>
      <c r="T85" s="74">
        <f t="shared" si="7"/>
        <v>9.2359449637738873</v>
      </c>
      <c r="U85" s="74">
        <f t="shared" si="8"/>
        <v>1.7068651296337438</v>
      </c>
      <c r="V85" s="16"/>
      <c r="W85" s="74">
        <f t="shared" si="9"/>
        <v>2.5249057967819337</v>
      </c>
      <c r="X85" s="74">
        <f t="shared" si="10"/>
        <v>9.8131915240097545</v>
      </c>
      <c r="Y85" s="74">
        <f t="shared" si="11"/>
        <v>1.8072689607886698</v>
      </c>
      <c r="Z85" s="16"/>
      <c r="AA85" s="74">
        <f t="shared" si="12"/>
        <v>2.9924809443341434</v>
      </c>
      <c r="AB85" s="74">
        <f t="shared" si="13"/>
        <v>10.390438084245622</v>
      </c>
      <c r="AC85" s="74">
        <f t="shared" si="14"/>
        <v>1.9076727919435958</v>
      </c>
    </row>
    <row r="86" spans="1:29" ht="18.75" x14ac:dyDescent="0.4">
      <c r="A86" s="155">
        <v>71276826</v>
      </c>
      <c r="C86" s="112" t="s">
        <v>58</v>
      </c>
      <c r="D86" s="157">
        <v>8179323</v>
      </c>
      <c r="E86" s="157">
        <f t="shared" si="1"/>
        <v>136322.04999999999</v>
      </c>
      <c r="F86" s="69">
        <f t="shared" si="2"/>
        <v>20.450085280349278</v>
      </c>
      <c r="G86" s="69">
        <f t="shared" si="3"/>
        <v>25.24672546522299</v>
      </c>
      <c r="H86" s="69">
        <f t="shared" si="4"/>
        <v>4.3913089058326369</v>
      </c>
      <c r="I86" s="70">
        <f t="shared" ref="I86:I145" si="15">SUM(F86:H86)</f>
        <v>50.088119651404902</v>
      </c>
      <c r="J86" s="15"/>
      <c r="K86" s="71">
        <v>2</v>
      </c>
      <c r="L86" s="69">
        <v>4</v>
      </c>
      <c r="M86" s="69">
        <v>1</v>
      </c>
      <c r="N86" s="72"/>
      <c r="O86" s="71">
        <f t="shared" si="5"/>
        <v>9.7799103161776202E-2</v>
      </c>
      <c r="P86" s="71">
        <f t="shared" si="5"/>
        <v>0.15843638833519</v>
      </c>
      <c r="Q86" s="71">
        <f t="shared" si="5"/>
        <v>0.22772253590991451</v>
      </c>
      <c r="R86" s="72"/>
      <c r="S86" s="69">
        <f t="shared" si="6"/>
        <v>4.4990187616768411</v>
      </c>
      <c r="T86" s="69">
        <f t="shared" si="7"/>
        <v>20.197380372178394</v>
      </c>
      <c r="U86" s="69">
        <f t="shared" si="8"/>
        <v>3.732612569957741</v>
      </c>
      <c r="V86" s="73"/>
      <c r="W86" s="69">
        <f t="shared" si="9"/>
        <v>5.5215230256943055</v>
      </c>
      <c r="X86" s="69">
        <f t="shared" si="10"/>
        <v>21.459716645439542</v>
      </c>
      <c r="Y86" s="69">
        <f t="shared" si="11"/>
        <v>3.9521780152493733</v>
      </c>
      <c r="Z86" s="74"/>
      <c r="AA86" s="69">
        <f t="shared" si="12"/>
        <v>6.5440272897117691</v>
      </c>
      <c r="AB86" s="69">
        <f t="shared" si="13"/>
        <v>22.72205291870069</v>
      </c>
      <c r="AC86" s="69">
        <f t="shared" si="14"/>
        <v>4.1717434605410046</v>
      </c>
    </row>
    <row r="87" spans="1:29" ht="18.75" x14ac:dyDescent="0.4">
      <c r="A87" s="156">
        <v>71277002</v>
      </c>
      <c r="C87" s="120" t="s">
        <v>59</v>
      </c>
      <c r="D87" s="158">
        <v>2887611</v>
      </c>
      <c r="E87" s="159">
        <f t="shared" ref="E87:E146" si="16">D87/60</f>
        <v>48126.85</v>
      </c>
      <c r="F87" s="75">
        <f t="shared" ref="F87:F146" si="17">H$9*(E87/F$15)</f>
        <v>7.2196551238378355</v>
      </c>
      <c r="G87" s="75">
        <f t="shared" ref="G87:G146" si="18">H$10*(E87/F$15)</f>
        <v>8.913050892764355</v>
      </c>
      <c r="H87" s="75">
        <f t="shared" ref="H87:H146" si="19">H$11*(E87/F$15)</f>
        <v>1.5502984661298111</v>
      </c>
      <c r="I87" s="76">
        <f t="shared" si="15"/>
        <v>17.683004482732002</v>
      </c>
      <c r="J87" s="15"/>
      <c r="K87" s="77">
        <v>2</v>
      </c>
      <c r="L87" s="74">
        <v>9</v>
      </c>
      <c r="M87" s="74"/>
      <c r="N87" s="72"/>
      <c r="O87" s="77">
        <f t="shared" ref="O87:Q146" si="20">K87/F87</f>
        <v>0.27702154267679713</v>
      </c>
      <c r="P87" s="77">
        <f t="shared" si="20"/>
        <v>1.0097552575747357</v>
      </c>
      <c r="Q87" s="77">
        <f t="shared" si="20"/>
        <v>0</v>
      </c>
      <c r="R87" s="72"/>
      <c r="S87" s="74">
        <f t="shared" ref="S87:S146" si="21">F87*0.22</f>
        <v>1.5883241272443238</v>
      </c>
      <c r="T87" s="74">
        <f t="shared" ref="T87:T146" si="22">G87*0.8</f>
        <v>7.1304407142114847</v>
      </c>
      <c r="U87" s="74">
        <f t="shared" ref="U87:U146" si="23">H87*0.85</f>
        <v>1.3177536962103393</v>
      </c>
      <c r="V87" s="16"/>
      <c r="W87" s="74">
        <f t="shared" ref="W87:W146" si="24">F87*0.27</f>
        <v>1.9493068834362157</v>
      </c>
      <c r="X87" s="74">
        <f t="shared" ref="X87:X146" si="25">G87*0.85</f>
        <v>7.5760932588497019</v>
      </c>
      <c r="Y87" s="74">
        <f t="shared" ref="Y87:Y146" si="26">H87*0.9</f>
        <v>1.39526861951683</v>
      </c>
      <c r="Z87" s="16"/>
      <c r="AA87" s="74">
        <f t="shared" ref="AA87:AA146" si="27">F87*0.32</f>
        <v>2.3102896396281074</v>
      </c>
      <c r="AB87" s="74">
        <f t="shared" ref="AB87:AB146" si="28">G87*0.9</f>
        <v>8.021745803487919</v>
      </c>
      <c r="AC87" s="74">
        <f t="shared" ref="AC87:AC146" si="29">H87*0.95</f>
        <v>1.4727835428233205</v>
      </c>
    </row>
    <row r="88" spans="1:29" ht="18.75" x14ac:dyDescent="0.4">
      <c r="A88" s="155">
        <v>71277175</v>
      </c>
      <c r="C88" s="112" t="s">
        <v>60</v>
      </c>
      <c r="D88" s="157">
        <v>4896041</v>
      </c>
      <c r="E88" s="157">
        <f t="shared" si="16"/>
        <v>81600.683333333334</v>
      </c>
      <c r="F88" s="69">
        <f t="shared" si="17"/>
        <v>12.241166657202138</v>
      </c>
      <c r="G88" s="69">
        <f t="shared" si="18"/>
        <v>15.112375803410115</v>
      </c>
      <c r="H88" s="69">
        <f t="shared" si="19"/>
        <v>2.628582884747519</v>
      </c>
      <c r="I88" s="70">
        <f t="shared" si="15"/>
        <v>29.982125345359773</v>
      </c>
      <c r="J88" s="15"/>
      <c r="K88" s="71"/>
      <c r="L88" s="69">
        <v>4</v>
      </c>
      <c r="M88" s="69"/>
      <c r="N88" s="72"/>
      <c r="O88" s="71">
        <f t="shared" si="20"/>
        <v>0</v>
      </c>
      <c r="P88" s="71">
        <f t="shared" si="20"/>
        <v>0.2646837302111954</v>
      </c>
      <c r="Q88" s="71">
        <f t="shared" si="20"/>
        <v>0</v>
      </c>
      <c r="R88" s="72"/>
      <c r="S88" s="69">
        <f t="shared" si="21"/>
        <v>2.6930566645844705</v>
      </c>
      <c r="T88" s="69">
        <f t="shared" si="22"/>
        <v>12.089900642728093</v>
      </c>
      <c r="U88" s="69">
        <f t="shared" si="23"/>
        <v>2.2342954520353913</v>
      </c>
      <c r="V88" s="73"/>
      <c r="W88" s="69">
        <f t="shared" si="24"/>
        <v>3.3051149974445773</v>
      </c>
      <c r="X88" s="69">
        <f t="shared" si="25"/>
        <v>12.845519432898598</v>
      </c>
      <c r="Y88" s="69">
        <f t="shared" si="26"/>
        <v>2.3657245962727673</v>
      </c>
      <c r="Z88" s="74"/>
      <c r="AA88" s="69">
        <f t="shared" si="27"/>
        <v>3.9171733303046841</v>
      </c>
      <c r="AB88" s="69">
        <f t="shared" si="28"/>
        <v>13.601138223069103</v>
      </c>
      <c r="AC88" s="69">
        <f t="shared" si="29"/>
        <v>2.4971537405101429</v>
      </c>
    </row>
    <row r="89" spans="1:29" ht="18.75" x14ac:dyDescent="0.4">
      <c r="A89" s="156">
        <v>71277416</v>
      </c>
      <c r="C89" s="120" t="s">
        <v>62</v>
      </c>
      <c r="D89" s="158">
        <v>1342232</v>
      </c>
      <c r="E89" s="159">
        <f t="shared" si="16"/>
        <v>22370.533333333333</v>
      </c>
      <c r="F89" s="75">
        <f t="shared" si="17"/>
        <v>3.3558717348628697</v>
      </c>
      <c r="G89" s="75">
        <f t="shared" si="18"/>
        <v>4.1430033774967914</v>
      </c>
      <c r="H89" s="75">
        <f t="shared" si="19"/>
        <v>0.72061652722279723</v>
      </c>
      <c r="I89" s="76">
        <f t="shared" si="15"/>
        <v>8.2194916395824578</v>
      </c>
      <c r="J89" s="15"/>
      <c r="K89" s="77"/>
      <c r="L89" s="74">
        <v>2</v>
      </c>
      <c r="M89" s="74">
        <v>2</v>
      </c>
      <c r="N89" s="72"/>
      <c r="O89" s="77">
        <f t="shared" si="20"/>
        <v>0</v>
      </c>
      <c r="P89" s="77">
        <f t="shared" si="20"/>
        <v>0.4827415808693844</v>
      </c>
      <c r="Q89" s="77">
        <f t="shared" si="20"/>
        <v>2.7754012355334843</v>
      </c>
      <c r="R89" s="72"/>
      <c r="S89" s="74">
        <f t="shared" si="21"/>
        <v>0.73829178166983134</v>
      </c>
      <c r="T89" s="74">
        <f t="shared" si="22"/>
        <v>3.3144027019974334</v>
      </c>
      <c r="U89" s="74">
        <f t="shared" si="23"/>
        <v>0.61252404813937766</v>
      </c>
      <c r="V89" s="16"/>
      <c r="W89" s="74">
        <f t="shared" si="24"/>
        <v>0.90608536841297493</v>
      </c>
      <c r="X89" s="74">
        <f t="shared" si="25"/>
        <v>3.5215528708722728</v>
      </c>
      <c r="Y89" s="74">
        <f t="shared" si="26"/>
        <v>0.64855487450051752</v>
      </c>
      <c r="Z89" s="16"/>
      <c r="AA89" s="74">
        <f t="shared" si="27"/>
        <v>1.0738789551561183</v>
      </c>
      <c r="AB89" s="74">
        <f t="shared" si="28"/>
        <v>3.7287030397471121</v>
      </c>
      <c r="AC89" s="74">
        <f t="shared" si="29"/>
        <v>0.68458570086165738</v>
      </c>
    </row>
    <row r="90" spans="1:29" ht="18.75" x14ac:dyDescent="0.4">
      <c r="A90" s="155">
        <v>71278158</v>
      </c>
      <c r="C90" s="112" t="s">
        <v>63</v>
      </c>
      <c r="D90" s="157">
        <v>1097333</v>
      </c>
      <c r="E90" s="157">
        <f t="shared" si="16"/>
        <v>18288.883333333335</v>
      </c>
      <c r="F90" s="69">
        <f t="shared" si="17"/>
        <v>2.7435710059306277</v>
      </c>
      <c r="G90" s="69">
        <f t="shared" si="18"/>
        <v>3.3870853363939224</v>
      </c>
      <c r="H90" s="69">
        <f t="shared" si="19"/>
        <v>0.58913533254085282</v>
      </c>
      <c r="I90" s="70">
        <f t="shared" si="15"/>
        <v>6.7197916748654034</v>
      </c>
      <c r="J90" s="15"/>
      <c r="K90" s="71"/>
      <c r="L90" s="69">
        <v>5</v>
      </c>
      <c r="M90" s="69"/>
      <c r="N90" s="72"/>
      <c r="O90" s="71">
        <f t="shared" si="20"/>
        <v>0</v>
      </c>
      <c r="P90" s="71">
        <f t="shared" si="20"/>
        <v>1.4761954611168064</v>
      </c>
      <c r="Q90" s="71">
        <f t="shared" si="20"/>
        <v>0</v>
      </c>
      <c r="R90" s="72"/>
      <c r="S90" s="69">
        <f t="shared" si="21"/>
        <v>0.60358562130473814</v>
      </c>
      <c r="T90" s="69">
        <f t="shared" si="22"/>
        <v>2.7096682691151379</v>
      </c>
      <c r="U90" s="69">
        <f t="shared" si="23"/>
        <v>0.50076503265972483</v>
      </c>
      <c r="V90" s="73"/>
      <c r="W90" s="69">
        <f t="shared" si="24"/>
        <v>0.74076417160126951</v>
      </c>
      <c r="X90" s="69">
        <f t="shared" si="25"/>
        <v>2.8790225359348338</v>
      </c>
      <c r="Y90" s="69">
        <f t="shared" si="26"/>
        <v>0.5302217992867676</v>
      </c>
      <c r="Z90" s="74"/>
      <c r="AA90" s="69">
        <f t="shared" si="27"/>
        <v>0.87794272189780087</v>
      </c>
      <c r="AB90" s="69">
        <f t="shared" si="28"/>
        <v>3.0483768027545302</v>
      </c>
      <c r="AC90" s="69">
        <f t="shared" si="29"/>
        <v>0.55967856591381016</v>
      </c>
    </row>
    <row r="91" spans="1:29" ht="18.75" x14ac:dyDescent="0.4">
      <c r="A91" s="156">
        <v>71278357</v>
      </c>
      <c r="C91" s="120" t="s">
        <v>64</v>
      </c>
      <c r="D91" s="158">
        <v>2690155</v>
      </c>
      <c r="E91" s="159">
        <f t="shared" si="16"/>
        <v>44835.916666666664</v>
      </c>
      <c r="F91" s="75">
        <f t="shared" si="17"/>
        <v>6.7259722066677172</v>
      </c>
      <c r="G91" s="75">
        <f t="shared" si="18"/>
        <v>8.3035728927561561</v>
      </c>
      <c r="H91" s="75">
        <f t="shared" si="19"/>
        <v>1.4442884343325477</v>
      </c>
      <c r="I91" s="76">
        <f t="shared" si="15"/>
        <v>16.473833533756423</v>
      </c>
      <c r="J91" s="15"/>
      <c r="K91" s="77">
        <v>2</v>
      </c>
      <c r="L91" s="74">
        <v>5</v>
      </c>
      <c r="M91" s="74">
        <v>8</v>
      </c>
      <c r="N91" s="72"/>
      <c r="O91" s="77">
        <f t="shared" si="20"/>
        <v>0.29735478211124966</v>
      </c>
      <c r="P91" s="77">
        <f t="shared" si="20"/>
        <v>0.60215043145606439</v>
      </c>
      <c r="Q91" s="77">
        <f t="shared" si="20"/>
        <v>5.5390597956959047</v>
      </c>
      <c r="R91" s="72"/>
      <c r="S91" s="74">
        <f t="shared" si="21"/>
        <v>1.4797138854668979</v>
      </c>
      <c r="T91" s="74">
        <f t="shared" si="22"/>
        <v>6.6428583142049256</v>
      </c>
      <c r="U91" s="74">
        <f t="shared" si="23"/>
        <v>1.2276451691826655</v>
      </c>
      <c r="V91" s="16"/>
      <c r="W91" s="74">
        <f t="shared" si="24"/>
        <v>1.8160124958002837</v>
      </c>
      <c r="X91" s="74">
        <f t="shared" si="25"/>
        <v>7.0580369588427327</v>
      </c>
      <c r="Y91" s="74">
        <f t="shared" si="26"/>
        <v>1.2998595908992929</v>
      </c>
      <c r="Z91" s="16"/>
      <c r="AA91" s="74">
        <f t="shared" si="27"/>
        <v>2.1523111061336695</v>
      </c>
      <c r="AB91" s="74">
        <f t="shared" si="28"/>
        <v>7.4732156034805408</v>
      </c>
      <c r="AC91" s="74">
        <f t="shared" si="29"/>
        <v>1.3720740126159203</v>
      </c>
    </row>
    <row r="92" spans="1:29" ht="18.75" x14ac:dyDescent="0.4">
      <c r="A92" s="155">
        <v>71278760</v>
      </c>
      <c r="C92" s="112" t="s">
        <v>65</v>
      </c>
      <c r="D92" s="157">
        <v>1643343</v>
      </c>
      <c r="E92" s="157">
        <f>D92/60</f>
        <v>27389.05</v>
      </c>
      <c r="F92" s="69">
        <f>H$9*(E92/F$15)</f>
        <v>4.1087146815042059</v>
      </c>
      <c r="G92" s="69">
        <f>H$10*(E92/F$15)</f>
        <v>5.072428312978464</v>
      </c>
      <c r="H92" s="69">
        <f>H$11*(E92/F$15)</f>
        <v>0.88227677904854995</v>
      </c>
      <c r="I92" s="70">
        <f>SUM(F92:H92)</f>
        <v>10.063419773531219</v>
      </c>
      <c r="J92" s="15"/>
      <c r="K92" s="71">
        <v>1</v>
      </c>
      <c r="L92" s="69">
        <v>2</v>
      </c>
      <c r="M92" s="69">
        <v>1</v>
      </c>
      <c r="N92" s="72"/>
      <c r="O92" s="71">
        <f>K92/F92</f>
        <v>0.24338511615362365</v>
      </c>
      <c r="P92" s="71">
        <f>L92/G92</f>
        <v>0.39428847025452113</v>
      </c>
      <c r="Q92" s="71">
        <f>M92/H92</f>
        <v>1.1334311678002034</v>
      </c>
      <c r="R92" s="72"/>
      <c r="S92" s="69">
        <f>F92*0.22</f>
        <v>0.90391722993092527</v>
      </c>
      <c r="T92" s="69">
        <f>G92*0.8</f>
        <v>4.0579426503827714</v>
      </c>
      <c r="U92" s="69">
        <f>H92*0.85</f>
        <v>0.74993526219126749</v>
      </c>
      <c r="V92" s="16"/>
      <c r="W92" s="69">
        <f>F92*0.27</f>
        <v>1.1093529640061357</v>
      </c>
      <c r="X92" s="69">
        <f>G92*0.85</f>
        <v>4.3115640660316945</v>
      </c>
      <c r="Y92" s="69">
        <f>H92*0.9</f>
        <v>0.79404910114369498</v>
      </c>
      <c r="Z92" s="16"/>
      <c r="AA92" s="69">
        <f>F92*0.32</f>
        <v>1.3147886980813459</v>
      </c>
      <c r="AB92" s="69">
        <f>G92*0.9</f>
        <v>4.5651854816806177</v>
      </c>
      <c r="AC92" s="69">
        <f>H92*0.95</f>
        <v>0.83816294009612247</v>
      </c>
    </row>
    <row r="93" spans="1:29" ht="18.75" x14ac:dyDescent="0.4">
      <c r="A93" s="156">
        <v>71279083</v>
      </c>
      <c r="C93" s="120" t="s">
        <v>66</v>
      </c>
      <c r="D93" s="158">
        <v>9097256</v>
      </c>
      <c r="E93" s="159">
        <f t="shared" si="16"/>
        <v>151620.93333333332</v>
      </c>
      <c r="F93" s="75">
        <f t="shared" si="17"/>
        <v>22.74511729359131</v>
      </c>
      <c r="G93" s="75">
        <f t="shared" si="18"/>
        <v>28.080065394024988</v>
      </c>
      <c r="H93" s="75">
        <f t="shared" si="19"/>
        <v>4.884128098552825</v>
      </c>
      <c r="I93" s="76">
        <f t="shared" si="15"/>
        <v>55.709310786169127</v>
      </c>
      <c r="J93" s="15"/>
      <c r="K93" s="77">
        <v>20</v>
      </c>
      <c r="L93" s="74">
        <v>31</v>
      </c>
      <c r="M93" s="74">
        <v>6</v>
      </c>
      <c r="N93" s="72"/>
      <c r="O93" s="77">
        <f t="shared" si="20"/>
        <v>0.87930960046687567</v>
      </c>
      <c r="P93" s="77">
        <f t="shared" si="20"/>
        <v>1.1039860329739948</v>
      </c>
      <c r="Q93" s="77">
        <f t="shared" si="20"/>
        <v>1.2284690079643508</v>
      </c>
      <c r="R93" s="72"/>
      <c r="S93" s="74">
        <f t="shared" si="21"/>
        <v>5.0039258045900885</v>
      </c>
      <c r="T93" s="74">
        <f t="shared" si="22"/>
        <v>22.464052315219991</v>
      </c>
      <c r="U93" s="74">
        <f t="shared" si="23"/>
        <v>4.1515088837699015</v>
      </c>
      <c r="V93" s="16"/>
      <c r="W93" s="74">
        <f t="shared" si="24"/>
        <v>6.1411816692696544</v>
      </c>
      <c r="X93" s="74">
        <f t="shared" si="25"/>
        <v>23.86805558492124</v>
      </c>
      <c r="Y93" s="74">
        <f t="shared" si="26"/>
        <v>4.3957152886975424</v>
      </c>
      <c r="Z93" s="16"/>
      <c r="AA93" s="74">
        <f t="shared" si="27"/>
        <v>7.2784375339492193</v>
      </c>
      <c r="AB93" s="74">
        <f t="shared" si="28"/>
        <v>25.27205885462249</v>
      </c>
      <c r="AC93" s="74">
        <f t="shared" si="29"/>
        <v>4.6399216936251833</v>
      </c>
    </row>
    <row r="94" spans="1:29" ht="18.75" x14ac:dyDescent="0.4">
      <c r="A94" s="155">
        <v>71279151</v>
      </c>
      <c r="C94" s="112" t="s">
        <v>67</v>
      </c>
      <c r="D94" s="157">
        <v>1294780</v>
      </c>
      <c r="E94" s="157">
        <f t="shared" si="16"/>
        <v>21579.666666666668</v>
      </c>
      <c r="F94" s="69">
        <f t="shared" si="17"/>
        <v>3.2372314211445916</v>
      </c>
      <c r="G94" s="69">
        <f t="shared" si="18"/>
        <v>3.9965355565321765</v>
      </c>
      <c r="H94" s="69">
        <f t="shared" si="19"/>
        <v>0.69514053242474749</v>
      </c>
      <c r="I94" s="70">
        <f t="shared" si="15"/>
        <v>7.9289075101015154</v>
      </c>
      <c r="J94" s="15"/>
      <c r="K94" s="71"/>
      <c r="L94" s="69"/>
      <c r="M94" s="69">
        <v>1</v>
      </c>
      <c r="N94" s="72"/>
      <c r="O94" s="71">
        <f t="shared" si="20"/>
        <v>0</v>
      </c>
      <c r="P94" s="71">
        <f t="shared" si="20"/>
        <v>0</v>
      </c>
      <c r="Q94" s="71">
        <f t="shared" si="20"/>
        <v>1.4385580373393851</v>
      </c>
      <c r="R94" s="72"/>
      <c r="S94" s="69">
        <f t="shared" si="21"/>
        <v>0.71219091265181012</v>
      </c>
      <c r="T94" s="69">
        <f t="shared" si="22"/>
        <v>3.1972284452257416</v>
      </c>
      <c r="U94" s="69">
        <f t="shared" si="23"/>
        <v>0.5908694525610354</v>
      </c>
      <c r="V94" s="73"/>
      <c r="W94" s="69">
        <f t="shared" si="24"/>
        <v>0.87405248370903976</v>
      </c>
      <c r="X94" s="69">
        <f t="shared" si="25"/>
        <v>3.3970552230523499</v>
      </c>
      <c r="Y94" s="69">
        <f t="shared" si="26"/>
        <v>0.62562647918227277</v>
      </c>
      <c r="Z94" s="74"/>
      <c r="AA94" s="69">
        <f t="shared" si="27"/>
        <v>1.0359140547662693</v>
      </c>
      <c r="AB94" s="69">
        <f t="shared" si="28"/>
        <v>3.596882000878959</v>
      </c>
      <c r="AC94" s="69">
        <f t="shared" si="29"/>
        <v>0.66038350580351013</v>
      </c>
    </row>
    <row r="95" spans="1:29" ht="18.75" x14ac:dyDescent="0.4">
      <c r="A95" s="156">
        <v>71279319</v>
      </c>
      <c r="C95" s="120" t="s">
        <v>68</v>
      </c>
      <c r="D95" s="158">
        <v>3235060</v>
      </c>
      <c r="E95" s="159">
        <f t="shared" si="16"/>
        <v>53917.666666666664</v>
      </c>
      <c r="F95" s="75">
        <f t="shared" si="17"/>
        <v>8.0883531420689394</v>
      </c>
      <c r="G95" s="75">
        <f t="shared" si="18"/>
        <v>9.9855051186417612</v>
      </c>
      <c r="H95" s="75">
        <f t="shared" si="19"/>
        <v>1.7368366292543931</v>
      </c>
      <c r="I95" s="76">
        <f t="shared" si="15"/>
        <v>19.810694889965095</v>
      </c>
      <c r="J95" s="15"/>
      <c r="K95" s="77"/>
      <c r="L95" s="74">
        <v>6</v>
      </c>
      <c r="M95" s="74">
        <v>1</v>
      </c>
      <c r="N95" s="72"/>
      <c r="O95" s="77">
        <f t="shared" si="20"/>
        <v>0</v>
      </c>
      <c r="P95" s="77">
        <f t="shared" si="20"/>
        <v>0.60087095532089885</v>
      </c>
      <c r="Q95" s="77">
        <f t="shared" si="20"/>
        <v>0.57575939104260498</v>
      </c>
      <c r="R95" s="72"/>
      <c r="S95" s="74">
        <f t="shared" si="21"/>
        <v>1.7794376912551666</v>
      </c>
      <c r="T95" s="74">
        <f t="shared" si="22"/>
        <v>7.9884040949134096</v>
      </c>
      <c r="U95" s="74">
        <f t="shared" si="23"/>
        <v>1.4763111348662341</v>
      </c>
      <c r="V95" s="16"/>
      <c r="W95" s="74">
        <f t="shared" si="24"/>
        <v>2.1838553483586138</v>
      </c>
      <c r="X95" s="74">
        <f t="shared" si="25"/>
        <v>8.4876793508454966</v>
      </c>
      <c r="Y95" s="74">
        <f t="shared" si="26"/>
        <v>1.5631529663289538</v>
      </c>
      <c r="Z95" s="16"/>
      <c r="AA95" s="74">
        <f t="shared" si="27"/>
        <v>2.5882730054620606</v>
      </c>
      <c r="AB95" s="74">
        <f t="shared" si="28"/>
        <v>8.9869546067775854</v>
      </c>
      <c r="AC95" s="74">
        <f t="shared" si="29"/>
        <v>1.6499947977916734</v>
      </c>
    </row>
    <row r="96" spans="1:29" ht="18.75" x14ac:dyDescent="0.4">
      <c r="A96" s="155">
        <v>71279544</v>
      </c>
      <c r="C96" s="112" t="s">
        <v>69</v>
      </c>
      <c r="D96" s="157">
        <v>1331374</v>
      </c>
      <c r="E96" s="157">
        <f t="shared" si="16"/>
        <v>22189.566666666666</v>
      </c>
      <c r="F96" s="69">
        <f t="shared" si="17"/>
        <v>3.3287243748706024</v>
      </c>
      <c r="G96" s="69">
        <f t="shared" si="18"/>
        <v>4.1094885077329497</v>
      </c>
      <c r="H96" s="69">
        <f t="shared" si="19"/>
        <v>0.71478709218281522</v>
      </c>
      <c r="I96" s="70">
        <f t="shared" si="15"/>
        <v>8.1529999747863666</v>
      </c>
      <c r="J96" s="15"/>
      <c r="K96" s="71"/>
      <c r="L96" s="69">
        <v>2</v>
      </c>
      <c r="M96" s="69"/>
      <c r="N96" s="72"/>
      <c r="O96" s="71">
        <f t="shared" si="20"/>
        <v>0</v>
      </c>
      <c r="P96" s="71">
        <f t="shared" si="20"/>
        <v>0.48667857234216355</v>
      </c>
      <c r="Q96" s="71">
        <f t="shared" si="20"/>
        <v>0</v>
      </c>
      <c r="R96" s="72"/>
      <c r="S96" s="69">
        <f t="shared" si="21"/>
        <v>0.73231936247153251</v>
      </c>
      <c r="T96" s="69">
        <f t="shared" si="22"/>
        <v>3.2875908061863601</v>
      </c>
      <c r="U96" s="69">
        <f t="shared" si="23"/>
        <v>0.60756902835539295</v>
      </c>
      <c r="V96" s="73"/>
      <c r="W96" s="69">
        <f t="shared" si="24"/>
        <v>0.89875558121506272</v>
      </c>
      <c r="X96" s="69">
        <f t="shared" si="25"/>
        <v>3.4930652315730071</v>
      </c>
      <c r="Y96" s="69">
        <f t="shared" si="26"/>
        <v>0.64330838296453374</v>
      </c>
      <c r="Z96" s="74"/>
      <c r="AA96" s="69">
        <f t="shared" si="27"/>
        <v>1.0651917999585927</v>
      </c>
      <c r="AB96" s="69">
        <f t="shared" si="28"/>
        <v>3.6985396569596549</v>
      </c>
      <c r="AC96" s="69">
        <f t="shared" si="29"/>
        <v>0.67904773757367443</v>
      </c>
    </row>
    <row r="97" spans="1:29" ht="18.75" x14ac:dyDescent="0.4">
      <c r="A97" s="156">
        <v>71279565</v>
      </c>
      <c r="C97" s="120" t="s">
        <v>70</v>
      </c>
      <c r="D97" s="158">
        <v>2126305</v>
      </c>
      <c r="E97" s="159">
        <f t="shared" si="16"/>
        <v>35438.416666666664</v>
      </c>
      <c r="F97" s="75">
        <f t="shared" si="17"/>
        <v>5.3162246535603339</v>
      </c>
      <c r="G97" s="75">
        <f t="shared" si="18"/>
        <v>6.5631640406340441</v>
      </c>
      <c r="H97" s="75">
        <f t="shared" si="19"/>
        <v>1.1415690617691054</v>
      </c>
      <c r="I97" s="76">
        <f t="shared" si="15"/>
        <v>13.020957755963485</v>
      </c>
      <c r="J97" s="15"/>
      <c r="K97" s="77"/>
      <c r="L97" s="74">
        <v>1</v>
      </c>
      <c r="M97" s="74"/>
      <c r="N97" s="72"/>
      <c r="O97" s="77">
        <f t="shared" si="20"/>
        <v>0</v>
      </c>
      <c r="P97" s="77">
        <f t="shared" si="20"/>
        <v>0.15236553494759114</v>
      </c>
      <c r="Q97" s="77">
        <f t="shared" si="20"/>
        <v>0</v>
      </c>
      <c r="R97" s="72"/>
      <c r="S97" s="74">
        <f t="shared" si="21"/>
        <v>1.1695694237832734</v>
      </c>
      <c r="T97" s="74">
        <f t="shared" si="22"/>
        <v>5.2505312325072353</v>
      </c>
      <c r="U97" s="74">
        <f t="shared" si="23"/>
        <v>0.97033370250373963</v>
      </c>
      <c r="V97" s="16"/>
      <c r="W97" s="74">
        <f t="shared" si="24"/>
        <v>1.4353806564612903</v>
      </c>
      <c r="X97" s="74">
        <f t="shared" si="25"/>
        <v>5.5786894345389371</v>
      </c>
      <c r="Y97" s="74">
        <f t="shared" si="26"/>
        <v>1.0274121555921949</v>
      </c>
      <c r="Z97" s="16"/>
      <c r="AA97" s="74">
        <f t="shared" si="27"/>
        <v>1.701191889139307</v>
      </c>
      <c r="AB97" s="74">
        <f t="shared" si="28"/>
        <v>5.9068476365706397</v>
      </c>
      <c r="AC97" s="74">
        <f t="shared" si="29"/>
        <v>1.0844906086806501</v>
      </c>
    </row>
    <row r="98" spans="1:29" ht="18.75" x14ac:dyDescent="0.4">
      <c r="A98" s="155">
        <v>71280005</v>
      </c>
      <c r="C98" s="112" t="s">
        <v>71</v>
      </c>
      <c r="D98" s="157">
        <v>815557</v>
      </c>
      <c r="E98" s="157">
        <f t="shared" si="16"/>
        <v>13592.616666666667</v>
      </c>
      <c r="F98" s="69">
        <f t="shared" si="17"/>
        <v>2.0390697617621676</v>
      </c>
      <c r="G98" s="69">
        <f t="shared" si="18"/>
        <v>2.5173408215130846</v>
      </c>
      <c r="H98" s="69">
        <f t="shared" si="19"/>
        <v>0.43785564126935056</v>
      </c>
      <c r="I98" s="70">
        <f t="shared" si="15"/>
        <v>4.9942662245446021</v>
      </c>
      <c r="J98" s="15"/>
      <c r="K98" s="71"/>
      <c r="L98" s="69"/>
      <c r="M98" s="69">
        <v>2</v>
      </c>
      <c r="N98" s="72"/>
      <c r="O98" s="71">
        <f t="shared" si="20"/>
        <v>0</v>
      </c>
      <c r="P98" s="71">
        <f t="shared" si="20"/>
        <v>0</v>
      </c>
      <c r="Q98" s="71">
        <f t="shared" si="20"/>
        <v>4.5677155013966884</v>
      </c>
      <c r="R98" s="72"/>
      <c r="S98" s="69">
        <f t="shared" si="21"/>
        <v>0.44859534758767688</v>
      </c>
      <c r="T98" s="69">
        <f t="shared" si="22"/>
        <v>2.0138726572104679</v>
      </c>
      <c r="U98" s="69">
        <f t="shared" si="23"/>
        <v>0.37217729507894798</v>
      </c>
      <c r="V98" s="73"/>
      <c r="W98" s="69">
        <f t="shared" si="24"/>
        <v>0.55054883567578528</v>
      </c>
      <c r="X98" s="69">
        <f t="shared" si="25"/>
        <v>2.1397396982861219</v>
      </c>
      <c r="Y98" s="69">
        <f t="shared" si="26"/>
        <v>0.39407007714241549</v>
      </c>
      <c r="Z98" s="74"/>
      <c r="AA98" s="69">
        <f t="shared" si="27"/>
        <v>0.65250232376389361</v>
      </c>
      <c r="AB98" s="69">
        <f t="shared" si="28"/>
        <v>2.2656067393617763</v>
      </c>
      <c r="AC98" s="69">
        <f t="shared" si="29"/>
        <v>0.415962859205883</v>
      </c>
    </row>
    <row r="99" spans="1:29" ht="18.75" x14ac:dyDescent="0.4">
      <c r="A99" s="156">
        <v>71280199</v>
      </c>
      <c r="C99" s="120" t="s">
        <v>72</v>
      </c>
      <c r="D99" s="158">
        <v>3071977</v>
      </c>
      <c r="E99" s="159">
        <f t="shared" si="16"/>
        <v>51199.616666666669</v>
      </c>
      <c r="F99" s="75">
        <f t="shared" si="17"/>
        <v>7.6806101958892619</v>
      </c>
      <c r="G99" s="75">
        <f t="shared" si="18"/>
        <v>9.4821246152620873</v>
      </c>
      <c r="H99" s="75">
        <f t="shared" si="19"/>
        <v>1.6492807483715985</v>
      </c>
      <c r="I99" s="76">
        <f t="shared" si="15"/>
        <v>18.812015559522948</v>
      </c>
      <c r="J99" s="15"/>
      <c r="K99" s="77"/>
      <c r="L99" s="74">
        <v>10</v>
      </c>
      <c r="M99" s="74"/>
      <c r="N99" s="72"/>
      <c r="O99" s="77">
        <f t="shared" si="20"/>
        <v>0</v>
      </c>
      <c r="P99" s="77">
        <f t="shared" si="20"/>
        <v>1.0546159648550029</v>
      </c>
      <c r="Q99" s="77">
        <f t="shared" si="20"/>
        <v>0</v>
      </c>
      <c r="R99" s="72"/>
      <c r="S99" s="74">
        <f t="shared" si="21"/>
        <v>1.6897342430956377</v>
      </c>
      <c r="T99" s="74">
        <f t="shared" si="22"/>
        <v>7.58569969220967</v>
      </c>
      <c r="U99" s="74">
        <f t="shared" si="23"/>
        <v>1.4018886361158587</v>
      </c>
      <c r="V99" s="16"/>
      <c r="W99" s="74">
        <f t="shared" si="24"/>
        <v>2.0737647528901006</v>
      </c>
      <c r="X99" s="74">
        <f t="shared" si="25"/>
        <v>8.0598059229727745</v>
      </c>
      <c r="Y99" s="74">
        <f t="shared" si="26"/>
        <v>1.4843526735344388</v>
      </c>
      <c r="Z99" s="16"/>
      <c r="AA99" s="74">
        <f t="shared" si="27"/>
        <v>2.4577952626845638</v>
      </c>
      <c r="AB99" s="74">
        <f t="shared" si="28"/>
        <v>8.5339121537358782</v>
      </c>
      <c r="AC99" s="74">
        <f t="shared" si="29"/>
        <v>1.5668167109530184</v>
      </c>
    </row>
    <row r="100" spans="1:29" ht="18.75" x14ac:dyDescent="0.4">
      <c r="A100" s="155">
        <v>71280581</v>
      </c>
      <c r="C100" s="112" t="s">
        <v>73</v>
      </c>
      <c r="D100" s="157">
        <v>1598520</v>
      </c>
      <c r="E100" s="157">
        <f t="shared" si="16"/>
        <v>26642</v>
      </c>
      <c r="F100" s="69">
        <f t="shared" si="17"/>
        <v>3.996647439200522</v>
      </c>
      <c r="G100" s="69">
        <f t="shared" si="18"/>
        <v>4.9340753006903215</v>
      </c>
      <c r="H100" s="69">
        <f t="shared" si="19"/>
        <v>0.85821223983349082</v>
      </c>
      <c r="I100" s="70">
        <f t="shared" si="15"/>
        <v>9.7889349797243348</v>
      </c>
      <c r="J100" s="15"/>
      <c r="K100" s="71"/>
      <c r="L100" s="69">
        <v>1</v>
      </c>
      <c r="M100" s="69">
        <v>1</v>
      </c>
      <c r="N100" s="72"/>
      <c r="O100" s="71">
        <f t="shared" si="20"/>
        <v>0</v>
      </c>
      <c r="P100" s="71">
        <f t="shared" si="20"/>
        <v>0.2026722210461788</v>
      </c>
      <c r="Q100" s="71">
        <f t="shared" si="20"/>
        <v>1.1652129317032565</v>
      </c>
      <c r="R100" s="72"/>
      <c r="S100" s="69">
        <f t="shared" si="21"/>
        <v>0.87926243662411485</v>
      </c>
      <c r="T100" s="69">
        <f t="shared" si="22"/>
        <v>3.9472602405522572</v>
      </c>
      <c r="U100" s="69">
        <f t="shared" si="23"/>
        <v>0.72948040385846713</v>
      </c>
      <c r="V100" s="73"/>
      <c r="W100" s="69">
        <f t="shared" si="24"/>
        <v>1.079094808584141</v>
      </c>
      <c r="X100" s="69">
        <f t="shared" si="25"/>
        <v>4.1939640055867731</v>
      </c>
      <c r="Y100" s="69">
        <f t="shared" si="26"/>
        <v>0.7723910158501418</v>
      </c>
      <c r="Z100" s="74"/>
      <c r="AA100" s="69">
        <f t="shared" si="27"/>
        <v>1.2789271805441671</v>
      </c>
      <c r="AB100" s="69">
        <f t="shared" si="28"/>
        <v>4.4406677706212898</v>
      </c>
      <c r="AC100" s="69">
        <f t="shared" si="29"/>
        <v>0.81530162784181626</v>
      </c>
    </row>
    <row r="101" spans="1:29" ht="18.75" x14ac:dyDescent="0.4">
      <c r="A101" s="156">
        <v>71280597</v>
      </c>
      <c r="C101" s="120" t="s">
        <v>74</v>
      </c>
      <c r="D101" s="158">
        <v>2136668</v>
      </c>
      <c r="E101" s="159">
        <f t="shared" si="16"/>
        <v>35611.133333333331</v>
      </c>
      <c r="F101" s="75">
        <f t="shared" si="17"/>
        <v>5.342134405964079</v>
      </c>
      <c r="G101" s="75">
        <f t="shared" si="18"/>
        <v>6.595151017550851</v>
      </c>
      <c r="H101" s="75">
        <f t="shared" si="19"/>
        <v>1.1471327415737962</v>
      </c>
      <c r="I101" s="76">
        <f t="shared" si="15"/>
        <v>13.084418165088724</v>
      </c>
      <c r="J101" s="15"/>
      <c r="K101" s="77"/>
      <c r="L101" s="74">
        <v>1</v>
      </c>
      <c r="M101" s="74"/>
      <c r="N101" s="72"/>
      <c r="O101" s="77">
        <f t="shared" si="20"/>
        <v>0</v>
      </c>
      <c r="P101" s="77">
        <f t="shared" si="20"/>
        <v>0.15162655067925285</v>
      </c>
      <c r="Q101" s="77">
        <f t="shared" si="20"/>
        <v>0</v>
      </c>
      <c r="R101" s="72"/>
      <c r="S101" s="74">
        <f t="shared" si="21"/>
        <v>1.1752695693120974</v>
      </c>
      <c r="T101" s="74">
        <f t="shared" si="22"/>
        <v>5.2761208140406808</v>
      </c>
      <c r="U101" s="74">
        <f t="shared" si="23"/>
        <v>0.97506283033772678</v>
      </c>
      <c r="V101" s="16"/>
      <c r="W101" s="74">
        <f t="shared" si="24"/>
        <v>1.4423762896103014</v>
      </c>
      <c r="X101" s="74">
        <f t="shared" si="25"/>
        <v>5.6058783649182233</v>
      </c>
      <c r="Y101" s="74">
        <f t="shared" si="26"/>
        <v>1.0324194674164167</v>
      </c>
      <c r="Z101" s="16"/>
      <c r="AA101" s="74">
        <f t="shared" si="27"/>
        <v>1.7094830099085052</v>
      </c>
      <c r="AB101" s="74">
        <f t="shared" si="28"/>
        <v>5.9356359157957659</v>
      </c>
      <c r="AC101" s="74">
        <f t="shared" si="29"/>
        <v>1.0897761044951064</v>
      </c>
    </row>
    <row r="102" spans="1:29" ht="18.75" x14ac:dyDescent="0.4">
      <c r="A102" s="155">
        <v>71281166</v>
      </c>
      <c r="C102" s="112" t="s">
        <v>75</v>
      </c>
      <c r="D102" s="157">
        <v>793310</v>
      </c>
      <c r="E102" s="157">
        <f t="shared" si="16"/>
        <v>13221.833333333334</v>
      </c>
      <c r="F102" s="69">
        <f t="shared" si="17"/>
        <v>1.9834474263644912</v>
      </c>
      <c r="G102" s="69">
        <f t="shared" si="18"/>
        <v>2.4486720696585835</v>
      </c>
      <c r="H102" s="69">
        <f t="shared" si="19"/>
        <v>0.42591168830061971</v>
      </c>
      <c r="I102" s="70">
        <f t="shared" si="15"/>
        <v>4.8580311843236945</v>
      </c>
      <c r="J102" s="15"/>
      <c r="K102" s="71"/>
      <c r="L102" s="69">
        <v>2</v>
      </c>
      <c r="M102" s="69"/>
      <c r="N102" s="72"/>
      <c r="O102" s="71">
        <f t="shared" si="20"/>
        <v>0</v>
      </c>
      <c r="P102" s="71">
        <f t="shared" si="20"/>
        <v>0.81676922964979071</v>
      </c>
      <c r="Q102" s="71">
        <f t="shared" si="20"/>
        <v>0</v>
      </c>
      <c r="R102" s="72"/>
      <c r="S102" s="69">
        <f t="shared" si="21"/>
        <v>0.43635843380018807</v>
      </c>
      <c r="T102" s="69">
        <f t="shared" si="22"/>
        <v>1.958937655726867</v>
      </c>
      <c r="U102" s="69">
        <f t="shared" si="23"/>
        <v>0.36202493505552674</v>
      </c>
      <c r="V102" s="73"/>
      <c r="W102" s="69">
        <f t="shared" si="24"/>
        <v>0.53553080511841267</v>
      </c>
      <c r="X102" s="69">
        <f t="shared" si="25"/>
        <v>2.0813712592097962</v>
      </c>
      <c r="Y102" s="69">
        <f t="shared" si="26"/>
        <v>0.38332051947055773</v>
      </c>
      <c r="Z102" s="74"/>
      <c r="AA102" s="69">
        <f t="shared" si="27"/>
        <v>0.63470317643663721</v>
      </c>
      <c r="AB102" s="69">
        <f t="shared" si="28"/>
        <v>2.2038048626927251</v>
      </c>
      <c r="AC102" s="69">
        <f t="shared" si="29"/>
        <v>0.40461610388558872</v>
      </c>
    </row>
    <row r="103" spans="1:29" ht="18.75" x14ac:dyDescent="0.4">
      <c r="A103" s="156">
        <v>71281187</v>
      </c>
      <c r="C103" s="120" t="s">
        <v>76</v>
      </c>
      <c r="D103" s="158">
        <v>844120</v>
      </c>
      <c r="E103" s="159">
        <f t="shared" si="16"/>
        <v>14068.666666666666</v>
      </c>
      <c r="F103" s="75">
        <f t="shared" si="17"/>
        <v>2.1104834699459154</v>
      </c>
      <c r="G103" s="75">
        <f t="shared" si="18"/>
        <v>2.605504868765304</v>
      </c>
      <c r="H103" s="75">
        <f t="shared" si="19"/>
        <v>0.45319052366454354</v>
      </c>
      <c r="I103" s="76">
        <f t="shared" si="15"/>
        <v>5.1691788623757633</v>
      </c>
      <c r="J103" s="15"/>
      <c r="K103" s="77"/>
      <c r="L103" s="74">
        <v>4</v>
      </c>
      <c r="M103" s="74"/>
      <c r="N103" s="72"/>
      <c r="O103" s="77">
        <f t="shared" si="20"/>
        <v>0</v>
      </c>
      <c r="P103" s="77">
        <f t="shared" si="20"/>
        <v>1.535211101676244</v>
      </c>
      <c r="Q103" s="77">
        <f t="shared" si="20"/>
        <v>0</v>
      </c>
      <c r="R103" s="72"/>
      <c r="S103" s="74">
        <f t="shared" si="21"/>
        <v>0.46430636338810138</v>
      </c>
      <c r="T103" s="74">
        <f t="shared" si="22"/>
        <v>2.0844038950122434</v>
      </c>
      <c r="U103" s="74">
        <f t="shared" si="23"/>
        <v>0.38521194511486201</v>
      </c>
      <c r="V103" s="16"/>
      <c r="W103" s="74">
        <f t="shared" si="24"/>
        <v>0.5698305368853972</v>
      </c>
      <c r="X103" s="74">
        <f t="shared" si="25"/>
        <v>2.2146791384505082</v>
      </c>
      <c r="Y103" s="74">
        <f t="shared" si="26"/>
        <v>0.40787147129808921</v>
      </c>
      <c r="Z103" s="16"/>
      <c r="AA103" s="74">
        <f t="shared" si="27"/>
        <v>0.6753547103826929</v>
      </c>
      <c r="AB103" s="74">
        <f t="shared" si="28"/>
        <v>2.3449543818887735</v>
      </c>
      <c r="AC103" s="74">
        <f t="shared" si="29"/>
        <v>0.43053099748131635</v>
      </c>
    </row>
    <row r="104" spans="1:29" ht="18.75" x14ac:dyDescent="0.4">
      <c r="A104" s="155">
        <v>71281192</v>
      </c>
      <c r="C104" s="112" t="s">
        <v>77</v>
      </c>
      <c r="D104" s="157">
        <v>1005879</v>
      </c>
      <c r="E104" s="157">
        <f t="shared" si="16"/>
        <v>16764.650000000001</v>
      </c>
      <c r="F104" s="69">
        <f t="shared" si="17"/>
        <v>2.514916128353466</v>
      </c>
      <c r="G104" s="69">
        <f t="shared" si="18"/>
        <v>3.1047986446106899</v>
      </c>
      <c r="H104" s="69">
        <f t="shared" si="19"/>
        <v>0.54003557640284261</v>
      </c>
      <c r="I104" s="70">
        <f t="shared" si="15"/>
        <v>6.1597503493669983</v>
      </c>
      <c r="J104" s="15"/>
      <c r="K104" s="71"/>
      <c r="L104" s="69">
        <v>2</v>
      </c>
      <c r="M104" s="69"/>
      <c r="N104" s="72"/>
      <c r="O104" s="71">
        <f t="shared" si="20"/>
        <v>0</v>
      </c>
      <c r="P104" s="71">
        <f t="shared" si="20"/>
        <v>0.64416415649742709</v>
      </c>
      <c r="Q104" s="71">
        <f t="shared" si="20"/>
        <v>0</v>
      </c>
      <c r="R104" s="72"/>
      <c r="S104" s="69">
        <f t="shared" si="21"/>
        <v>0.55328154823776254</v>
      </c>
      <c r="T104" s="69">
        <f t="shared" si="22"/>
        <v>2.4838389156885521</v>
      </c>
      <c r="U104" s="69">
        <f t="shared" si="23"/>
        <v>0.45903023994241621</v>
      </c>
      <c r="V104" s="73"/>
      <c r="W104" s="69">
        <f t="shared" si="24"/>
        <v>0.67902735465543584</v>
      </c>
      <c r="X104" s="69">
        <f t="shared" si="25"/>
        <v>2.6390788479190865</v>
      </c>
      <c r="Y104" s="69">
        <f t="shared" si="26"/>
        <v>0.48603201876255836</v>
      </c>
      <c r="Z104" s="74"/>
      <c r="AA104" s="69">
        <f t="shared" si="27"/>
        <v>0.80477316107310914</v>
      </c>
      <c r="AB104" s="69">
        <f t="shared" si="28"/>
        <v>2.794318780149621</v>
      </c>
      <c r="AC104" s="69">
        <f t="shared" si="29"/>
        <v>0.5130337975827004</v>
      </c>
    </row>
    <row r="105" spans="1:29" ht="18.75" x14ac:dyDescent="0.4">
      <c r="A105" s="156">
        <v>71281208</v>
      </c>
      <c r="C105" s="120" t="s">
        <v>186</v>
      </c>
      <c r="D105" s="158">
        <v>960891</v>
      </c>
      <c r="E105" s="159">
        <f t="shared" si="16"/>
        <v>16014.85</v>
      </c>
      <c r="F105" s="75">
        <f t="shared" si="17"/>
        <v>2.402436350186941</v>
      </c>
      <c r="G105" s="75">
        <f t="shared" si="18"/>
        <v>2.9659363347068686</v>
      </c>
      <c r="H105" s="75">
        <f t="shared" si="19"/>
        <v>0.51588245210935291</v>
      </c>
      <c r="I105" s="76">
        <f t="shared" si="15"/>
        <v>5.884255137003163</v>
      </c>
      <c r="J105" s="15"/>
      <c r="K105" s="77"/>
      <c r="L105" s="74">
        <v>1</v>
      </c>
      <c r="M105" s="74"/>
      <c r="N105" s="72"/>
      <c r="O105" s="77">
        <f t="shared" si="20"/>
        <v>0</v>
      </c>
      <c r="P105" s="77">
        <f t="shared" si="20"/>
        <v>0.33716165390948377</v>
      </c>
      <c r="Q105" s="77">
        <f t="shared" si="20"/>
        <v>0</v>
      </c>
      <c r="R105" s="72"/>
      <c r="S105" s="74">
        <f t="shared" si="21"/>
        <v>0.52853599704112708</v>
      </c>
      <c r="T105" s="74">
        <f t="shared" si="22"/>
        <v>2.3727490677654948</v>
      </c>
      <c r="U105" s="74">
        <f t="shared" si="23"/>
        <v>0.43850008429294995</v>
      </c>
      <c r="V105" s="16"/>
      <c r="W105" s="74">
        <f t="shared" si="24"/>
        <v>0.64865781455047411</v>
      </c>
      <c r="X105" s="74">
        <f t="shared" si="25"/>
        <v>2.5210458845008383</v>
      </c>
      <c r="Y105" s="74">
        <f t="shared" si="26"/>
        <v>0.46429420689841761</v>
      </c>
      <c r="Z105" s="16"/>
      <c r="AA105" s="74">
        <f t="shared" si="27"/>
        <v>0.76877963205982114</v>
      </c>
      <c r="AB105" s="74">
        <f t="shared" si="28"/>
        <v>2.6693427012361819</v>
      </c>
      <c r="AC105" s="74">
        <f t="shared" si="29"/>
        <v>0.49008832950388526</v>
      </c>
    </row>
    <row r="106" spans="1:29" ht="18.75" x14ac:dyDescent="0.4">
      <c r="A106" s="155">
        <v>71281255</v>
      </c>
      <c r="C106" s="112" t="s">
        <v>78</v>
      </c>
      <c r="D106" s="157">
        <v>1038085</v>
      </c>
      <c r="E106" s="157">
        <f t="shared" si="16"/>
        <v>17301.416666666668</v>
      </c>
      <c r="F106" s="69">
        <f t="shared" si="17"/>
        <v>2.5954381283452657</v>
      </c>
      <c r="G106" s="69">
        <f t="shared" si="18"/>
        <v>3.2042073658866403</v>
      </c>
      <c r="H106" s="69">
        <f t="shared" si="19"/>
        <v>0.55732630995392574</v>
      </c>
      <c r="I106" s="70">
        <f t="shared" si="15"/>
        <v>6.3569718041858314</v>
      </c>
      <c r="J106" s="15"/>
      <c r="K106" s="71">
        <v>1</v>
      </c>
      <c r="L106" s="69">
        <v>1</v>
      </c>
      <c r="M106" s="69">
        <v>1</v>
      </c>
      <c r="N106" s="72"/>
      <c r="O106" s="71">
        <f t="shared" si="20"/>
        <v>0.38529140382073179</v>
      </c>
      <c r="P106" s="71">
        <f t="shared" si="20"/>
        <v>0.31208966393574489</v>
      </c>
      <c r="Q106" s="71">
        <f t="shared" si="20"/>
        <v>1.7942809842992522</v>
      </c>
      <c r="R106" s="72"/>
      <c r="S106" s="69">
        <f t="shared" si="21"/>
        <v>0.57099638823595844</v>
      </c>
      <c r="T106" s="69">
        <f t="shared" si="22"/>
        <v>2.5633658927093124</v>
      </c>
      <c r="U106" s="69">
        <f t="shared" si="23"/>
        <v>0.47372736346083688</v>
      </c>
      <c r="V106" s="73"/>
      <c r="W106" s="69">
        <f t="shared" si="24"/>
        <v>0.70076829465322177</v>
      </c>
      <c r="X106" s="69">
        <f t="shared" si="25"/>
        <v>2.723576261003644</v>
      </c>
      <c r="Y106" s="69">
        <f t="shared" si="26"/>
        <v>0.50159367895853313</v>
      </c>
      <c r="Z106" s="74"/>
      <c r="AA106" s="69">
        <f t="shared" si="27"/>
        <v>0.83054020107048498</v>
      </c>
      <c r="AB106" s="69">
        <f t="shared" si="28"/>
        <v>2.8837866292979766</v>
      </c>
      <c r="AC106" s="69">
        <f t="shared" si="29"/>
        <v>0.52945999445622938</v>
      </c>
    </row>
    <row r="107" spans="1:29" s="67" customFormat="1" ht="7.5" customHeight="1" x14ac:dyDescent="0.4">
      <c r="A107" s="156"/>
      <c r="C107" s="121"/>
      <c r="D107" s="162"/>
      <c r="E107" s="162"/>
      <c r="F107" s="75"/>
      <c r="G107" s="75"/>
      <c r="H107" s="75"/>
      <c r="I107" s="78"/>
      <c r="J107" s="79"/>
      <c r="K107" s="80"/>
      <c r="L107" s="75"/>
      <c r="M107" s="75"/>
      <c r="N107" s="75"/>
      <c r="O107" s="80"/>
      <c r="P107" s="80"/>
      <c r="Q107" s="80"/>
      <c r="R107" s="75"/>
      <c r="S107" s="75"/>
      <c r="T107" s="75"/>
      <c r="U107" s="75"/>
      <c r="V107" s="81"/>
      <c r="W107" s="75"/>
      <c r="X107" s="75"/>
      <c r="Y107" s="75"/>
      <c r="Z107" s="75"/>
      <c r="AA107" s="75"/>
      <c r="AB107" s="75"/>
      <c r="AC107" s="75"/>
    </row>
    <row r="108" spans="1:29" ht="18.75" x14ac:dyDescent="0.4">
      <c r="A108" s="155">
        <v>71281936</v>
      </c>
      <c r="C108" s="112" t="s">
        <v>79</v>
      </c>
      <c r="D108" s="157">
        <v>4775339</v>
      </c>
      <c r="E108" s="157">
        <f t="shared" si="16"/>
        <v>79588.983333333337</v>
      </c>
      <c r="F108" s="69">
        <f t="shared" si="17"/>
        <v>11.939385422556104</v>
      </c>
      <c r="G108" s="69">
        <f t="shared" si="18"/>
        <v>14.739810707606546</v>
      </c>
      <c r="H108" s="69">
        <f t="shared" si="19"/>
        <v>2.5637804839190137</v>
      </c>
      <c r="I108" s="70">
        <f t="shared" si="15"/>
        <v>29.242976614081666</v>
      </c>
      <c r="J108" s="15"/>
      <c r="K108" s="71"/>
      <c r="L108" s="69">
        <v>9</v>
      </c>
      <c r="M108" s="69">
        <v>2</v>
      </c>
      <c r="N108" s="72"/>
      <c r="O108" s="71">
        <f t="shared" si="20"/>
        <v>0</v>
      </c>
      <c r="P108" s="71">
        <f t="shared" si="20"/>
        <v>0.61059128767206683</v>
      </c>
      <c r="Q108" s="71">
        <f t="shared" si="20"/>
        <v>0.78009798910037154</v>
      </c>
      <c r="R108" s="72"/>
      <c r="S108" s="69">
        <f t="shared" si="21"/>
        <v>2.6266647929623428</v>
      </c>
      <c r="T108" s="69">
        <f t="shared" si="22"/>
        <v>11.791848566085237</v>
      </c>
      <c r="U108" s="69">
        <f t="shared" si="23"/>
        <v>2.1792134113311614</v>
      </c>
      <c r="V108" s="73"/>
      <c r="W108" s="69">
        <f t="shared" si="24"/>
        <v>3.223634064090148</v>
      </c>
      <c r="X108" s="69">
        <f t="shared" si="25"/>
        <v>12.528839101465564</v>
      </c>
      <c r="Y108" s="69">
        <f t="shared" si="26"/>
        <v>2.3074024355271123</v>
      </c>
      <c r="Z108" s="74"/>
      <c r="AA108" s="69">
        <f t="shared" si="27"/>
        <v>3.8206033352179531</v>
      </c>
      <c r="AB108" s="69">
        <f t="shared" si="28"/>
        <v>13.265829636845892</v>
      </c>
      <c r="AC108" s="69">
        <f t="shared" si="29"/>
        <v>2.4355914597230628</v>
      </c>
    </row>
    <row r="109" spans="1:29" ht="18.75" x14ac:dyDescent="0.4">
      <c r="A109" s="156">
        <v>71282023</v>
      </c>
      <c r="C109" s="120" t="s">
        <v>80</v>
      </c>
      <c r="D109" s="158">
        <v>2070921</v>
      </c>
      <c r="E109" s="159">
        <f t="shared" si="16"/>
        <v>34515.35</v>
      </c>
      <c r="F109" s="75">
        <f t="shared" si="17"/>
        <v>5.1777526158174956</v>
      </c>
      <c r="G109" s="75">
        <f t="shared" si="18"/>
        <v>6.3922128942902807</v>
      </c>
      <c r="H109" s="75">
        <f t="shared" si="19"/>
        <v>1.1118345406552388</v>
      </c>
      <c r="I109" s="76">
        <f t="shared" si="15"/>
        <v>12.681800050763016</v>
      </c>
      <c r="J109" s="15"/>
      <c r="K109" s="77"/>
      <c r="L109" s="74">
        <v>2</v>
      </c>
      <c r="M109" s="74"/>
      <c r="N109" s="72"/>
      <c r="O109" s="77">
        <f t="shared" si="20"/>
        <v>0</v>
      </c>
      <c r="P109" s="77">
        <f t="shared" si="20"/>
        <v>0.31288069297354926</v>
      </c>
      <c r="Q109" s="77">
        <f t="shared" si="20"/>
        <v>0</v>
      </c>
      <c r="R109" s="72"/>
      <c r="S109" s="74">
        <f t="shared" si="21"/>
        <v>1.1391055754798491</v>
      </c>
      <c r="T109" s="74">
        <f t="shared" si="22"/>
        <v>5.1137703154322249</v>
      </c>
      <c r="U109" s="74">
        <f t="shared" si="23"/>
        <v>0.94505935955695297</v>
      </c>
      <c r="V109" s="16"/>
      <c r="W109" s="74">
        <f t="shared" si="24"/>
        <v>1.3979932062707239</v>
      </c>
      <c r="X109" s="74">
        <f t="shared" si="25"/>
        <v>5.4333809601467387</v>
      </c>
      <c r="Y109" s="74">
        <f t="shared" si="26"/>
        <v>1.0006510865897149</v>
      </c>
      <c r="Z109" s="16"/>
      <c r="AA109" s="74">
        <f t="shared" si="27"/>
        <v>1.6568808370615986</v>
      </c>
      <c r="AB109" s="74">
        <f t="shared" si="28"/>
        <v>5.7529916048612524</v>
      </c>
      <c r="AC109" s="74">
        <f t="shared" si="29"/>
        <v>1.0562428136224769</v>
      </c>
    </row>
    <row r="110" spans="1:29" ht="18.75" x14ac:dyDescent="0.4">
      <c r="A110" s="155">
        <v>71282243</v>
      </c>
      <c r="C110" s="112" t="s">
        <v>81</v>
      </c>
      <c r="D110" s="157">
        <v>3426929</v>
      </c>
      <c r="E110" s="157">
        <f t="shared" si="16"/>
        <v>57115.48333333333</v>
      </c>
      <c r="F110" s="69">
        <f t="shared" si="17"/>
        <v>8.5680673449015377</v>
      </c>
      <c r="G110" s="69">
        <f t="shared" si="18"/>
        <v>10.577737992717877</v>
      </c>
      <c r="H110" s="69">
        <f t="shared" si="19"/>
        <v>1.8398471166080776</v>
      </c>
      <c r="I110" s="70">
        <f t="shared" si="15"/>
        <v>20.985652454227491</v>
      </c>
      <c r="J110" s="15"/>
      <c r="K110" s="71"/>
      <c r="L110" s="69">
        <v>7</v>
      </c>
      <c r="M110" s="69">
        <v>1</v>
      </c>
      <c r="N110" s="72"/>
      <c r="O110" s="71">
        <f t="shared" si="20"/>
        <v>0</v>
      </c>
      <c r="P110" s="71">
        <f t="shared" si="20"/>
        <v>0.66176719491625435</v>
      </c>
      <c r="Q110" s="71">
        <f t="shared" si="20"/>
        <v>0.54352342157841316</v>
      </c>
      <c r="R110" s="72"/>
      <c r="S110" s="69">
        <f t="shared" si="21"/>
        <v>1.8849748158783384</v>
      </c>
      <c r="T110" s="69">
        <f t="shared" si="22"/>
        <v>8.4621903941743017</v>
      </c>
      <c r="U110" s="69">
        <f t="shared" si="23"/>
        <v>1.563870049116866</v>
      </c>
      <c r="V110" s="73"/>
      <c r="W110" s="69">
        <f t="shared" si="24"/>
        <v>2.3133781831234153</v>
      </c>
      <c r="X110" s="69">
        <f t="shared" si="25"/>
        <v>8.9910772938101946</v>
      </c>
      <c r="Y110" s="69">
        <f t="shared" si="26"/>
        <v>1.6558624049472699</v>
      </c>
      <c r="Z110" s="74"/>
      <c r="AA110" s="69">
        <f t="shared" si="27"/>
        <v>2.7417815503684921</v>
      </c>
      <c r="AB110" s="69">
        <f t="shared" si="28"/>
        <v>9.5199641934460892</v>
      </c>
      <c r="AC110" s="69">
        <f t="shared" si="29"/>
        <v>1.7478547607776738</v>
      </c>
    </row>
    <row r="111" spans="1:29" ht="18.75" x14ac:dyDescent="0.4">
      <c r="A111" s="156">
        <v>71282290</v>
      </c>
      <c r="C111" s="120" t="s">
        <v>82</v>
      </c>
      <c r="D111" s="158">
        <v>6891747</v>
      </c>
      <c r="E111" s="159">
        <f t="shared" si="16"/>
        <v>114862.45</v>
      </c>
      <c r="F111" s="75">
        <f t="shared" si="17"/>
        <v>17.230865424998047</v>
      </c>
      <c r="G111" s="75">
        <f t="shared" si="18"/>
        <v>21.27242615125655</v>
      </c>
      <c r="H111" s="75">
        <f t="shared" si="19"/>
        <v>3.7000360516200863</v>
      </c>
      <c r="I111" s="76">
        <f t="shared" si="15"/>
        <v>42.203327627874685</v>
      </c>
      <c r="J111" s="15"/>
      <c r="K111" s="77">
        <v>11</v>
      </c>
      <c r="L111" s="74">
        <v>12</v>
      </c>
      <c r="M111" s="74">
        <v>3</v>
      </c>
      <c r="N111" s="72"/>
      <c r="O111" s="77">
        <f t="shared" si="20"/>
        <v>0.63838929320645232</v>
      </c>
      <c r="P111" s="77">
        <f t="shared" si="20"/>
        <v>0.56411054924692583</v>
      </c>
      <c r="Q111" s="77">
        <f t="shared" si="20"/>
        <v>0.81080291060581133</v>
      </c>
      <c r="R111" s="72"/>
      <c r="S111" s="74">
        <f t="shared" si="21"/>
        <v>3.7907903934995706</v>
      </c>
      <c r="T111" s="74">
        <f t="shared" si="22"/>
        <v>17.017940921005241</v>
      </c>
      <c r="U111" s="74">
        <f t="shared" si="23"/>
        <v>3.1450306438770732</v>
      </c>
      <c r="V111" s="16"/>
      <c r="W111" s="74">
        <f t="shared" si="24"/>
        <v>4.6523336647494729</v>
      </c>
      <c r="X111" s="74">
        <f t="shared" si="25"/>
        <v>18.081562228568067</v>
      </c>
      <c r="Y111" s="74">
        <f t="shared" si="26"/>
        <v>3.3300324464580777</v>
      </c>
      <c r="Z111" s="16"/>
      <c r="AA111" s="74">
        <f t="shared" si="27"/>
        <v>5.5138769359993756</v>
      </c>
      <c r="AB111" s="74">
        <f t="shared" si="28"/>
        <v>19.145183536130894</v>
      </c>
      <c r="AC111" s="74">
        <f t="shared" si="29"/>
        <v>3.5150342490390818</v>
      </c>
    </row>
    <row r="112" spans="1:29" ht="18.75" x14ac:dyDescent="0.4">
      <c r="A112" s="155">
        <v>71282510</v>
      </c>
      <c r="C112" s="112" t="s">
        <v>83</v>
      </c>
      <c r="D112" s="157">
        <v>715105</v>
      </c>
      <c r="E112" s="157">
        <f t="shared" si="16"/>
        <v>11918.416666666666</v>
      </c>
      <c r="F112" s="69">
        <f t="shared" si="17"/>
        <v>1.7879179284647604</v>
      </c>
      <c r="G112" s="69">
        <f t="shared" si="18"/>
        <v>2.2072804330882012</v>
      </c>
      <c r="H112" s="69">
        <f t="shared" si="19"/>
        <v>0.38392504552093709</v>
      </c>
      <c r="I112" s="70">
        <f t="shared" si="15"/>
        <v>4.3791234070738989</v>
      </c>
      <c r="J112" s="15"/>
      <c r="K112" s="71">
        <v>1</v>
      </c>
      <c r="L112" s="69"/>
      <c r="M112" s="69"/>
      <c r="N112" s="72"/>
      <c r="O112" s="71">
        <f t="shared" si="20"/>
        <v>0.55930978938092224</v>
      </c>
      <c r="P112" s="71">
        <f t="shared" si="20"/>
        <v>0</v>
      </c>
      <c r="Q112" s="71">
        <f t="shared" si="20"/>
        <v>0</v>
      </c>
      <c r="R112" s="72"/>
      <c r="S112" s="69">
        <f t="shared" si="21"/>
        <v>0.39334194426224728</v>
      </c>
      <c r="T112" s="69">
        <f t="shared" si="22"/>
        <v>1.765824346470561</v>
      </c>
      <c r="U112" s="69">
        <f t="shared" si="23"/>
        <v>0.32633628869279652</v>
      </c>
      <c r="V112" s="73"/>
      <c r="W112" s="69">
        <f t="shared" si="24"/>
        <v>0.48273784068548531</v>
      </c>
      <c r="X112" s="69">
        <f t="shared" si="25"/>
        <v>1.8761883681249709</v>
      </c>
      <c r="Y112" s="69">
        <f t="shared" si="26"/>
        <v>0.34553254096884339</v>
      </c>
      <c r="Z112" s="74"/>
      <c r="AA112" s="69">
        <f t="shared" si="27"/>
        <v>0.57213373710872328</v>
      </c>
      <c r="AB112" s="69">
        <f t="shared" si="28"/>
        <v>1.9865523897793811</v>
      </c>
      <c r="AC112" s="69">
        <f t="shared" si="29"/>
        <v>0.36472879324489021</v>
      </c>
    </row>
    <row r="113" spans="1:29" ht="18.75" x14ac:dyDescent="0.4">
      <c r="A113" s="156">
        <v>71283425</v>
      </c>
      <c r="C113" s="120" t="s">
        <v>84</v>
      </c>
      <c r="D113" s="158">
        <v>657533</v>
      </c>
      <c r="E113" s="159">
        <f t="shared" si="16"/>
        <v>10958.883333333333</v>
      </c>
      <c r="F113" s="75">
        <f t="shared" si="17"/>
        <v>1.6439754151589199</v>
      </c>
      <c r="G113" s="75">
        <f t="shared" si="18"/>
        <v>2.0295756916953236</v>
      </c>
      <c r="H113" s="75">
        <f t="shared" si="19"/>
        <v>0.35301583257915736</v>
      </c>
      <c r="I113" s="76">
        <f t="shared" si="15"/>
        <v>4.0265669394334012</v>
      </c>
      <c r="J113" s="15"/>
      <c r="K113" s="77">
        <v>1</v>
      </c>
      <c r="L113" s="74">
        <v>2</v>
      </c>
      <c r="M113" s="74"/>
      <c r="N113" s="72"/>
      <c r="O113" s="77">
        <f t="shared" si="20"/>
        <v>0.60828160249788887</v>
      </c>
      <c r="P113" s="77">
        <f t="shared" si="20"/>
        <v>0.98542764784957648</v>
      </c>
      <c r="Q113" s="77">
        <f t="shared" si="20"/>
        <v>0</v>
      </c>
      <c r="R113" s="72"/>
      <c r="S113" s="74">
        <f t="shared" si="21"/>
        <v>0.36167459133496238</v>
      </c>
      <c r="T113" s="74">
        <f t="shared" si="22"/>
        <v>1.6236605533562589</v>
      </c>
      <c r="U113" s="74">
        <f t="shared" si="23"/>
        <v>0.30006345769228376</v>
      </c>
      <c r="V113" s="16"/>
      <c r="W113" s="74">
        <f t="shared" si="24"/>
        <v>0.4438733620929084</v>
      </c>
      <c r="X113" s="74">
        <f t="shared" si="25"/>
        <v>1.7251393379410249</v>
      </c>
      <c r="Y113" s="74">
        <f t="shared" si="26"/>
        <v>0.31771424932124165</v>
      </c>
      <c r="Z113" s="16"/>
      <c r="AA113" s="74">
        <f t="shared" si="27"/>
        <v>0.52607213285085441</v>
      </c>
      <c r="AB113" s="74">
        <f t="shared" si="28"/>
        <v>1.8266181225257914</v>
      </c>
      <c r="AC113" s="74">
        <f t="shared" si="29"/>
        <v>0.33536504095019948</v>
      </c>
    </row>
    <row r="114" spans="1:29" ht="18.75" x14ac:dyDescent="0.4">
      <c r="A114" s="155">
        <v>71283886</v>
      </c>
      <c r="C114" s="112" t="s">
        <v>85</v>
      </c>
      <c r="D114" s="157">
        <v>869547</v>
      </c>
      <c r="E114" s="157">
        <f t="shared" si="16"/>
        <v>14492.45</v>
      </c>
      <c r="F114" s="69">
        <f t="shared" si="17"/>
        <v>2.1740564965183395</v>
      </c>
      <c r="G114" s="69">
        <f t="shared" si="18"/>
        <v>2.6839891746674214</v>
      </c>
      <c r="H114" s="69">
        <f t="shared" si="19"/>
        <v>0.46684175269029626</v>
      </c>
      <c r="I114" s="70">
        <f t="shared" si="15"/>
        <v>5.3248874238760573</v>
      </c>
      <c r="J114" s="15"/>
      <c r="K114" s="71"/>
      <c r="L114" s="69">
        <v>2</v>
      </c>
      <c r="M114" s="69"/>
      <c r="N114" s="72"/>
      <c r="O114" s="71">
        <f t="shared" si="20"/>
        <v>0</v>
      </c>
      <c r="P114" s="71">
        <f t="shared" si="20"/>
        <v>0.74515948830077683</v>
      </c>
      <c r="Q114" s="71">
        <f t="shared" si="20"/>
        <v>0</v>
      </c>
      <c r="R114" s="72"/>
      <c r="S114" s="69">
        <f t="shared" si="21"/>
        <v>0.4782924292340347</v>
      </c>
      <c r="T114" s="69">
        <f t="shared" si="22"/>
        <v>2.1471913397339373</v>
      </c>
      <c r="U114" s="69">
        <f t="shared" si="23"/>
        <v>0.3968154897867518</v>
      </c>
      <c r="V114" s="73"/>
      <c r="W114" s="69">
        <f t="shared" si="24"/>
        <v>0.58699525405995168</v>
      </c>
      <c r="X114" s="69">
        <f t="shared" si="25"/>
        <v>2.2813907984673083</v>
      </c>
      <c r="Y114" s="69">
        <f t="shared" si="26"/>
        <v>0.42015757742126664</v>
      </c>
      <c r="Z114" s="74"/>
      <c r="AA114" s="69">
        <f t="shared" si="27"/>
        <v>0.69569807888586865</v>
      </c>
      <c r="AB114" s="69">
        <f t="shared" si="28"/>
        <v>2.4155902572006793</v>
      </c>
      <c r="AC114" s="69">
        <f t="shared" si="29"/>
        <v>0.44349966505578142</v>
      </c>
    </row>
    <row r="115" spans="1:29" ht="18.75" x14ac:dyDescent="0.4">
      <c r="A115" s="156">
        <v>71283928</v>
      </c>
      <c r="C115" s="120" t="s">
        <v>86</v>
      </c>
      <c r="D115" s="158">
        <v>733508</v>
      </c>
      <c r="E115" s="159">
        <f t="shared" si="16"/>
        <v>12225.133333333333</v>
      </c>
      <c r="F115" s="75">
        <f t="shared" si="17"/>
        <v>1.8339294283669247</v>
      </c>
      <c r="G115" s="75">
        <f t="shared" si="18"/>
        <v>2.2640840938235094</v>
      </c>
      <c r="H115" s="75">
        <f t="shared" si="19"/>
        <v>0.39380523460187183</v>
      </c>
      <c r="I115" s="76">
        <f t="shared" si="15"/>
        <v>4.4918187567923056</v>
      </c>
      <c r="J115" s="15"/>
      <c r="K115" s="77"/>
      <c r="L115" s="74">
        <v>3</v>
      </c>
      <c r="M115" s="74"/>
      <c r="N115" s="72"/>
      <c r="O115" s="77">
        <f t="shared" si="20"/>
        <v>0</v>
      </c>
      <c r="P115" s="77">
        <f t="shared" si="20"/>
        <v>1.3250391220821223</v>
      </c>
      <c r="Q115" s="77">
        <f t="shared" si="20"/>
        <v>0</v>
      </c>
      <c r="R115" s="72"/>
      <c r="S115" s="74">
        <f t="shared" si="21"/>
        <v>0.40346447424072346</v>
      </c>
      <c r="T115" s="74">
        <f t="shared" si="22"/>
        <v>1.8112672750588077</v>
      </c>
      <c r="U115" s="74">
        <f t="shared" si="23"/>
        <v>0.33473444941159103</v>
      </c>
      <c r="V115" s="16"/>
      <c r="W115" s="74">
        <f t="shared" si="24"/>
        <v>0.49516094565906971</v>
      </c>
      <c r="X115" s="74">
        <f t="shared" si="25"/>
        <v>1.9244714797499829</v>
      </c>
      <c r="Y115" s="74">
        <f t="shared" si="26"/>
        <v>0.35442471114168467</v>
      </c>
      <c r="Z115" s="16"/>
      <c r="AA115" s="74">
        <f t="shared" si="27"/>
        <v>0.5868574170774159</v>
      </c>
      <c r="AB115" s="74">
        <f t="shared" si="28"/>
        <v>2.0376756844411585</v>
      </c>
      <c r="AC115" s="74">
        <f t="shared" si="29"/>
        <v>0.37411497287177825</v>
      </c>
    </row>
    <row r="116" spans="1:29" ht="18.75" x14ac:dyDescent="0.4">
      <c r="A116" s="155">
        <v>71285464</v>
      </c>
      <c r="C116" s="112" t="s">
        <v>87</v>
      </c>
      <c r="D116" s="157">
        <v>1144148</v>
      </c>
      <c r="E116" s="157">
        <f t="shared" si="16"/>
        <v>19069.133333333335</v>
      </c>
      <c r="F116" s="69">
        <f t="shared" si="17"/>
        <v>2.8606186811966063</v>
      </c>
      <c r="G116" s="69">
        <f t="shared" si="18"/>
        <v>3.5315869598967979</v>
      </c>
      <c r="H116" s="69">
        <f t="shared" si="19"/>
        <v>0.61426933524823513</v>
      </c>
      <c r="I116" s="70">
        <f t="shared" si="15"/>
        <v>7.0064749763416394</v>
      </c>
      <c r="J116" s="15"/>
      <c r="K116" s="71"/>
      <c r="L116" s="69">
        <v>1</v>
      </c>
      <c r="M116" s="69"/>
      <c r="N116" s="72"/>
      <c r="O116" s="71">
        <f t="shared" si="20"/>
        <v>0</v>
      </c>
      <c r="P116" s="71">
        <f t="shared" si="20"/>
        <v>0.28315882105001955</v>
      </c>
      <c r="Q116" s="71">
        <f t="shared" si="20"/>
        <v>0</v>
      </c>
      <c r="R116" s="72"/>
      <c r="S116" s="69">
        <f t="shared" si="21"/>
        <v>0.62933610986325339</v>
      </c>
      <c r="T116" s="69">
        <f t="shared" si="22"/>
        <v>2.8252695679174384</v>
      </c>
      <c r="U116" s="69">
        <f t="shared" si="23"/>
        <v>0.52212893496099988</v>
      </c>
      <c r="V116" s="73"/>
      <c r="W116" s="69">
        <f t="shared" si="24"/>
        <v>0.77236704392308375</v>
      </c>
      <c r="X116" s="69">
        <f t="shared" si="25"/>
        <v>3.0018489159122783</v>
      </c>
      <c r="Y116" s="69">
        <f t="shared" si="26"/>
        <v>0.55284240172341159</v>
      </c>
      <c r="Z116" s="74"/>
      <c r="AA116" s="69">
        <f t="shared" si="27"/>
        <v>0.915397977982914</v>
      </c>
      <c r="AB116" s="69">
        <f t="shared" si="28"/>
        <v>3.1784282639071182</v>
      </c>
      <c r="AC116" s="69">
        <f t="shared" si="29"/>
        <v>0.5835558684858233</v>
      </c>
    </row>
    <row r="117" spans="1:29" ht="18.75" x14ac:dyDescent="0.4">
      <c r="A117" s="156">
        <v>71285485</v>
      </c>
      <c r="C117" s="120" t="s">
        <v>88</v>
      </c>
      <c r="D117" s="158">
        <v>416235</v>
      </c>
      <c r="E117" s="159">
        <f t="shared" si="16"/>
        <v>6937.25</v>
      </c>
      <c r="F117" s="75">
        <f t="shared" si="17"/>
        <v>1.0406779689060064</v>
      </c>
      <c r="G117" s="75">
        <f t="shared" si="18"/>
        <v>1.2847726852231038</v>
      </c>
      <c r="H117" s="75">
        <f t="shared" si="19"/>
        <v>0.22346794012404789</v>
      </c>
      <c r="I117" s="76">
        <f t="shared" si="15"/>
        <v>2.5489185942531578</v>
      </c>
      <c r="J117" s="15"/>
      <c r="K117" s="77"/>
      <c r="L117" s="74"/>
      <c r="M117" s="74"/>
      <c r="N117" s="72"/>
      <c r="O117" s="77">
        <f t="shared" si="20"/>
        <v>0</v>
      </c>
      <c r="P117" s="77">
        <f t="shared" si="20"/>
        <v>0</v>
      </c>
      <c r="Q117" s="77">
        <f t="shared" si="20"/>
        <v>0</v>
      </c>
      <c r="R117" s="72"/>
      <c r="S117" s="74">
        <f t="shared" si="21"/>
        <v>0.22894915315932141</v>
      </c>
      <c r="T117" s="74">
        <f t="shared" si="22"/>
        <v>1.0278181481784832</v>
      </c>
      <c r="U117" s="74">
        <f t="shared" si="23"/>
        <v>0.18994774910544071</v>
      </c>
      <c r="V117" s="16"/>
      <c r="W117" s="74">
        <f t="shared" si="24"/>
        <v>0.28098305160462173</v>
      </c>
      <c r="X117" s="74">
        <f t="shared" si="25"/>
        <v>1.0920567824396383</v>
      </c>
      <c r="Y117" s="74">
        <f t="shared" si="26"/>
        <v>0.20112114611164311</v>
      </c>
      <c r="Z117" s="16"/>
      <c r="AA117" s="74">
        <f t="shared" si="27"/>
        <v>0.33301695004992204</v>
      </c>
      <c r="AB117" s="74">
        <f t="shared" si="28"/>
        <v>1.1562954167007935</v>
      </c>
      <c r="AC117" s="74">
        <f t="shared" si="29"/>
        <v>0.21229454311784549</v>
      </c>
    </row>
    <row r="118" spans="1:29" ht="18.75" x14ac:dyDescent="0.4">
      <c r="A118" s="155">
        <v>71285511</v>
      </c>
      <c r="C118" s="112" t="s">
        <v>89</v>
      </c>
      <c r="D118" s="157">
        <v>842269</v>
      </c>
      <c r="E118" s="157">
        <f t="shared" si="16"/>
        <v>14037.816666666668</v>
      </c>
      <c r="F118" s="69">
        <f t="shared" si="17"/>
        <v>2.1058555676300483</v>
      </c>
      <c r="G118" s="69">
        <f t="shared" si="18"/>
        <v>2.5997914755130598</v>
      </c>
      <c r="H118" s="69">
        <f t="shared" si="19"/>
        <v>0.45219676014833377</v>
      </c>
      <c r="I118" s="70">
        <f t="shared" si="15"/>
        <v>5.1578438032914411</v>
      </c>
      <c r="J118" s="15"/>
      <c r="K118" s="71"/>
      <c r="L118" s="69">
        <v>1</v>
      </c>
      <c r="M118" s="69">
        <v>1</v>
      </c>
      <c r="N118" s="72"/>
      <c r="O118" s="71">
        <f t="shared" si="20"/>
        <v>0</v>
      </c>
      <c r="P118" s="71">
        <f t="shared" si="20"/>
        <v>0.38464623390714575</v>
      </c>
      <c r="Q118" s="71">
        <f t="shared" si="20"/>
        <v>2.211426724225027</v>
      </c>
      <c r="R118" s="72"/>
      <c r="S118" s="69">
        <f t="shared" si="21"/>
        <v>0.46328822487861065</v>
      </c>
      <c r="T118" s="69">
        <f t="shared" si="22"/>
        <v>2.0798331804104477</v>
      </c>
      <c r="U118" s="69">
        <f t="shared" si="23"/>
        <v>0.38436724612608369</v>
      </c>
      <c r="V118" s="73"/>
      <c r="W118" s="69">
        <f t="shared" si="24"/>
        <v>0.56858100326011307</v>
      </c>
      <c r="X118" s="69">
        <f t="shared" si="25"/>
        <v>2.2098227541861006</v>
      </c>
      <c r="Y118" s="69">
        <f t="shared" si="26"/>
        <v>0.40697708413350042</v>
      </c>
      <c r="Z118" s="74"/>
      <c r="AA118" s="69">
        <f t="shared" si="27"/>
        <v>0.67387378164161549</v>
      </c>
      <c r="AB118" s="69">
        <f t="shared" si="28"/>
        <v>2.339812327961754</v>
      </c>
      <c r="AC118" s="69">
        <f t="shared" si="29"/>
        <v>0.42958692214091704</v>
      </c>
    </row>
    <row r="119" spans="1:29" ht="18.75" x14ac:dyDescent="0.4">
      <c r="A119" s="156">
        <v>71285595</v>
      </c>
      <c r="C119" s="120" t="s">
        <v>90</v>
      </c>
      <c r="D119" s="158">
        <v>8244458</v>
      </c>
      <c r="E119" s="159">
        <f t="shared" si="16"/>
        <v>137407.63333333333</v>
      </c>
      <c r="F119" s="75">
        <f t="shared" si="17"/>
        <v>20.612936937477329</v>
      </c>
      <c r="G119" s="75">
        <f t="shared" si="18"/>
        <v>25.447774557327229</v>
      </c>
      <c r="H119" s="75">
        <f t="shared" si="19"/>
        <v>4.4262785366421076</v>
      </c>
      <c r="I119" s="76">
        <f t="shared" si="15"/>
        <v>50.486990031446666</v>
      </c>
      <c r="J119" s="15"/>
      <c r="K119" s="77">
        <v>6</v>
      </c>
      <c r="L119" s="74">
        <v>10</v>
      </c>
      <c r="M119" s="74">
        <v>2</v>
      </c>
      <c r="N119" s="72"/>
      <c r="O119" s="77">
        <f t="shared" si="20"/>
        <v>0.29107933615666015</v>
      </c>
      <c r="P119" s="77">
        <f t="shared" si="20"/>
        <v>0.39296167047820219</v>
      </c>
      <c r="Q119" s="77">
        <f t="shared" si="20"/>
        <v>0.45184684683609022</v>
      </c>
      <c r="R119" s="72"/>
      <c r="S119" s="74">
        <f t="shared" si="21"/>
        <v>4.5348461262450126</v>
      </c>
      <c r="T119" s="74">
        <f t="shared" si="22"/>
        <v>20.358219645861784</v>
      </c>
      <c r="U119" s="74">
        <f t="shared" si="23"/>
        <v>3.7623367561457912</v>
      </c>
      <c r="V119" s="16"/>
      <c r="W119" s="74">
        <f t="shared" si="24"/>
        <v>5.5654929731188796</v>
      </c>
      <c r="X119" s="74">
        <f t="shared" si="25"/>
        <v>21.630608373728144</v>
      </c>
      <c r="Y119" s="74">
        <f t="shared" si="26"/>
        <v>3.9836506829778968</v>
      </c>
      <c r="Z119" s="16"/>
      <c r="AA119" s="74">
        <f t="shared" si="27"/>
        <v>6.5961398199927457</v>
      </c>
      <c r="AB119" s="74">
        <f t="shared" si="28"/>
        <v>22.902997101594508</v>
      </c>
      <c r="AC119" s="74">
        <f t="shared" si="29"/>
        <v>4.204964609810002</v>
      </c>
    </row>
    <row r="120" spans="1:29" ht="18.75" x14ac:dyDescent="0.4">
      <c r="A120" s="155">
        <v>71285600</v>
      </c>
      <c r="C120" s="112" t="s">
        <v>91</v>
      </c>
      <c r="D120" s="157">
        <v>1072326</v>
      </c>
      <c r="E120" s="157">
        <f t="shared" si="16"/>
        <v>17872.099999999999</v>
      </c>
      <c r="F120" s="69">
        <f t="shared" si="17"/>
        <v>2.6810480706454336</v>
      </c>
      <c r="G120" s="69">
        <f t="shared" si="18"/>
        <v>3.3098974244226214</v>
      </c>
      <c r="H120" s="69">
        <f t="shared" si="19"/>
        <v>0.57570959280565004</v>
      </c>
      <c r="I120" s="70">
        <f t="shared" si="15"/>
        <v>6.5666550878737047</v>
      </c>
      <c r="J120" s="15"/>
      <c r="K120" s="71"/>
      <c r="L120" s="69">
        <v>1</v>
      </c>
      <c r="M120" s="69"/>
      <c r="N120" s="72"/>
      <c r="O120" s="71">
        <f t="shared" si="20"/>
        <v>0</v>
      </c>
      <c r="P120" s="71">
        <f t="shared" si="20"/>
        <v>0.30212416633256844</v>
      </c>
      <c r="Q120" s="71">
        <f t="shared" si="20"/>
        <v>0</v>
      </c>
      <c r="R120" s="72"/>
      <c r="S120" s="69">
        <f t="shared" si="21"/>
        <v>0.58983057554199536</v>
      </c>
      <c r="T120" s="69">
        <f t="shared" si="22"/>
        <v>2.6479179395380972</v>
      </c>
      <c r="U120" s="69">
        <f t="shared" si="23"/>
        <v>0.48935315388480249</v>
      </c>
      <c r="V120" s="73"/>
      <c r="W120" s="69">
        <f t="shared" si="24"/>
        <v>0.72388297907426713</v>
      </c>
      <c r="X120" s="69">
        <f t="shared" si="25"/>
        <v>2.8134128107592282</v>
      </c>
      <c r="Y120" s="69">
        <f t="shared" si="26"/>
        <v>0.51813863352508505</v>
      </c>
      <c r="Z120" s="74"/>
      <c r="AA120" s="69">
        <f t="shared" si="27"/>
        <v>0.85793538260653879</v>
      </c>
      <c r="AB120" s="69">
        <f t="shared" si="28"/>
        <v>2.9789076819803593</v>
      </c>
      <c r="AC120" s="69">
        <f t="shared" si="29"/>
        <v>0.54692411316536749</v>
      </c>
    </row>
    <row r="121" spans="1:29" ht="18.75" x14ac:dyDescent="0.4">
      <c r="A121" s="156">
        <v>71285616</v>
      </c>
      <c r="C121" s="120" t="s">
        <v>92</v>
      </c>
      <c r="D121" s="158">
        <v>3433897</v>
      </c>
      <c r="E121" s="159">
        <f t="shared" si="16"/>
        <v>57231.616666666669</v>
      </c>
      <c r="F121" s="75">
        <f t="shared" si="17"/>
        <v>8.5854888594001668</v>
      </c>
      <c r="G121" s="75">
        <f t="shared" si="18"/>
        <v>10.599245785360578</v>
      </c>
      <c r="H121" s="75">
        <f t="shared" si="19"/>
        <v>1.8435880913141558</v>
      </c>
      <c r="I121" s="76">
        <f t="shared" si="15"/>
        <v>21.028322736074902</v>
      </c>
      <c r="J121" s="15"/>
      <c r="K121" s="77">
        <v>2</v>
      </c>
      <c r="L121" s="74">
        <v>14</v>
      </c>
      <c r="M121" s="74">
        <v>1</v>
      </c>
      <c r="N121" s="72"/>
      <c r="O121" s="77">
        <f t="shared" si="20"/>
        <v>0.23295120787562607</v>
      </c>
      <c r="P121" s="77">
        <f t="shared" si="20"/>
        <v>1.3208486984363039</v>
      </c>
      <c r="Q121" s="77">
        <f t="shared" si="20"/>
        <v>0.54242051394852253</v>
      </c>
      <c r="R121" s="72"/>
      <c r="S121" s="74">
        <f t="shared" si="21"/>
        <v>1.8888075490680367</v>
      </c>
      <c r="T121" s="74">
        <f t="shared" si="22"/>
        <v>8.4793966282884625</v>
      </c>
      <c r="U121" s="74">
        <f t="shared" si="23"/>
        <v>1.5670498776170323</v>
      </c>
      <c r="V121" s="16"/>
      <c r="W121" s="74">
        <f t="shared" si="24"/>
        <v>2.3180819920380453</v>
      </c>
      <c r="X121" s="74">
        <f t="shared" si="25"/>
        <v>9.0093589175564919</v>
      </c>
      <c r="Y121" s="74">
        <f t="shared" si="26"/>
        <v>1.6592292821827404</v>
      </c>
      <c r="Z121" s="16"/>
      <c r="AA121" s="74">
        <f t="shared" si="27"/>
        <v>2.7473564350080535</v>
      </c>
      <c r="AB121" s="74">
        <f t="shared" si="28"/>
        <v>9.5393212068245212</v>
      </c>
      <c r="AC121" s="74">
        <f t="shared" si="29"/>
        <v>1.751408686748448</v>
      </c>
    </row>
    <row r="122" spans="1:29" ht="18.75" x14ac:dyDescent="0.4">
      <c r="A122" s="155">
        <v>71285621</v>
      </c>
      <c r="C122" s="112" t="s">
        <v>93</v>
      </c>
      <c r="D122" s="157">
        <v>1156659</v>
      </c>
      <c r="E122" s="157">
        <f t="shared" si="16"/>
        <v>19277.650000000001</v>
      </c>
      <c r="F122" s="69">
        <f t="shared" si="17"/>
        <v>2.8918989004693323</v>
      </c>
      <c r="G122" s="69">
        <f t="shared" si="18"/>
        <v>3.5702040657740697</v>
      </c>
      <c r="H122" s="69">
        <f t="shared" si="19"/>
        <v>0.62098623171031053</v>
      </c>
      <c r="I122" s="70">
        <f t="shared" si="15"/>
        <v>7.0830891979537123</v>
      </c>
      <c r="J122" s="15"/>
      <c r="K122" s="71"/>
      <c r="L122" s="69"/>
      <c r="M122" s="69"/>
      <c r="N122" s="72"/>
      <c r="O122" s="71">
        <f t="shared" si="20"/>
        <v>0</v>
      </c>
      <c r="P122" s="71">
        <f t="shared" si="20"/>
        <v>0</v>
      </c>
      <c r="Q122" s="71">
        <f t="shared" si="20"/>
        <v>0</v>
      </c>
      <c r="R122" s="72"/>
      <c r="S122" s="69">
        <f t="shared" si="21"/>
        <v>0.63621775810325309</v>
      </c>
      <c r="T122" s="69">
        <f t="shared" si="22"/>
        <v>2.8561632526192557</v>
      </c>
      <c r="U122" s="69">
        <f t="shared" si="23"/>
        <v>0.52783829695376394</v>
      </c>
      <c r="V122" s="73"/>
      <c r="W122" s="69">
        <f t="shared" si="24"/>
        <v>0.7808127031267198</v>
      </c>
      <c r="X122" s="69">
        <f t="shared" si="25"/>
        <v>3.0346734559079591</v>
      </c>
      <c r="Y122" s="69">
        <f t="shared" si="26"/>
        <v>0.55888760853927955</v>
      </c>
      <c r="Z122" s="74"/>
      <c r="AA122" s="69">
        <f t="shared" si="27"/>
        <v>0.92540764815018639</v>
      </c>
      <c r="AB122" s="69">
        <f t="shared" si="28"/>
        <v>3.2131836591966629</v>
      </c>
      <c r="AC122" s="69">
        <f t="shared" si="29"/>
        <v>0.58993692012479493</v>
      </c>
    </row>
    <row r="123" spans="1:29" ht="18.75" x14ac:dyDescent="0.4">
      <c r="A123" s="156">
        <v>71285637</v>
      </c>
      <c r="C123" s="120" t="s">
        <v>94</v>
      </c>
      <c r="D123" s="158">
        <v>1222937</v>
      </c>
      <c r="E123" s="159">
        <f t="shared" si="16"/>
        <v>20382.283333333333</v>
      </c>
      <c r="F123" s="75">
        <f t="shared" si="17"/>
        <v>3.0576083060290573</v>
      </c>
      <c r="G123" s="75">
        <f t="shared" si="18"/>
        <v>3.7747812013614586</v>
      </c>
      <c r="H123" s="75">
        <f t="shared" si="19"/>
        <v>0.65656951551763476</v>
      </c>
      <c r="I123" s="76">
        <f t="shared" si="15"/>
        <v>7.4889590229081513</v>
      </c>
      <c r="J123" s="15"/>
      <c r="K123" s="77"/>
      <c r="L123" s="74">
        <v>1</v>
      </c>
      <c r="M123" s="74"/>
      <c r="N123" s="72"/>
      <c r="O123" s="77">
        <f t="shared" si="20"/>
        <v>0</v>
      </c>
      <c r="P123" s="77">
        <f t="shared" si="20"/>
        <v>0.26491601675862109</v>
      </c>
      <c r="Q123" s="77">
        <f t="shared" si="20"/>
        <v>0</v>
      </c>
      <c r="R123" s="72"/>
      <c r="S123" s="74">
        <f t="shared" si="21"/>
        <v>0.67267382732639258</v>
      </c>
      <c r="T123" s="74">
        <f t="shared" si="22"/>
        <v>3.0198249610891672</v>
      </c>
      <c r="U123" s="74">
        <f t="shared" si="23"/>
        <v>0.55808408818998956</v>
      </c>
      <c r="V123" s="16"/>
      <c r="W123" s="74">
        <f t="shared" si="24"/>
        <v>0.82555424262784549</v>
      </c>
      <c r="X123" s="74">
        <f t="shared" si="25"/>
        <v>3.2085640211572395</v>
      </c>
      <c r="Y123" s="74">
        <f t="shared" si="26"/>
        <v>0.59091256396587133</v>
      </c>
      <c r="Z123" s="16"/>
      <c r="AA123" s="74">
        <f t="shared" si="27"/>
        <v>0.9784346579292984</v>
      </c>
      <c r="AB123" s="74">
        <f t="shared" si="28"/>
        <v>3.3973030812253127</v>
      </c>
      <c r="AC123" s="74">
        <f t="shared" si="29"/>
        <v>0.62374103974175299</v>
      </c>
    </row>
    <row r="124" spans="1:29" ht="18.75" x14ac:dyDescent="0.4">
      <c r="A124" s="155">
        <v>71286651</v>
      </c>
      <c r="C124" s="112" t="s">
        <v>95</v>
      </c>
      <c r="D124" s="157">
        <v>3147005</v>
      </c>
      <c r="E124" s="157">
        <f t="shared" si="16"/>
        <v>52450.083333333336</v>
      </c>
      <c r="F124" s="69">
        <f t="shared" si="17"/>
        <v>7.8681965032662955</v>
      </c>
      <c r="G124" s="69">
        <f t="shared" si="18"/>
        <v>9.7137099577415018</v>
      </c>
      <c r="H124" s="69">
        <f t="shared" si="19"/>
        <v>1.6895617257320488</v>
      </c>
      <c r="I124" s="70">
        <f t="shared" si="15"/>
        <v>19.271468186739845</v>
      </c>
      <c r="J124" s="15"/>
      <c r="K124" s="71">
        <v>6</v>
      </c>
      <c r="L124" s="69">
        <v>11</v>
      </c>
      <c r="M124" s="69">
        <v>4</v>
      </c>
      <c r="N124" s="72"/>
      <c r="O124" s="71">
        <f t="shared" si="20"/>
        <v>0.76256356809457437</v>
      </c>
      <c r="P124" s="71">
        <f t="shared" si="20"/>
        <v>1.1324200586443667</v>
      </c>
      <c r="Q124" s="71">
        <f t="shared" si="20"/>
        <v>2.3674778725630108</v>
      </c>
      <c r="R124" s="72"/>
      <c r="S124" s="69">
        <f t="shared" si="21"/>
        <v>1.731003230718585</v>
      </c>
      <c r="T124" s="69">
        <f t="shared" si="22"/>
        <v>7.7709679661932016</v>
      </c>
      <c r="U124" s="69">
        <f t="shared" si="23"/>
        <v>1.4361274668722415</v>
      </c>
      <c r="V124" s="73"/>
      <c r="W124" s="69">
        <f t="shared" si="24"/>
        <v>2.1244130558819001</v>
      </c>
      <c r="X124" s="69">
        <f t="shared" si="25"/>
        <v>8.2566534640802764</v>
      </c>
      <c r="Y124" s="69">
        <f t="shared" si="26"/>
        <v>1.5206055531588438</v>
      </c>
      <c r="Z124" s="74"/>
      <c r="AA124" s="69">
        <f t="shared" si="27"/>
        <v>2.5178228810452148</v>
      </c>
      <c r="AB124" s="69">
        <f t="shared" si="28"/>
        <v>8.7423389619673522</v>
      </c>
      <c r="AC124" s="69">
        <f t="shared" si="29"/>
        <v>1.6050836394454462</v>
      </c>
    </row>
    <row r="125" spans="1:29" ht="18.75" x14ac:dyDescent="0.4">
      <c r="A125" s="156">
        <v>71286672</v>
      </c>
      <c r="C125" s="120" t="s">
        <v>96</v>
      </c>
      <c r="D125" s="158">
        <v>3144016</v>
      </c>
      <c r="E125" s="159">
        <f t="shared" si="16"/>
        <v>52400.26666666667</v>
      </c>
      <c r="F125" s="75">
        <f t="shared" si="17"/>
        <v>7.8607233536055032</v>
      </c>
      <c r="G125" s="75">
        <f t="shared" si="18"/>
        <v>9.7044839542671859</v>
      </c>
      <c r="H125" s="75">
        <f t="shared" si="19"/>
        <v>1.6879569936143008</v>
      </c>
      <c r="I125" s="76">
        <f t="shared" si="15"/>
        <v>19.25316430148699</v>
      </c>
      <c r="J125" s="15"/>
      <c r="K125" s="77"/>
      <c r="L125" s="74">
        <v>1</v>
      </c>
      <c r="M125" s="74"/>
      <c r="N125" s="72"/>
      <c r="O125" s="77">
        <f t="shared" si="20"/>
        <v>0</v>
      </c>
      <c r="P125" s="77">
        <f t="shared" si="20"/>
        <v>0.1030451495115603</v>
      </c>
      <c r="Q125" s="77">
        <f t="shared" si="20"/>
        <v>0</v>
      </c>
      <c r="R125" s="72"/>
      <c r="S125" s="74">
        <f t="shared" si="21"/>
        <v>1.7293591377932107</v>
      </c>
      <c r="T125" s="74">
        <f t="shared" si="22"/>
        <v>7.7635871634137494</v>
      </c>
      <c r="U125" s="74">
        <f t="shared" si="23"/>
        <v>1.4347634445721558</v>
      </c>
      <c r="V125" s="16"/>
      <c r="W125" s="74">
        <f t="shared" si="24"/>
        <v>2.1223953054734861</v>
      </c>
      <c r="X125" s="74">
        <f t="shared" si="25"/>
        <v>8.2488113611271086</v>
      </c>
      <c r="Y125" s="74">
        <f t="shared" si="26"/>
        <v>1.5191612942528707</v>
      </c>
      <c r="Z125" s="16"/>
      <c r="AA125" s="74">
        <f t="shared" si="27"/>
        <v>2.515431473153761</v>
      </c>
      <c r="AB125" s="74">
        <f t="shared" si="28"/>
        <v>8.7340355588404677</v>
      </c>
      <c r="AC125" s="74">
        <f t="shared" si="29"/>
        <v>1.6035591439335857</v>
      </c>
    </row>
    <row r="126" spans="1:29" ht="18.75" x14ac:dyDescent="0.4">
      <c r="A126" s="155">
        <v>71286908</v>
      </c>
      <c r="C126" s="112" t="s">
        <v>97</v>
      </c>
      <c r="D126" s="157">
        <v>946377</v>
      </c>
      <c r="E126" s="157">
        <f t="shared" si="16"/>
        <v>15772.95</v>
      </c>
      <c r="F126" s="69">
        <f t="shared" si="17"/>
        <v>2.3661481955610641</v>
      </c>
      <c r="G126" s="69">
        <f t="shared" si="18"/>
        <v>2.921136664440485</v>
      </c>
      <c r="H126" s="69">
        <f t="shared" si="19"/>
        <v>0.50809018648305904</v>
      </c>
      <c r="I126" s="70">
        <f t="shared" si="15"/>
        <v>5.7953750464846081</v>
      </c>
      <c r="J126" s="15"/>
      <c r="K126" s="71"/>
      <c r="L126" s="69">
        <v>1</v>
      </c>
      <c r="M126" s="69"/>
      <c r="N126" s="72"/>
      <c r="O126" s="71">
        <f t="shared" si="20"/>
        <v>0</v>
      </c>
      <c r="P126" s="71">
        <f t="shared" si="20"/>
        <v>0.34233249411887418</v>
      </c>
      <c r="Q126" s="71">
        <f t="shared" si="20"/>
        <v>0</v>
      </c>
      <c r="R126" s="72"/>
      <c r="S126" s="69">
        <f t="shared" si="21"/>
        <v>0.52055260302343409</v>
      </c>
      <c r="T126" s="69">
        <f t="shared" si="22"/>
        <v>2.3369093315523881</v>
      </c>
      <c r="U126" s="69">
        <f t="shared" si="23"/>
        <v>0.43187665851060014</v>
      </c>
      <c r="V126" s="73"/>
      <c r="W126" s="69">
        <f t="shared" si="24"/>
        <v>0.63886001280148741</v>
      </c>
      <c r="X126" s="69">
        <f t="shared" si="25"/>
        <v>2.4829661647744121</v>
      </c>
      <c r="Y126" s="69">
        <f t="shared" si="26"/>
        <v>0.45728116783475314</v>
      </c>
      <c r="Z126" s="74"/>
      <c r="AA126" s="69">
        <f t="shared" si="27"/>
        <v>0.75716742257954051</v>
      </c>
      <c r="AB126" s="69">
        <f t="shared" si="28"/>
        <v>2.6290229979964366</v>
      </c>
      <c r="AC126" s="69">
        <f t="shared" si="29"/>
        <v>0.48268567715890603</v>
      </c>
    </row>
    <row r="127" spans="1:29" ht="18.75" x14ac:dyDescent="0.4">
      <c r="A127" s="156">
        <v>71286913</v>
      </c>
      <c r="C127" s="120" t="s">
        <v>98</v>
      </c>
      <c r="D127" s="158">
        <v>1450859</v>
      </c>
      <c r="E127" s="159">
        <f t="shared" si="16"/>
        <v>24180.983333333334</v>
      </c>
      <c r="F127" s="75">
        <f t="shared" si="17"/>
        <v>3.6274628450010198</v>
      </c>
      <c r="G127" s="75">
        <f t="shared" si="18"/>
        <v>4.4782971477893661</v>
      </c>
      <c r="H127" s="75">
        <f t="shared" si="19"/>
        <v>0.77893611094798842</v>
      </c>
      <c r="I127" s="76">
        <f t="shared" si="15"/>
        <v>8.8846961037383743</v>
      </c>
      <c r="J127" s="15"/>
      <c r="K127" s="77">
        <v>1</v>
      </c>
      <c r="L127" s="74">
        <v>2</v>
      </c>
      <c r="M127" s="74">
        <v>1</v>
      </c>
      <c r="N127" s="72"/>
      <c r="O127" s="77">
        <f t="shared" si="20"/>
        <v>0.27567477400301776</v>
      </c>
      <c r="P127" s="77">
        <f t="shared" si="20"/>
        <v>0.44659832387122089</v>
      </c>
      <c r="Q127" s="77">
        <f t="shared" si="20"/>
        <v>1.2838023375023278</v>
      </c>
      <c r="R127" s="72"/>
      <c r="S127" s="74">
        <f t="shared" si="21"/>
        <v>0.79804182590022432</v>
      </c>
      <c r="T127" s="74">
        <f t="shared" si="22"/>
        <v>3.582637718231493</v>
      </c>
      <c r="U127" s="74">
        <f t="shared" si="23"/>
        <v>0.66209569430579018</v>
      </c>
      <c r="V127" s="16"/>
      <c r="W127" s="74">
        <f t="shared" si="24"/>
        <v>0.9794149681502754</v>
      </c>
      <c r="X127" s="74">
        <f t="shared" si="25"/>
        <v>3.8065525756209611</v>
      </c>
      <c r="Y127" s="74">
        <f t="shared" si="26"/>
        <v>0.70104249985318956</v>
      </c>
      <c r="Z127" s="16"/>
      <c r="AA127" s="74">
        <f t="shared" si="27"/>
        <v>1.1607881104003264</v>
      </c>
      <c r="AB127" s="74">
        <f t="shared" si="28"/>
        <v>4.03046743301043</v>
      </c>
      <c r="AC127" s="74">
        <f t="shared" si="29"/>
        <v>0.73998930540058894</v>
      </c>
    </row>
    <row r="128" spans="1:29" ht="18.75" x14ac:dyDescent="0.4">
      <c r="A128" s="155">
        <v>71287524</v>
      </c>
      <c r="C128" s="112" t="s">
        <v>99</v>
      </c>
      <c r="D128" s="157">
        <v>1924829</v>
      </c>
      <c r="E128" s="157">
        <f t="shared" si="16"/>
        <v>32080.483333333334</v>
      </c>
      <c r="F128" s="69">
        <f t="shared" si="17"/>
        <v>4.812490862641007</v>
      </c>
      <c r="G128" s="69">
        <f t="shared" si="18"/>
        <v>5.9412776987165943</v>
      </c>
      <c r="H128" s="69">
        <f t="shared" si="19"/>
        <v>1.03340077533372</v>
      </c>
      <c r="I128" s="70">
        <f t="shared" si="15"/>
        <v>11.787169336691321</v>
      </c>
      <c r="J128" s="15"/>
      <c r="K128" s="71"/>
      <c r="L128" s="69">
        <v>1</v>
      </c>
      <c r="M128" s="69"/>
      <c r="N128" s="72"/>
      <c r="O128" s="71">
        <f t="shared" si="20"/>
        <v>0</v>
      </c>
      <c r="P128" s="71">
        <f t="shared" si="20"/>
        <v>0.16831396388288922</v>
      </c>
      <c r="Q128" s="71">
        <f t="shared" si="20"/>
        <v>0</v>
      </c>
      <c r="R128" s="72"/>
      <c r="S128" s="69">
        <f t="shared" si="21"/>
        <v>1.0587479897810215</v>
      </c>
      <c r="T128" s="69">
        <f t="shared" si="22"/>
        <v>4.753022158973276</v>
      </c>
      <c r="U128" s="69">
        <f t="shared" si="23"/>
        <v>0.87839065903366198</v>
      </c>
      <c r="V128" s="73"/>
      <c r="W128" s="69">
        <f t="shared" si="24"/>
        <v>1.2993725329130721</v>
      </c>
      <c r="X128" s="69">
        <f t="shared" si="25"/>
        <v>5.0500860439091051</v>
      </c>
      <c r="Y128" s="69">
        <f t="shared" si="26"/>
        <v>0.93006069780034806</v>
      </c>
      <c r="Z128" s="74"/>
      <c r="AA128" s="69">
        <f t="shared" si="27"/>
        <v>1.5399970760451223</v>
      </c>
      <c r="AB128" s="69">
        <f t="shared" si="28"/>
        <v>5.3471499288449351</v>
      </c>
      <c r="AC128" s="69">
        <f t="shared" si="29"/>
        <v>0.98173073656703391</v>
      </c>
    </row>
    <row r="129" spans="1:29" ht="18.75" x14ac:dyDescent="0.4">
      <c r="A129" s="156">
        <v>71287545</v>
      </c>
      <c r="C129" s="120" t="s">
        <v>100</v>
      </c>
      <c r="D129" s="158">
        <v>943723</v>
      </c>
      <c r="E129" s="159">
        <f t="shared" si="16"/>
        <v>15728.716666666667</v>
      </c>
      <c r="F129" s="75">
        <f t="shared" si="17"/>
        <v>2.359512618712706</v>
      </c>
      <c r="G129" s="75">
        <f t="shared" si="18"/>
        <v>2.9129446894586066</v>
      </c>
      <c r="H129" s="75">
        <f t="shared" si="19"/>
        <v>0.50666530891848804</v>
      </c>
      <c r="I129" s="76">
        <f t="shared" si="15"/>
        <v>5.7791226170898007</v>
      </c>
      <c r="J129" s="15"/>
      <c r="K129" s="77"/>
      <c r="L129" s="74">
        <v>2</v>
      </c>
      <c r="M129" s="74"/>
      <c r="N129" s="72"/>
      <c r="O129" s="77">
        <f t="shared" si="20"/>
        <v>0</v>
      </c>
      <c r="P129" s="77">
        <f t="shared" si="20"/>
        <v>0.68659044822842674</v>
      </c>
      <c r="Q129" s="77">
        <f t="shared" si="20"/>
        <v>0</v>
      </c>
      <c r="R129" s="72"/>
      <c r="S129" s="74">
        <f t="shared" si="21"/>
        <v>0.51909277611679527</v>
      </c>
      <c r="T129" s="74">
        <f t="shared" si="22"/>
        <v>2.3303557515668856</v>
      </c>
      <c r="U129" s="74">
        <f t="shared" si="23"/>
        <v>0.43066551258071484</v>
      </c>
      <c r="V129" s="16"/>
      <c r="W129" s="74">
        <f t="shared" si="24"/>
        <v>0.63706840705243062</v>
      </c>
      <c r="X129" s="74">
        <f t="shared" si="25"/>
        <v>2.4760029860398154</v>
      </c>
      <c r="Y129" s="74">
        <f t="shared" si="26"/>
        <v>0.45599877802663924</v>
      </c>
      <c r="Z129" s="16"/>
      <c r="AA129" s="74">
        <f t="shared" si="27"/>
        <v>0.75504403798806596</v>
      </c>
      <c r="AB129" s="74">
        <f t="shared" si="28"/>
        <v>2.6216502205127461</v>
      </c>
      <c r="AC129" s="74">
        <f t="shared" si="29"/>
        <v>0.48133204347256364</v>
      </c>
    </row>
    <row r="130" spans="1:29" ht="18.75" x14ac:dyDescent="0.4">
      <c r="A130" s="155">
        <v>71287938</v>
      </c>
      <c r="C130" s="112" t="s">
        <v>101</v>
      </c>
      <c r="D130" s="157">
        <v>1872642</v>
      </c>
      <c r="E130" s="157">
        <f t="shared" si="16"/>
        <v>31210.7</v>
      </c>
      <c r="F130" s="69">
        <f t="shared" si="17"/>
        <v>4.6820120197678747</v>
      </c>
      <c r="G130" s="69">
        <f t="shared" si="18"/>
        <v>5.7801945795081222</v>
      </c>
      <c r="H130" s="69">
        <f t="shared" si="19"/>
        <v>1.0053826572243498</v>
      </c>
      <c r="I130" s="70">
        <f t="shared" si="15"/>
        <v>11.467589256500348</v>
      </c>
      <c r="J130" s="15"/>
      <c r="K130" s="71">
        <v>1</v>
      </c>
      <c r="L130" s="69">
        <v>3</v>
      </c>
      <c r="M130" s="69">
        <v>2</v>
      </c>
      <c r="N130" s="72"/>
      <c r="O130" s="71">
        <f t="shared" si="20"/>
        <v>0.21358339017027514</v>
      </c>
      <c r="P130" s="71">
        <f t="shared" si="20"/>
        <v>0.51901366964973195</v>
      </c>
      <c r="Q130" s="71">
        <f t="shared" si="20"/>
        <v>1.9892923213153284</v>
      </c>
      <c r="R130" s="72"/>
      <c r="S130" s="69">
        <f t="shared" si="21"/>
        <v>1.0300426443489326</v>
      </c>
      <c r="T130" s="69">
        <f t="shared" si="22"/>
        <v>4.6241556636064978</v>
      </c>
      <c r="U130" s="69">
        <f t="shared" si="23"/>
        <v>0.85457525864069728</v>
      </c>
      <c r="V130" s="73"/>
      <c r="W130" s="69">
        <f t="shared" si="24"/>
        <v>1.2641432453373262</v>
      </c>
      <c r="X130" s="69">
        <f t="shared" si="25"/>
        <v>4.9131653925819041</v>
      </c>
      <c r="Y130" s="69">
        <f t="shared" si="26"/>
        <v>0.90484439150191487</v>
      </c>
      <c r="Z130" s="74"/>
      <c r="AA130" s="69">
        <f t="shared" si="27"/>
        <v>1.4982438463257199</v>
      </c>
      <c r="AB130" s="69">
        <f t="shared" si="28"/>
        <v>5.2021751215573104</v>
      </c>
      <c r="AC130" s="69">
        <f t="shared" si="29"/>
        <v>0.95511352436313224</v>
      </c>
    </row>
    <row r="131" spans="1:29" ht="18.75" x14ac:dyDescent="0.4">
      <c r="A131" s="156">
        <v>71287943</v>
      </c>
      <c r="C131" s="120" t="s">
        <v>102</v>
      </c>
      <c r="D131" s="158">
        <v>1130951</v>
      </c>
      <c r="E131" s="159">
        <f t="shared" si="16"/>
        <v>18849.183333333334</v>
      </c>
      <c r="F131" s="75">
        <f t="shared" si="17"/>
        <v>2.8276233128214034</v>
      </c>
      <c r="G131" s="75">
        <f t="shared" si="18"/>
        <v>3.4908524105991914</v>
      </c>
      <c r="H131" s="75">
        <f t="shared" si="19"/>
        <v>0.60718413961159468</v>
      </c>
      <c r="I131" s="76">
        <f t="shared" si="15"/>
        <v>6.9256598630321893</v>
      </c>
      <c r="J131" s="15"/>
      <c r="K131" s="77"/>
      <c r="L131" s="74">
        <v>3</v>
      </c>
      <c r="M131" s="74"/>
      <c r="N131" s="72"/>
      <c r="O131" s="77">
        <f t="shared" si="20"/>
        <v>0</v>
      </c>
      <c r="P131" s="77">
        <f t="shared" si="20"/>
        <v>0.85938895350922662</v>
      </c>
      <c r="Q131" s="77">
        <f t="shared" si="20"/>
        <v>0</v>
      </c>
      <c r="R131" s="72"/>
      <c r="S131" s="74">
        <f t="shared" si="21"/>
        <v>0.62207712882070876</v>
      </c>
      <c r="T131" s="74">
        <f t="shared" si="22"/>
        <v>2.7926819284793534</v>
      </c>
      <c r="U131" s="74">
        <f t="shared" si="23"/>
        <v>0.51610651866985546</v>
      </c>
      <c r="V131" s="16"/>
      <c r="W131" s="74">
        <f t="shared" si="24"/>
        <v>0.76345829446177893</v>
      </c>
      <c r="X131" s="74">
        <f t="shared" si="25"/>
        <v>2.9672245490093125</v>
      </c>
      <c r="Y131" s="74">
        <f t="shared" si="26"/>
        <v>0.54646572565043527</v>
      </c>
      <c r="Z131" s="16"/>
      <c r="AA131" s="74">
        <f t="shared" si="27"/>
        <v>0.9048394601028491</v>
      </c>
      <c r="AB131" s="74">
        <f t="shared" si="28"/>
        <v>3.1417671695392722</v>
      </c>
      <c r="AC131" s="74">
        <f t="shared" si="29"/>
        <v>0.57682493263101486</v>
      </c>
    </row>
    <row r="132" spans="1:29" ht="18.75" x14ac:dyDescent="0.4">
      <c r="A132" s="155">
        <v>71289139</v>
      </c>
      <c r="C132" s="112" t="s">
        <v>103</v>
      </c>
      <c r="D132" s="157">
        <v>376856</v>
      </c>
      <c r="E132" s="157">
        <f t="shared" si="16"/>
        <v>6280.9333333333334</v>
      </c>
      <c r="F132" s="69">
        <f t="shared" si="17"/>
        <v>0.94222190985871423</v>
      </c>
      <c r="G132" s="69">
        <f t="shared" si="18"/>
        <v>1.1632234076001249</v>
      </c>
      <c r="H132" s="69">
        <f t="shared" si="19"/>
        <v>0.20232617161792782</v>
      </c>
      <c r="I132" s="70">
        <f t="shared" si="15"/>
        <v>2.3077714890767669</v>
      </c>
      <c r="J132" s="15"/>
      <c r="K132" s="71"/>
      <c r="L132" s="69">
        <v>1</v>
      </c>
      <c r="M132" s="69"/>
      <c r="N132" s="72"/>
      <c r="O132" s="71">
        <f t="shared" si="20"/>
        <v>0</v>
      </c>
      <c r="P132" s="71">
        <f t="shared" si="20"/>
        <v>0.85968008678842256</v>
      </c>
      <c r="Q132" s="71">
        <f t="shared" si="20"/>
        <v>0</v>
      </c>
      <c r="R132" s="72"/>
      <c r="S132" s="69">
        <f t="shared" si="21"/>
        <v>0.20728882016891714</v>
      </c>
      <c r="T132" s="69">
        <f t="shared" si="22"/>
        <v>0.93057872608009995</v>
      </c>
      <c r="U132" s="69">
        <f t="shared" si="23"/>
        <v>0.17197724587523863</v>
      </c>
      <c r="V132" s="73"/>
      <c r="W132" s="69">
        <f t="shared" si="24"/>
        <v>0.25439991566185288</v>
      </c>
      <c r="X132" s="69">
        <f t="shared" si="25"/>
        <v>0.98873989646010607</v>
      </c>
      <c r="Y132" s="69">
        <f t="shared" si="26"/>
        <v>0.18209355445613504</v>
      </c>
      <c r="Z132" s="74"/>
      <c r="AA132" s="69">
        <f t="shared" si="27"/>
        <v>0.30151101115478857</v>
      </c>
      <c r="AB132" s="69">
        <f t="shared" si="28"/>
        <v>1.0469010668401124</v>
      </c>
      <c r="AC132" s="69">
        <f t="shared" si="29"/>
        <v>0.19220986303703141</v>
      </c>
    </row>
    <row r="133" spans="1:29" ht="18.75" x14ac:dyDescent="0.4">
      <c r="A133" s="156">
        <v>94363777</v>
      </c>
      <c r="C133" s="120" t="s">
        <v>207</v>
      </c>
      <c r="D133" s="158">
        <v>124467</v>
      </c>
      <c r="E133" s="159">
        <f>D133/60</f>
        <v>2074.4499999999998</v>
      </c>
      <c r="F133" s="75">
        <f t="shared" si="17"/>
        <v>0.31119455297085513</v>
      </c>
      <c r="G133" s="75">
        <f t="shared" si="18"/>
        <v>0.38418634139768171</v>
      </c>
      <c r="H133" s="75">
        <f t="shared" si="19"/>
        <v>6.6823751254507346E-2</v>
      </c>
      <c r="I133" s="76">
        <f>SUM(F133:H133)</f>
        <v>0.76220464562304424</v>
      </c>
      <c r="J133" s="15"/>
      <c r="K133" s="82"/>
      <c r="L133" s="72"/>
      <c r="M133" s="72"/>
      <c r="N133" s="72"/>
      <c r="O133" s="82">
        <f>K133/F133</f>
        <v>0</v>
      </c>
      <c r="P133" s="82">
        <f>L133/G133</f>
        <v>0</v>
      </c>
      <c r="Q133" s="82">
        <f>M133/H133</f>
        <v>0</v>
      </c>
      <c r="R133" s="72"/>
      <c r="S133" s="74">
        <f t="shared" si="21"/>
        <v>6.8462801653588132E-2</v>
      </c>
      <c r="T133" s="74">
        <f t="shared" si="22"/>
        <v>0.30734907311814541</v>
      </c>
      <c r="U133" s="74">
        <f t="shared" si="23"/>
        <v>5.680018856633124E-2</v>
      </c>
      <c r="V133" s="16"/>
      <c r="W133" s="74">
        <f t="shared" si="24"/>
        <v>8.4022529302130888E-2</v>
      </c>
      <c r="X133" s="74">
        <f t="shared" si="25"/>
        <v>0.32655839018802946</v>
      </c>
      <c r="Y133" s="74">
        <f t="shared" si="26"/>
        <v>6.0141376129056616E-2</v>
      </c>
      <c r="Z133" s="16"/>
      <c r="AA133" s="74">
        <f t="shared" si="27"/>
        <v>9.9582256950673645E-2</v>
      </c>
      <c r="AB133" s="74">
        <f t="shared" si="28"/>
        <v>0.34576770725791356</v>
      </c>
      <c r="AC133" s="74">
        <f t="shared" si="29"/>
        <v>6.3482563691781971E-2</v>
      </c>
    </row>
    <row r="134" spans="1:29" s="68" customFormat="1" ht="26.25" x14ac:dyDescent="0.25">
      <c r="A134" s="155">
        <v>71289233</v>
      </c>
      <c r="C134" s="105" t="s">
        <v>253</v>
      </c>
      <c r="D134" s="163">
        <v>569768</v>
      </c>
      <c r="E134" s="163">
        <f t="shared" si="16"/>
        <v>9496.1333333333332</v>
      </c>
      <c r="F134" s="83">
        <f t="shared" si="17"/>
        <v>1.4245438393879357</v>
      </c>
      <c r="G134" s="83">
        <f t="shared" si="18"/>
        <v>1.7586756599377693</v>
      </c>
      <c r="H134" s="83">
        <f t="shared" si="19"/>
        <v>0.30589662404314516</v>
      </c>
      <c r="I134" s="84">
        <f t="shared" si="15"/>
        <v>3.4891161233688504</v>
      </c>
      <c r="J134" s="85"/>
      <c r="K134" s="86"/>
      <c r="L134" s="83"/>
      <c r="M134" s="83">
        <v>1</v>
      </c>
      <c r="N134" s="87"/>
      <c r="O134" s="86">
        <f t="shared" si="20"/>
        <v>0</v>
      </c>
      <c r="P134" s="86">
        <f t="shared" si="20"/>
        <v>0</v>
      </c>
      <c r="Q134" s="86">
        <f t="shared" si="20"/>
        <v>3.2690782486666317</v>
      </c>
      <c r="R134" s="87"/>
      <c r="S134" s="83">
        <f t="shared" si="21"/>
        <v>0.31339964466534587</v>
      </c>
      <c r="T134" s="83">
        <f t="shared" si="22"/>
        <v>1.4069405279502156</v>
      </c>
      <c r="U134" s="83">
        <f t="shared" si="23"/>
        <v>0.26001213043667337</v>
      </c>
      <c r="V134" s="88"/>
      <c r="W134" s="83">
        <f t="shared" si="24"/>
        <v>0.38462683663474267</v>
      </c>
      <c r="X134" s="83">
        <f t="shared" si="25"/>
        <v>1.4948743109471039</v>
      </c>
      <c r="Y134" s="83">
        <f t="shared" si="26"/>
        <v>0.27530696163883067</v>
      </c>
      <c r="Z134" s="89"/>
      <c r="AA134" s="83">
        <f t="shared" si="27"/>
        <v>0.45585402860413943</v>
      </c>
      <c r="AB134" s="83">
        <f t="shared" si="28"/>
        <v>1.5828080939439924</v>
      </c>
      <c r="AC134" s="83">
        <f t="shared" si="29"/>
        <v>0.29060179284098792</v>
      </c>
    </row>
    <row r="135" spans="1:29" ht="18.75" x14ac:dyDescent="0.4">
      <c r="A135" s="156">
        <v>71289249</v>
      </c>
      <c r="C135" s="120" t="s">
        <v>104</v>
      </c>
      <c r="D135" s="158">
        <v>1976665</v>
      </c>
      <c r="E135" s="159">
        <f t="shared" si="16"/>
        <v>32944.416666666664</v>
      </c>
      <c r="F135" s="75">
        <f t="shared" si="17"/>
        <v>4.9420921292240942</v>
      </c>
      <c r="G135" s="75">
        <f t="shared" si="18"/>
        <v>6.1012774029971677</v>
      </c>
      <c r="H135" s="75">
        <f t="shared" si="19"/>
        <v>1.0612304488217019</v>
      </c>
      <c r="I135" s="76">
        <f t="shared" si="15"/>
        <v>12.104599981042965</v>
      </c>
      <c r="J135" s="15"/>
      <c r="K135" s="77"/>
      <c r="L135" s="74">
        <v>4</v>
      </c>
      <c r="M135" s="74">
        <v>2</v>
      </c>
      <c r="N135" s="72"/>
      <c r="O135" s="77">
        <f t="shared" si="20"/>
        <v>0</v>
      </c>
      <c r="P135" s="77">
        <f t="shared" si="20"/>
        <v>0.65560041542039305</v>
      </c>
      <c r="Q135" s="77">
        <f t="shared" si="20"/>
        <v>1.8846048021149659</v>
      </c>
      <c r="R135" s="72"/>
      <c r="S135" s="74">
        <f t="shared" si="21"/>
        <v>1.0872602684293007</v>
      </c>
      <c r="T135" s="74">
        <f t="shared" si="22"/>
        <v>4.8810219223977347</v>
      </c>
      <c r="U135" s="74">
        <f t="shared" si="23"/>
        <v>0.90204588149844656</v>
      </c>
      <c r="V135" s="16"/>
      <c r="W135" s="74">
        <f t="shared" si="24"/>
        <v>1.3343648748905055</v>
      </c>
      <c r="X135" s="74">
        <f t="shared" si="25"/>
        <v>5.1860857925475923</v>
      </c>
      <c r="Y135" s="74">
        <f t="shared" si="26"/>
        <v>0.95510740393953175</v>
      </c>
      <c r="Z135" s="16"/>
      <c r="AA135" s="74">
        <f t="shared" si="27"/>
        <v>1.5814694813517103</v>
      </c>
      <c r="AB135" s="74">
        <f t="shared" si="28"/>
        <v>5.4911496626974508</v>
      </c>
      <c r="AC135" s="74">
        <f t="shared" si="29"/>
        <v>1.0081689263806168</v>
      </c>
    </row>
    <row r="136" spans="1:29" ht="26.25" customHeight="1" x14ac:dyDescent="0.4">
      <c r="A136" s="155">
        <v>71289275</v>
      </c>
      <c r="C136" s="105" t="s">
        <v>260</v>
      </c>
      <c r="D136" s="157">
        <v>514032</v>
      </c>
      <c r="E136" s="157">
        <f t="shared" si="16"/>
        <v>8567.2000000000007</v>
      </c>
      <c r="F136" s="69">
        <f t="shared" si="17"/>
        <v>1.2851917251377043</v>
      </c>
      <c r="G136" s="69">
        <f t="shared" si="18"/>
        <v>1.5866380120138925</v>
      </c>
      <c r="H136" s="69">
        <f t="shared" si="19"/>
        <v>0.27597312142862707</v>
      </c>
      <c r="I136" s="70">
        <f t="shared" si="15"/>
        <v>3.1478028585802238</v>
      </c>
      <c r="J136" s="15"/>
      <c r="K136" s="71"/>
      <c r="L136" s="69"/>
      <c r="M136" s="69"/>
      <c r="N136" s="72"/>
      <c r="O136" s="71">
        <f t="shared" si="20"/>
        <v>0</v>
      </c>
      <c r="P136" s="71">
        <f t="shared" si="20"/>
        <v>0</v>
      </c>
      <c r="Q136" s="71">
        <f t="shared" si="20"/>
        <v>0</v>
      </c>
      <c r="R136" s="72"/>
      <c r="S136" s="69">
        <f t="shared" si="21"/>
        <v>0.28274217953029496</v>
      </c>
      <c r="T136" s="69">
        <f t="shared" si="22"/>
        <v>1.2693104096111141</v>
      </c>
      <c r="U136" s="69">
        <f t="shared" si="23"/>
        <v>0.23457715321433301</v>
      </c>
      <c r="V136" s="73"/>
      <c r="W136" s="69">
        <f t="shared" si="24"/>
        <v>0.34700176578718017</v>
      </c>
      <c r="X136" s="69">
        <f t="shared" si="25"/>
        <v>1.3486423102118086</v>
      </c>
      <c r="Y136" s="69">
        <f t="shared" si="26"/>
        <v>0.24837580928576436</v>
      </c>
      <c r="Z136" s="74"/>
      <c r="AA136" s="69">
        <f t="shared" si="27"/>
        <v>0.41126135204406539</v>
      </c>
      <c r="AB136" s="69">
        <f t="shared" si="28"/>
        <v>1.4279742108125033</v>
      </c>
      <c r="AC136" s="69">
        <f t="shared" si="29"/>
        <v>0.26217446535719569</v>
      </c>
    </row>
    <row r="137" spans="1:29" ht="18.75" x14ac:dyDescent="0.4">
      <c r="A137" s="156">
        <v>71289280</v>
      </c>
      <c r="C137" s="120" t="s">
        <v>105</v>
      </c>
      <c r="D137" s="158">
        <v>1400412</v>
      </c>
      <c r="E137" s="159">
        <f t="shared" si="16"/>
        <v>23340.2</v>
      </c>
      <c r="F137" s="75">
        <f t="shared" si="17"/>
        <v>3.5013343803178452</v>
      </c>
      <c r="G137" s="75">
        <f t="shared" si="18"/>
        <v>4.3225848034371381</v>
      </c>
      <c r="H137" s="75">
        <f t="shared" si="19"/>
        <v>0.75185216275661149</v>
      </c>
      <c r="I137" s="76">
        <f t="shared" si="15"/>
        <v>8.5757713465115941</v>
      </c>
      <c r="J137" s="15"/>
      <c r="K137" s="77"/>
      <c r="L137" s="74">
        <v>2</v>
      </c>
      <c r="M137" s="74"/>
      <c r="N137" s="72"/>
      <c r="O137" s="77">
        <f t="shared" si="20"/>
        <v>0</v>
      </c>
      <c r="P137" s="77">
        <f t="shared" si="20"/>
        <v>0.46268612206513193</v>
      </c>
      <c r="Q137" s="77">
        <f t="shared" si="20"/>
        <v>0</v>
      </c>
      <c r="R137" s="72"/>
      <c r="S137" s="74">
        <f t="shared" si="21"/>
        <v>0.77029356366992596</v>
      </c>
      <c r="T137" s="74">
        <f t="shared" si="22"/>
        <v>3.4580678427497107</v>
      </c>
      <c r="U137" s="74">
        <f t="shared" si="23"/>
        <v>0.63907433834311977</v>
      </c>
      <c r="V137" s="16"/>
      <c r="W137" s="74">
        <f t="shared" si="24"/>
        <v>0.94536028268581829</v>
      </c>
      <c r="X137" s="74">
        <f t="shared" si="25"/>
        <v>3.6741970829215673</v>
      </c>
      <c r="Y137" s="74">
        <f t="shared" si="26"/>
        <v>0.67666694648095038</v>
      </c>
      <c r="Z137" s="16"/>
      <c r="AA137" s="74">
        <f t="shared" si="27"/>
        <v>1.1204270017017104</v>
      </c>
      <c r="AB137" s="74">
        <f t="shared" si="28"/>
        <v>3.8903263230934244</v>
      </c>
      <c r="AC137" s="74">
        <f t="shared" si="29"/>
        <v>0.71425955461878088</v>
      </c>
    </row>
    <row r="138" spans="1:29" ht="18.75" x14ac:dyDescent="0.4">
      <c r="A138" s="155">
        <v>71289301</v>
      </c>
      <c r="C138" s="112" t="s">
        <v>106</v>
      </c>
      <c r="D138" s="157">
        <v>1633090</v>
      </c>
      <c r="E138" s="157">
        <f t="shared" si="16"/>
        <v>27218.166666666668</v>
      </c>
      <c r="F138" s="69">
        <f t="shared" si="17"/>
        <v>4.0830799530090207</v>
      </c>
      <c r="G138" s="69">
        <f t="shared" si="18"/>
        <v>5.0407808678054424</v>
      </c>
      <c r="H138" s="69">
        <f t="shared" si="19"/>
        <v>0.87677215596281277</v>
      </c>
      <c r="I138" s="70">
        <f t="shared" si="15"/>
        <v>10.000632976777277</v>
      </c>
      <c r="J138" s="15"/>
      <c r="K138" s="71">
        <v>3</v>
      </c>
      <c r="L138" s="69">
        <v>4</v>
      </c>
      <c r="M138" s="69"/>
      <c r="N138" s="72"/>
      <c r="O138" s="71">
        <f t="shared" si="20"/>
        <v>0.73473946984289484</v>
      </c>
      <c r="P138" s="71">
        <f t="shared" si="20"/>
        <v>0.79352784913688235</v>
      </c>
      <c r="Q138" s="71">
        <f t="shared" si="20"/>
        <v>0</v>
      </c>
      <c r="R138" s="72"/>
      <c r="S138" s="69">
        <f t="shared" si="21"/>
        <v>0.89827758966198457</v>
      </c>
      <c r="T138" s="69">
        <f t="shared" si="22"/>
        <v>4.0326246942443538</v>
      </c>
      <c r="U138" s="69">
        <f t="shared" si="23"/>
        <v>0.74525633256839086</v>
      </c>
      <c r="V138" s="73"/>
      <c r="W138" s="69">
        <f t="shared" si="24"/>
        <v>1.1024315873124357</v>
      </c>
      <c r="X138" s="69">
        <f t="shared" si="25"/>
        <v>4.2846637376346264</v>
      </c>
      <c r="Y138" s="69">
        <f t="shared" si="26"/>
        <v>0.78909494036653149</v>
      </c>
      <c r="Z138" s="74"/>
      <c r="AA138" s="69">
        <f t="shared" si="27"/>
        <v>1.3065855849628867</v>
      </c>
      <c r="AB138" s="69">
        <f t="shared" si="28"/>
        <v>4.5367027810248981</v>
      </c>
      <c r="AC138" s="69">
        <f t="shared" si="29"/>
        <v>0.83293354816467213</v>
      </c>
    </row>
    <row r="139" spans="1:29" ht="18.75" x14ac:dyDescent="0.4">
      <c r="A139" s="156">
        <v>71289521</v>
      </c>
      <c r="C139" s="120" t="s">
        <v>107</v>
      </c>
      <c r="D139" s="158">
        <v>793075</v>
      </c>
      <c r="E139" s="159">
        <f t="shared" si="16"/>
        <v>13217.916666666666</v>
      </c>
      <c r="F139" s="75">
        <f t="shared" si="17"/>
        <v>1.9828598752871116</v>
      </c>
      <c r="G139" s="75">
        <f t="shared" si="18"/>
        <v>2.4479467063877687</v>
      </c>
      <c r="H139" s="75">
        <f t="shared" si="19"/>
        <v>0.42578552167376427</v>
      </c>
      <c r="I139" s="76">
        <f t="shared" si="15"/>
        <v>4.8565921033486443</v>
      </c>
      <c r="J139" s="15"/>
      <c r="K139" s="77"/>
      <c r="L139" s="74">
        <v>2</v>
      </c>
      <c r="M139" s="74">
        <v>1</v>
      </c>
      <c r="N139" s="72"/>
      <c r="O139" s="77">
        <f t="shared" si="20"/>
        <v>0</v>
      </c>
      <c r="P139" s="77">
        <f t="shared" si="20"/>
        <v>0.8170112506048931</v>
      </c>
      <c r="Q139" s="77">
        <f t="shared" si="20"/>
        <v>2.3486002907496637</v>
      </c>
      <c r="R139" s="72"/>
      <c r="S139" s="74">
        <f t="shared" si="21"/>
        <v>0.43622917256316457</v>
      </c>
      <c r="T139" s="74">
        <f t="shared" si="22"/>
        <v>1.9583573651102151</v>
      </c>
      <c r="U139" s="74">
        <f t="shared" si="23"/>
        <v>0.36191769342269964</v>
      </c>
      <c r="V139" s="16"/>
      <c r="W139" s="74">
        <f t="shared" si="24"/>
        <v>0.53537216632752016</v>
      </c>
      <c r="X139" s="74">
        <f t="shared" si="25"/>
        <v>2.0807547004296034</v>
      </c>
      <c r="Y139" s="74">
        <f t="shared" si="26"/>
        <v>0.38320696950638783</v>
      </c>
      <c r="Z139" s="16"/>
      <c r="AA139" s="74">
        <f t="shared" si="27"/>
        <v>0.6345151600918757</v>
      </c>
      <c r="AB139" s="74">
        <f t="shared" si="28"/>
        <v>2.203152035748992</v>
      </c>
      <c r="AC139" s="74">
        <f t="shared" si="29"/>
        <v>0.40449624559007602</v>
      </c>
    </row>
    <row r="140" spans="1:29" ht="18.75" x14ac:dyDescent="0.4">
      <c r="A140" s="155">
        <v>71289584</v>
      </c>
      <c r="C140" s="112" t="s">
        <v>108</v>
      </c>
      <c r="D140" s="157">
        <v>4007897</v>
      </c>
      <c r="E140" s="157">
        <f t="shared" si="16"/>
        <v>66798.28333333334</v>
      </c>
      <c r="F140" s="69">
        <f t="shared" si="17"/>
        <v>10.020613618615631</v>
      </c>
      <c r="G140" s="69">
        <f t="shared" si="18"/>
        <v>12.370984157477441</v>
      </c>
      <c r="H140" s="69">
        <f t="shared" si="19"/>
        <v>2.1517567883992248</v>
      </c>
      <c r="I140" s="70">
        <f t="shared" si="15"/>
        <v>24.543354564492297</v>
      </c>
      <c r="J140" s="15"/>
      <c r="K140" s="71">
        <v>8</v>
      </c>
      <c r="L140" s="69">
        <v>9</v>
      </c>
      <c r="M140" s="69">
        <v>4</v>
      </c>
      <c r="N140" s="72"/>
      <c r="O140" s="71">
        <f t="shared" si="20"/>
        <v>0.7983543028880119</v>
      </c>
      <c r="P140" s="71">
        <f t="shared" si="20"/>
        <v>0.72750881299610237</v>
      </c>
      <c r="Q140" s="71">
        <f t="shared" si="20"/>
        <v>1.8589461511473864</v>
      </c>
      <c r="R140" s="72"/>
      <c r="S140" s="69">
        <f t="shared" si="21"/>
        <v>2.2045349960954388</v>
      </c>
      <c r="T140" s="69">
        <f t="shared" si="22"/>
        <v>9.8967873259819541</v>
      </c>
      <c r="U140" s="69">
        <f t="shared" si="23"/>
        <v>1.828993270139341</v>
      </c>
      <c r="V140" s="73"/>
      <c r="W140" s="69">
        <f t="shared" si="24"/>
        <v>2.7055656770262204</v>
      </c>
      <c r="X140" s="69">
        <f t="shared" si="25"/>
        <v>10.515336533855825</v>
      </c>
      <c r="Y140" s="69">
        <f t="shared" si="26"/>
        <v>1.9365811095593024</v>
      </c>
      <c r="Z140" s="74"/>
      <c r="AA140" s="69">
        <f t="shared" si="27"/>
        <v>3.206596357957002</v>
      </c>
      <c r="AB140" s="69">
        <f t="shared" si="28"/>
        <v>11.133885741729697</v>
      </c>
      <c r="AC140" s="69">
        <f t="shared" si="29"/>
        <v>2.0441689489792636</v>
      </c>
    </row>
    <row r="141" spans="1:29" ht="18.75" x14ac:dyDescent="0.4">
      <c r="A141" s="156">
        <v>71289715</v>
      </c>
      <c r="C141" s="120" t="s">
        <v>109</v>
      </c>
      <c r="D141" s="158">
        <v>1740472</v>
      </c>
      <c r="E141" s="159">
        <f t="shared" si="16"/>
        <v>29007.866666666665</v>
      </c>
      <c r="F141" s="75">
        <f t="shared" si="17"/>
        <v>4.3515582925457359</v>
      </c>
      <c r="G141" s="75">
        <f t="shared" si="18"/>
        <v>5.3722317560888095</v>
      </c>
      <c r="H141" s="75">
        <f t="shared" si="19"/>
        <v>0.9344233250053019</v>
      </c>
      <c r="I141" s="76">
        <f t="shared" si="15"/>
        <v>10.658213373639846</v>
      </c>
      <c r="J141" s="15"/>
      <c r="K141" s="77">
        <v>2</v>
      </c>
      <c r="L141" s="74">
        <v>1</v>
      </c>
      <c r="M141" s="74">
        <v>1</v>
      </c>
      <c r="N141" s="72"/>
      <c r="O141" s="77">
        <f t="shared" si="20"/>
        <v>0.45960547131495871</v>
      </c>
      <c r="P141" s="77">
        <f t="shared" si="20"/>
        <v>0.18614237907115874</v>
      </c>
      <c r="Q141" s="77">
        <f t="shared" si="20"/>
        <v>1.0701787650627472</v>
      </c>
      <c r="R141" s="72"/>
      <c r="S141" s="74">
        <f t="shared" si="21"/>
        <v>0.95734282436006191</v>
      </c>
      <c r="T141" s="74">
        <f t="shared" si="22"/>
        <v>4.297785404871048</v>
      </c>
      <c r="U141" s="74">
        <f t="shared" si="23"/>
        <v>0.79425982625450664</v>
      </c>
      <c r="V141" s="16"/>
      <c r="W141" s="74">
        <f t="shared" si="24"/>
        <v>1.1749207389873488</v>
      </c>
      <c r="X141" s="74">
        <f t="shared" si="25"/>
        <v>4.5663969926754877</v>
      </c>
      <c r="Y141" s="74">
        <f t="shared" si="26"/>
        <v>0.84098099250477176</v>
      </c>
      <c r="Z141" s="16"/>
      <c r="AA141" s="74">
        <f t="shared" si="27"/>
        <v>1.3924986536146355</v>
      </c>
      <c r="AB141" s="74">
        <f t="shared" si="28"/>
        <v>4.8350085804799283</v>
      </c>
      <c r="AC141" s="74">
        <f t="shared" si="29"/>
        <v>0.88770215875503677</v>
      </c>
    </row>
    <row r="142" spans="1:29" ht="18.75" x14ac:dyDescent="0.4">
      <c r="A142" s="155">
        <v>71289720</v>
      </c>
      <c r="C142" s="112" t="s">
        <v>110</v>
      </c>
      <c r="D142" s="157">
        <v>1454678</v>
      </c>
      <c r="E142" s="157">
        <f t="shared" si="16"/>
        <v>24244.633333333335</v>
      </c>
      <c r="F142" s="69">
        <f t="shared" si="17"/>
        <v>3.6370111750627689</v>
      </c>
      <c r="G142" s="69">
        <f t="shared" si="18"/>
        <v>4.4900850726031551</v>
      </c>
      <c r="H142" s="69">
        <f t="shared" si="19"/>
        <v>0.78098645285420443</v>
      </c>
      <c r="I142" s="70">
        <f t="shared" si="15"/>
        <v>8.9080827005201293</v>
      </c>
      <c r="J142" s="15"/>
      <c r="K142" s="71"/>
      <c r="L142" s="69">
        <v>1</v>
      </c>
      <c r="M142" s="69">
        <v>1</v>
      </c>
      <c r="N142" s="72"/>
      <c r="O142" s="71">
        <f t="shared" si="20"/>
        <v>0</v>
      </c>
      <c r="P142" s="71">
        <f t="shared" si="20"/>
        <v>0.22271292945018606</v>
      </c>
      <c r="Q142" s="71">
        <f t="shared" si="20"/>
        <v>1.2804319413549179</v>
      </c>
      <c r="R142" s="72"/>
      <c r="S142" s="69">
        <f t="shared" si="21"/>
        <v>0.80014245851380916</v>
      </c>
      <c r="T142" s="69">
        <f t="shared" si="22"/>
        <v>3.5920680580825244</v>
      </c>
      <c r="U142" s="69">
        <f t="shared" si="23"/>
        <v>0.66383848492607378</v>
      </c>
      <c r="V142" s="73"/>
      <c r="W142" s="69">
        <f t="shared" si="24"/>
        <v>0.98199301726694765</v>
      </c>
      <c r="X142" s="69">
        <f t="shared" si="25"/>
        <v>3.8165723117126817</v>
      </c>
      <c r="Y142" s="69">
        <f t="shared" si="26"/>
        <v>0.702887807568784</v>
      </c>
      <c r="Z142" s="74"/>
      <c r="AA142" s="69">
        <f t="shared" si="27"/>
        <v>1.163843576020086</v>
      </c>
      <c r="AB142" s="69">
        <f t="shared" si="28"/>
        <v>4.0410765653428395</v>
      </c>
      <c r="AC142" s="69">
        <f t="shared" si="29"/>
        <v>0.74193713021149421</v>
      </c>
    </row>
    <row r="143" spans="1:29" ht="18.75" x14ac:dyDescent="0.4">
      <c r="A143" s="156">
        <v>71289736</v>
      </c>
      <c r="C143" s="120" t="s">
        <v>111</v>
      </c>
      <c r="D143" s="158">
        <v>980398</v>
      </c>
      <c r="E143" s="159">
        <f t="shared" si="16"/>
        <v>16339.966666666667</v>
      </c>
      <c r="F143" s="75">
        <f t="shared" si="17"/>
        <v>2.451208090044112</v>
      </c>
      <c r="G143" s="75">
        <f t="shared" si="18"/>
        <v>3.0261476594888959</v>
      </c>
      <c r="H143" s="75">
        <f t="shared" si="19"/>
        <v>0.52635535589687632</v>
      </c>
      <c r="I143" s="76">
        <f t="shared" si="15"/>
        <v>6.0037111054298835</v>
      </c>
      <c r="J143" s="15"/>
      <c r="K143" s="77"/>
      <c r="L143" s="74">
        <v>3</v>
      </c>
      <c r="M143" s="74">
        <v>3</v>
      </c>
      <c r="N143" s="72"/>
      <c r="O143" s="77">
        <f t="shared" si="20"/>
        <v>0</v>
      </c>
      <c r="P143" s="77">
        <f t="shared" si="20"/>
        <v>0.99135942378525177</v>
      </c>
      <c r="Q143" s="77">
        <f t="shared" si="20"/>
        <v>5.6995715278477395</v>
      </c>
      <c r="R143" s="72"/>
      <c r="S143" s="74">
        <f t="shared" si="21"/>
        <v>0.53926577980970469</v>
      </c>
      <c r="T143" s="74">
        <f t="shared" si="22"/>
        <v>2.4209181275911167</v>
      </c>
      <c r="U143" s="74">
        <f t="shared" si="23"/>
        <v>0.44740205251234488</v>
      </c>
      <c r="V143" s="16"/>
      <c r="W143" s="74">
        <f t="shared" si="24"/>
        <v>0.66182618431191031</v>
      </c>
      <c r="X143" s="74">
        <f t="shared" si="25"/>
        <v>2.5722255105655614</v>
      </c>
      <c r="Y143" s="74">
        <f t="shared" si="26"/>
        <v>0.47371982030718868</v>
      </c>
      <c r="Z143" s="16"/>
      <c r="AA143" s="74">
        <f t="shared" si="27"/>
        <v>0.78438658881411583</v>
      </c>
      <c r="AB143" s="74">
        <f t="shared" si="28"/>
        <v>2.7235328935400065</v>
      </c>
      <c r="AC143" s="74">
        <f t="shared" si="29"/>
        <v>0.50003758810203247</v>
      </c>
    </row>
    <row r="144" spans="1:29" ht="18.75" x14ac:dyDescent="0.4">
      <c r="A144" s="155">
        <v>71289851</v>
      </c>
      <c r="C144" s="112" t="s">
        <v>112</v>
      </c>
      <c r="D144" s="157">
        <v>1358300</v>
      </c>
      <c r="E144" s="157">
        <f t="shared" si="16"/>
        <v>22638.333333333332</v>
      </c>
      <c r="F144" s="69">
        <f t="shared" si="17"/>
        <v>3.3960452272515003</v>
      </c>
      <c r="G144" s="69">
        <f t="shared" si="18"/>
        <v>4.1925997053071979</v>
      </c>
      <c r="H144" s="69">
        <f t="shared" si="19"/>
        <v>0.72924310322412633</v>
      </c>
      <c r="I144" s="70">
        <f t="shared" si="15"/>
        <v>8.3178880357828238</v>
      </c>
      <c r="J144" s="15"/>
      <c r="K144" s="71">
        <v>2</v>
      </c>
      <c r="L144" s="69">
        <v>3</v>
      </c>
      <c r="M144" s="69">
        <v>3</v>
      </c>
      <c r="N144" s="72"/>
      <c r="O144" s="71">
        <f t="shared" si="20"/>
        <v>0.58892030764226522</v>
      </c>
      <c r="P144" s="71">
        <f t="shared" si="20"/>
        <v>0.71554648925878928</v>
      </c>
      <c r="Q144" s="71">
        <f t="shared" si="20"/>
        <v>4.113854470116225</v>
      </c>
      <c r="R144" s="72"/>
      <c r="S144" s="69">
        <f t="shared" si="21"/>
        <v>0.74712994999533011</v>
      </c>
      <c r="T144" s="69">
        <f t="shared" si="22"/>
        <v>3.3540797642457587</v>
      </c>
      <c r="U144" s="69">
        <f t="shared" si="23"/>
        <v>0.61985663774050737</v>
      </c>
      <c r="V144" s="73"/>
      <c r="W144" s="69">
        <f t="shared" si="24"/>
        <v>0.91693221135790515</v>
      </c>
      <c r="X144" s="69">
        <f t="shared" si="25"/>
        <v>3.5637097495111183</v>
      </c>
      <c r="Y144" s="69">
        <f t="shared" si="26"/>
        <v>0.65631879290171369</v>
      </c>
      <c r="Z144" s="74"/>
      <c r="AA144" s="69">
        <f t="shared" si="27"/>
        <v>1.0867344727204802</v>
      </c>
      <c r="AB144" s="69">
        <f t="shared" si="28"/>
        <v>3.7733397347764783</v>
      </c>
      <c r="AC144" s="69">
        <f t="shared" si="29"/>
        <v>0.69278094806292001</v>
      </c>
    </row>
    <row r="145" spans="1:29" ht="18.75" x14ac:dyDescent="0.4">
      <c r="A145" s="156">
        <v>71289998</v>
      </c>
      <c r="C145" s="120" t="s">
        <v>113</v>
      </c>
      <c r="D145" s="158">
        <v>2825497</v>
      </c>
      <c r="E145" s="159">
        <f t="shared" si="16"/>
        <v>47091.616666666669</v>
      </c>
      <c r="F145" s="75">
        <f t="shared" si="17"/>
        <v>7.0643566233257991</v>
      </c>
      <c r="G145" s="75">
        <f t="shared" si="18"/>
        <v>8.721326577005355</v>
      </c>
      <c r="H145" s="75">
        <f t="shared" si="19"/>
        <v>1.5169507475745119</v>
      </c>
      <c r="I145" s="76">
        <f t="shared" si="15"/>
        <v>17.302633947905665</v>
      </c>
      <c r="J145" s="15"/>
      <c r="K145" s="77">
        <v>1</v>
      </c>
      <c r="L145" s="74">
        <v>4</v>
      </c>
      <c r="M145" s="74"/>
      <c r="N145" s="72"/>
      <c r="O145" s="77">
        <f t="shared" si="20"/>
        <v>0.14155570752163049</v>
      </c>
      <c r="P145" s="77">
        <f t="shared" si="20"/>
        <v>0.4586458223622078</v>
      </c>
      <c r="Q145" s="77">
        <f t="shared" si="20"/>
        <v>0</v>
      </c>
      <c r="R145" s="72"/>
      <c r="S145" s="74">
        <f t="shared" si="21"/>
        <v>1.5541584571316758</v>
      </c>
      <c r="T145" s="74">
        <f t="shared" si="22"/>
        <v>6.977061261604284</v>
      </c>
      <c r="U145" s="74">
        <f t="shared" si="23"/>
        <v>1.2894081354383351</v>
      </c>
      <c r="V145" s="16"/>
      <c r="W145" s="74">
        <f t="shared" si="24"/>
        <v>1.9073762882979659</v>
      </c>
      <c r="X145" s="74">
        <f t="shared" si="25"/>
        <v>7.4131275904545513</v>
      </c>
      <c r="Y145" s="74">
        <f t="shared" si="26"/>
        <v>1.3652556728170606</v>
      </c>
      <c r="Z145" s="16"/>
      <c r="AA145" s="74">
        <f t="shared" si="27"/>
        <v>2.2605941194642556</v>
      </c>
      <c r="AB145" s="74">
        <f t="shared" si="28"/>
        <v>7.8491939193048195</v>
      </c>
      <c r="AC145" s="74">
        <f t="shared" si="29"/>
        <v>1.4411032101957861</v>
      </c>
    </row>
    <row r="146" spans="1:29" ht="18.75" x14ac:dyDescent="0.4">
      <c r="A146" s="155">
        <v>71290019</v>
      </c>
      <c r="C146" s="112" t="s">
        <v>114</v>
      </c>
      <c r="D146" s="157">
        <v>757082</v>
      </c>
      <c r="E146" s="157">
        <f t="shared" si="16"/>
        <v>12618.033333333333</v>
      </c>
      <c r="F146" s="69">
        <f t="shared" si="17"/>
        <v>1.8928695521887806</v>
      </c>
      <c r="G146" s="69">
        <f t="shared" si="18"/>
        <v>2.3368488331689496</v>
      </c>
      <c r="H146" s="69">
        <f t="shared" si="19"/>
        <v>0.40646162635288818</v>
      </c>
      <c r="I146" s="70">
        <f t="shared" ref="I146:I209" si="30">SUM(F146:H146)</f>
        <v>4.6361800117106178</v>
      </c>
      <c r="J146" s="15"/>
      <c r="K146" s="71"/>
      <c r="L146" s="69">
        <v>3</v>
      </c>
      <c r="M146" s="69"/>
      <c r="N146" s="72"/>
      <c r="O146" s="71">
        <f t="shared" si="20"/>
        <v>0</v>
      </c>
      <c r="P146" s="71">
        <f t="shared" si="20"/>
        <v>1.2837800877054446</v>
      </c>
      <c r="Q146" s="71">
        <f t="shared" si="20"/>
        <v>0</v>
      </c>
      <c r="R146" s="72"/>
      <c r="S146" s="69">
        <f t="shared" si="21"/>
        <v>0.41643130148153173</v>
      </c>
      <c r="T146" s="69">
        <f t="shared" si="22"/>
        <v>1.8694790665351597</v>
      </c>
      <c r="U146" s="69">
        <f t="shared" si="23"/>
        <v>0.34549238239995494</v>
      </c>
      <c r="V146" s="73"/>
      <c r="W146" s="69">
        <f t="shared" si="24"/>
        <v>0.51107477909097077</v>
      </c>
      <c r="X146" s="69">
        <f t="shared" si="25"/>
        <v>1.9863215081936072</v>
      </c>
      <c r="Y146" s="69">
        <f t="shared" si="26"/>
        <v>0.36581546371759938</v>
      </c>
      <c r="Z146" s="74"/>
      <c r="AA146" s="69">
        <f t="shared" si="27"/>
        <v>0.6057182567004098</v>
      </c>
      <c r="AB146" s="69">
        <f t="shared" si="28"/>
        <v>2.1031639498520547</v>
      </c>
      <c r="AC146" s="69">
        <f t="shared" si="29"/>
        <v>0.38613854503524375</v>
      </c>
    </row>
    <row r="147" spans="1:29" ht="18.75" x14ac:dyDescent="0.4">
      <c r="A147" s="156">
        <v>71290024</v>
      </c>
      <c r="C147" s="120" t="s">
        <v>115</v>
      </c>
      <c r="D147" s="158">
        <v>583222</v>
      </c>
      <c r="E147" s="159">
        <f t="shared" ref="E147:E210" si="31">D147/60</f>
        <v>9720.3666666666668</v>
      </c>
      <c r="F147" s="75">
        <f t="shared" ref="F147:F210" si="32">H$9*(E147/F$15)</f>
        <v>1.4581817636222298</v>
      </c>
      <c r="G147" s="75">
        <f t="shared" ref="G147:G210" si="33">H$10*(E147/F$15)</f>
        <v>1.8002034788549472</v>
      </c>
      <c r="H147" s="75">
        <f t="shared" ref="H147:H210" si="34">H$11*(E147/F$15)</f>
        <v>0.31311979765043174</v>
      </c>
      <c r="I147" s="76">
        <f t="shared" si="30"/>
        <v>3.5715050401276089</v>
      </c>
      <c r="J147" s="15"/>
      <c r="K147" s="77"/>
      <c r="L147" s="74"/>
      <c r="M147" s="74"/>
      <c r="N147" s="72"/>
      <c r="O147" s="77">
        <f t="shared" ref="O147:Q210" si="35">K147/F147</f>
        <v>0</v>
      </c>
      <c r="P147" s="77">
        <f t="shared" si="35"/>
        <v>0</v>
      </c>
      <c r="Q147" s="77">
        <f t="shared" si="35"/>
        <v>0</v>
      </c>
      <c r="R147" s="72"/>
      <c r="S147" s="74">
        <f t="shared" ref="S147:S210" si="36">F147*0.22</f>
        <v>0.32079998799689058</v>
      </c>
      <c r="T147" s="74">
        <f t="shared" ref="T147:T210" si="37">G147*0.8</f>
        <v>1.4401627830839578</v>
      </c>
      <c r="U147" s="74">
        <f t="shared" ref="U147:U210" si="38">H147*0.85</f>
        <v>0.26615182800286696</v>
      </c>
      <c r="V147" s="16"/>
      <c r="W147" s="74">
        <f t="shared" ref="W147:W210" si="39">F147*0.27</f>
        <v>0.3937090761780021</v>
      </c>
      <c r="X147" s="74">
        <f t="shared" ref="X147:X210" si="40">G147*0.85</f>
        <v>1.5301729570267051</v>
      </c>
      <c r="Y147" s="74">
        <f t="shared" ref="Y147:Y210" si="41">H147*0.9</f>
        <v>0.28180781788538856</v>
      </c>
      <c r="Z147" s="16"/>
      <c r="AA147" s="74">
        <f t="shared" ref="AA147:AA210" si="42">F147*0.32</f>
        <v>0.46661816435911357</v>
      </c>
      <c r="AB147" s="74">
        <f t="shared" ref="AB147:AB210" si="43">G147*0.9</f>
        <v>1.6201831309694525</v>
      </c>
      <c r="AC147" s="74">
        <f t="shared" ref="AC147:AC210" si="44">H147*0.95</f>
        <v>0.29746380776791015</v>
      </c>
    </row>
    <row r="148" spans="1:29" ht="18.75" x14ac:dyDescent="0.4">
      <c r="A148" s="155">
        <v>71290092</v>
      </c>
      <c r="C148" s="112" t="s">
        <v>116</v>
      </c>
      <c r="D148" s="157">
        <v>2775325</v>
      </c>
      <c r="E148" s="157">
        <f t="shared" si="31"/>
        <v>46255.416666666664</v>
      </c>
      <c r="F148" s="69">
        <f t="shared" si="32"/>
        <v>6.9389157184140258</v>
      </c>
      <c r="G148" s="69">
        <f t="shared" si="33"/>
        <v>8.5664630620125894</v>
      </c>
      <c r="H148" s="69">
        <f t="shared" si="34"/>
        <v>1.4900144411805185</v>
      </c>
      <c r="I148" s="70">
        <f t="shared" si="30"/>
        <v>16.995393221607134</v>
      </c>
      <c r="J148" s="15"/>
      <c r="K148" s="71">
        <v>1</v>
      </c>
      <c r="L148" s="69">
        <v>1</v>
      </c>
      <c r="M148" s="69"/>
      <c r="N148" s="72"/>
      <c r="O148" s="71">
        <f t="shared" si="35"/>
        <v>0.14411473500769978</v>
      </c>
      <c r="P148" s="71">
        <f t="shared" si="35"/>
        <v>0.11673429194301128</v>
      </c>
      <c r="Q148" s="71">
        <f t="shared" si="35"/>
        <v>0</v>
      </c>
      <c r="R148" s="72"/>
      <c r="S148" s="69">
        <f t="shared" si="36"/>
        <v>1.5265614580510858</v>
      </c>
      <c r="T148" s="69">
        <f t="shared" si="37"/>
        <v>6.8531704496100723</v>
      </c>
      <c r="U148" s="69">
        <f t="shared" si="38"/>
        <v>1.2665122750034408</v>
      </c>
      <c r="V148" s="73"/>
      <c r="W148" s="69">
        <f t="shared" si="39"/>
        <v>1.873507243971787</v>
      </c>
      <c r="X148" s="69">
        <f t="shared" si="40"/>
        <v>7.2814936027107011</v>
      </c>
      <c r="Y148" s="69">
        <f t="shared" si="41"/>
        <v>1.3410129970624667</v>
      </c>
      <c r="Z148" s="74"/>
      <c r="AA148" s="69">
        <f t="shared" si="42"/>
        <v>2.2204530298924885</v>
      </c>
      <c r="AB148" s="69">
        <f t="shared" si="43"/>
        <v>7.7098167558113309</v>
      </c>
      <c r="AC148" s="69">
        <f t="shared" si="44"/>
        <v>1.4155137191214926</v>
      </c>
    </row>
    <row r="149" spans="1:29" ht="18.75" x14ac:dyDescent="0.4">
      <c r="A149" s="156">
        <v>71290108</v>
      </c>
      <c r="C149" s="120" t="s">
        <v>117</v>
      </c>
      <c r="D149" s="158">
        <v>2247070</v>
      </c>
      <c r="E149" s="159">
        <f t="shared" si="31"/>
        <v>37451.166666666664</v>
      </c>
      <c r="F149" s="75">
        <f t="shared" si="32"/>
        <v>5.6181634018994551</v>
      </c>
      <c r="G149" s="75">
        <f t="shared" si="33"/>
        <v>6.9359235955272371</v>
      </c>
      <c r="H149" s="75">
        <f t="shared" si="34"/>
        <v>1.2064052859911931</v>
      </c>
      <c r="I149" s="76">
        <f t="shared" si="30"/>
        <v>13.760492283417886</v>
      </c>
      <c r="J149" s="15"/>
      <c r="K149" s="77">
        <v>1</v>
      </c>
      <c r="L149" s="74">
        <v>2</v>
      </c>
      <c r="M149" s="74">
        <v>2</v>
      </c>
      <c r="N149" s="72"/>
      <c r="O149" s="77">
        <f t="shared" si="35"/>
        <v>0.17799411096905943</v>
      </c>
      <c r="P149" s="77">
        <f t="shared" si="35"/>
        <v>0.28835381077290678</v>
      </c>
      <c r="Q149" s="77">
        <f t="shared" si="35"/>
        <v>1.6578176697533138</v>
      </c>
      <c r="R149" s="72"/>
      <c r="S149" s="74">
        <f t="shared" si="36"/>
        <v>1.2359959484178802</v>
      </c>
      <c r="T149" s="74">
        <f t="shared" si="37"/>
        <v>5.5487388764217904</v>
      </c>
      <c r="U149" s="74">
        <f t="shared" si="38"/>
        <v>1.0254444930925142</v>
      </c>
      <c r="V149" s="16"/>
      <c r="W149" s="74">
        <f t="shared" si="39"/>
        <v>1.5169041185128529</v>
      </c>
      <c r="X149" s="74">
        <f t="shared" si="40"/>
        <v>5.8955350561981517</v>
      </c>
      <c r="Y149" s="74">
        <f t="shared" si="41"/>
        <v>1.0857647573920739</v>
      </c>
      <c r="Z149" s="16"/>
      <c r="AA149" s="74">
        <f t="shared" si="42"/>
        <v>1.7978122886078256</v>
      </c>
      <c r="AB149" s="74">
        <f t="shared" si="43"/>
        <v>6.2423312359745138</v>
      </c>
      <c r="AC149" s="74">
        <f t="shared" si="44"/>
        <v>1.1460850216916334</v>
      </c>
    </row>
    <row r="150" spans="1:29" ht="18.75" x14ac:dyDescent="0.4">
      <c r="A150" s="155">
        <v>71290202</v>
      </c>
      <c r="C150" s="112" t="s">
        <v>118</v>
      </c>
      <c r="D150" s="157">
        <v>967561</v>
      </c>
      <c r="E150" s="157">
        <f t="shared" si="31"/>
        <v>16126.016666666666</v>
      </c>
      <c r="F150" s="69">
        <f t="shared" si="32"/>
        <v>2.4191127999151067</v>
      </c>
      <c r="G150" s="69">
        <f t="shared" si="33"/>
        <v>2.9865243049891324</v>
      </c>
      <c r="H150" s="69">
        <f t="shared" si="34"/>
        <v>0.51946343679499296</v>
      </c>
      <c r="I150" s="70">
        <f t="shared" si="30"/>
        <v>5.9251005416992317</v>
      </c>
      <c r="J150" s="15"/>
      <c r="K150" s="71"/>
      <c r="L150" s="69">
        <v>1</v>
      </c>
      <c r="M150" s="69"/>
      <c r="N150" s="72"/>
      <c r="O150" s="71">
        <f t="shared" si="35"/>
        <v>0</v>
      </c>
      <c r="P150" s="71">
        <f t="shared" si="35"/>
        <v>0.33483738884342978</v>
      </c>
      <c r="Q150" s="71">
        <f t="shared" si="35"/>
        <v>0</v>
      </c>
      <c r="R150" s="72"/>
      <c r="S150" s="69">
        <f t="shared" si="36"/>
        <v>0.53220481598132352</v>
      </c>
      <c r="T150" s="69">
        <f t="shared" si="37"/>
        <v>2.3892194439913061</v>
      </c>
      <c r="U150" s="69">
        <f t="shared" si="38"/>
        <v>0.44154392127574399</v>
      </c>
      <c r="V150" s="73"/>
      <c r="W150" s="69">
        <f t="shared" si="39"/>
        <v>0.65316045597707884</v>
      </c>
      <c r="X150" s="69">
        <f t="shared" si="40"/>
        <v>2.5385456592407625</v>
      </c>
      <c r="Y150" s="69">
        <f t="shared" si="41"/>
        <v>0.46751709311549366</v>
      </c>
      <c r="Z150" s="74"/>
      <c r="AA150" s="69">
        <f t="shared" si="42"/>
        <v>0.77411609597283415</v>
      </c>
      <c r="AB150" s="69">
        <f t="shared" si="43"/>
        <v>2.6878718744902192</v>
      </c>
      <c r="AC150" s="69">
        <f t="shared" si="44"/>
        <v>0.49349026495524329</v>
      </c>
    </row>
    <row r="151" spans="1:29" ht="18.75" x14ac:dyDescent="0.4">
      <c r="A151" s="156">
        <v>71290265</v>
      </c>
      <c r="C151" s="120" t="s">
        <v>119</v>
      </c>
      <c r="D151" s="158">
        <v>1272249</v>
      </c>
      <c r="E151" s="159">
        <f t="shared" si="31"/>
        <v>21204.15</v>
      </c>
      <c r="F151" s="75">
        <f t="shared" si="32"/>
        <v>3.1808990240193586</v>
      </c>
      <c r="G151" s="75">
        <f t="shared" si="33"/>
        <v>3.9269901954482651</v>
      </c>
      <c r="H151" s="75">
        <f t="shared" si="34"/>
        <v>0.68304410574526364</v>
      </c>
      <c r="I151" s="76">
        <f t="shared" si="30"/>
        <v>7.7909333252128876</v>
      </c>
      <c r="J151" s="15"/>
      <c r="K151" s="77"/>
      <c r="L151" s="74">
        <v>2</v>
      </c>
      <c r="M151" s="74"/>
      <c r="N151" s="72"/>
      <c r="O151" s="77">
        <f t="shared" si="35"/>
        <v>0</v>
      </c>
      <c r="P151" s="77">
        <f t="shared" si="35"/>
        <v>0.50929589850216073</v>
      </c>
      <c r="Q151" s="77">
        <f t="shared" si="35"/>
        <v>0</v>
      </c>
      <c r="R151" s="72"/>
      <c r="S151" s="74">
        <f t="shared" si="36"/>
        <v>0.69979778528425896</v>
      </c>
      <c r="T151" s="74">
        <f t="shared" si="37"/>
        <v>3.1415921563586124</v>
      </c>
      <c r="U151" s="74">
        <f t="shared" si="38"/>
        <v>0.58058748988347408</v>
      </c>
      <c r="V151" s="16"/>
      <c r="W151" s="74">
        <f t="shared" si="39"/>
        <v>0.85884273648522691</v>
      </c>
      <c r="X151" s="74">
        <f t="shared" si="40"/>
        <v>3.3379416661310253</v>
      </c>
      <c r="Y151" s="74">
        <f t="shared" si="41"/>
        <v>0.61473969517073734</v>
      </c>
      <c r="Z151" s="16"/>
      <c r="AA151" s="74">
        <f t="shared" si="42"/>
        <v>1.0178876876861949</v>
      </c>
      <c r="AB151" s="74">
        <f t="shared" si="43"/>
        <v>3.5342911759034386</v>
      </c>
      <c r="AC151" s="74">
        <f t="shared" si="44"/>
        <v>0.64889190045800038</v>
      </c>
    </row>
    <row r="152" spans="1:29" ht="18.75" x14ac:dyDescent="0.4">
      <c r="A152" s="155">
        <v>71290396</v>
      </c>
      <c r="C152" s="112" t="s">
        <v>120</v>
      </c>
      <c r="D152" s="157">
        <v>693913</v>
      </c>
      <c r="E152" s="157">
        <f t="shared" si="31"/>
        <v>11565.216666666667</v>
      </c>
      <c r="F152" s="69">
        <f t="shared" si="32"/>
        <v>1.7349333223719139</v>
      </c>
      <c r="G152" s="69">
        <f t="shared" si="33"/>
        <v>2.1418680993218242</v>
      </c>
      <c r="H152" s="69">
        <f t="shared" si="34"/>
        <v>0.37254750017489746</v>
      </c>
      <c r="I152" s="70">
        <f t="shared" si="30"/>
        <v>4.249348921868636</v>
      </c>
      <c r="J152" s="15"/>
      <c r="K152" s="71"/>
      <c r="L152" s="69">
        <v>2</v>
      </c>
      <c r="M152" s="69">
        <v>2</v>
      </c>
      <c r="N152" s="72"/>
      <c r="O152" s="71">
        <f t="shared" si="35"/>
        <v>0</v>
      </c>
      <c r="P152" s="71">
        <f t="shared" si="35"/>
        <v>0.93376431566129414</v>
      </c>
      <c r="Q152" s="71">
        <f t="shared" si="35"/>
        <v>5.3684429477075355</v>
      </c>
      <c r="R152" s="72"/>
      <c r="S152" s="69">
        <f t="shared" si="36"/>
        <v>0.38168533092182105</v>
      </c>
      <c r="T152" s="69">
        <f t="shared" si="37"/>
        <v>1.7134944794574594</v>
      </c>
      <c r="U152" s="69">
        <f t="shared" si="38"/>
        <v>0.31666537514866283</v>
      </c>
      <c r="V152" s="73"/>
      <c r="W152" s="69">
        <f t="shared" si="39"/>
        <v>0.46843199704041677</v>
      </c>
      <c r="X152" s="69">
        <f t="shared" si="40"/>
        <v>1.8205878844235506</v>
      </c>
      <c r="Y152" s="69">
        <f t="shared" si="41"/>
        <v>0.33529275015740773</v>
      </c>
      <c r="Z152" s="74"/>
      <c r="AA152" s="69">
        <f t="shared" si="42"/>
        <v>0.55517866315901243</v>
      </c>
      <c r="AB152" s="69">
        <f t="shared" si="43"/>
        <v>1.9276812893896418</v>
      </c>
      <c r="AC152" s="69">
        <f t="shared" si="44"/>
        <v>0.35392012516615257</v>
      </c>
    </row>
    <row r="153" spans="1:29" ht="18.75" x14ac:dyDescent="0.4">
      <c r="A153" s="156">
        <v>71290836</v>
      </c>
      <c r="C153" s="120" t="s">
        <v>261</v>
      </c>
      <c r="D153" s="158">
        <v>609715</v>
      </c>
      <c r="E153" s="159">
        <f t="shared" si="31"/>
        <v>10161.916666666666</v>
      </c>
      <c r="F153" s="75">
        <f t="shared" si="32"/>
        <v>1.5244200218903399</v>
      </c>
      <c r="G153" s="75">
        <f t="shared" si="33"/>
        <v>1.8819781560195674</v>
      </c>
      <c r="H153" s="75">
        <f t="shared" si="34"/>
        <v>0.32734333997077097</v>
      </c>
      <c r="I153" s="76">
        <f t="shared" si="30"/>
        <v>3.7337415178806785</v>
      </c>
      <c r="J153" s="15"/>
      <c r="K153" s="77"/>
      <c r="L153" s="74">
        <v>1</v>
      </c>
      <c r="M153" s="74"/>
      <c r="N153" s="72"/>
      <c r="O153" s="77">
        <f t="shared" si="35"/>
        <v>0</v>
      </c>
      <c r="P153" s="77">
        <f t="shared" si="35"/>
        <v>0.53135579539085931</v>
      </c>
      <c r="Q153" s="77">
        <f t="shared" si="35"/>
        <v>0</v>
      </c>
      <c r="R153" s="72"/>
      <c r="S153" s="74">
        <f t="shared" si="36"/>
        <v>0.33537240481587477</v>
      </c>
      <c r="T153" s="74">
        <f t="shared" si="37"/>
        <v>1.505582524815654</v>
      </c>
      <c r="U153" s="74">
        <f t="shared" si="38"/>
        <v>0.27824183897515531</v>
      </c>
      <c r="V153" s="16"/>
      <c r="W153" s="74">
        <f t="shared" si="39"/>
        <v>0.41159340591039179</v>
      </c>
      <c r="X153" s="74">
        <f t="shared" si="40"/>
        <v>1.5996814326166322</v>
      </c>
      <c r="Y153" s="74">
        <f t="shared" si="41"/>
        <v>0.29460900597369388</v>
      </c>
      <c r="Z153" s="16"/>
      <c r="AA153" s="74"/>
      <c r="AB153" s="74"/>
      <c r="AC153" s="74"/>
    </row>
    <row r="154" spans="1:29" ht="18.75" x14ac:dyDescent="0.4">
      <c r="A154" s="155">
        <v>71290972</v>
      </c>
      <c r="C154" s="112" t="s">
        <v>256</v>
      </c>
      <c r="D154" s="157">
        <v>858438</v>
      </c>
      <c r="E154" s="157">
        <f t="shared" si="31"/>
        <v>14307.3</v>
      </c>
      <c r="F154" s="69">
        <f t="shared" si="32"/>
        <v>2.1462815819710843</v>
      </c>
      <c r="G154" s="69">
        <f t="shared" si="33"/>
        <v>2.6496995551973059</v>
      </c>
      <c r="H154" s="69">
        <f t="shared" si="34"/>
        <v>0.46087756095524746</v>
      </c>
      <c r="I154" s="70">
        <f t="shared" si="30"/>
        <v>5.2568586981236374</v>
      </c>
      <c r="J154" s="15"/>
      <c r="K154" s="71"/>
      <c r="L154" s="69">
        <v>4</v>
      </c>
      <c r="M154" s="69"/>
      <c r="N154" s="72"/>
      <c r="O154" s="71">
        <f t="shared" si="35"/>
        <v>0</v>
      </c>
      <c r="P154" s="71">
        <f t="shared" si="35"/>
        <v>1.5096051143436697</v>
      </c>
      <c r="Q154" s="71">
        <f t="shared" si="35"/>
        <v>0</v>
      </c>
      <c r="R154" s="72"/>
      <c r="S154" s="69">
        <f t="shared" si="36"/>
        <v>0.47218194803363855</v>
      </c>
      <c r="T154" s="69">
        <f t="shared" si="37"/>
        <v>2.119759644157845</v>
      </c>
      <c r="U154" s="69">
        <f t="shared" si="38"/>
        <v>0.39174592681196035</v>
      </c>
      <c r="V154" s="73"/>
      <c r="W154" s="69">
        <f t="shared" si="39"/>
        <v>0.57949602713219284</v>
      </c>
      <c r="X154" s="69">
        <f t="shared" si="40"/>
        <v>2.2522446219177099</v>
      </c>
      <c r="Y154" s="69">
        <f t="shared" si="41"/>
        <v>0.41478980485972272</v>
      </c>
      <c r="Z154" s="74"/>
      <c r="AA154" s="69">
        <f t="shared" si="42"/>
        <v>0.68681010623074701</v>
      </c>
      <c r="AB154" s="69">
        <f t="shared" si="43"/>
        <v>2.3847295996775753</v>
      </c>
      <c r="AC154" s="69">
        <f t="shared" si="44"/>
        <v>0.43783368290748509</v>
      </c>
    </row>
    <row r="155" spans="1:29" ht="18.75" x14ac:dyDescent="0.4">
      <c r="A155" s="156">
        <v>71291269</v>
      </c>
      <c r="C155" s="120" t="s">
        <v>187</v>
      </c>
      <c r="D155" s="158">
        <v>545553</v>
      </c>
      <c r="E155" s="159">
        <f t="shared" si="31"/>
        <v>9092.5499999999993</v>
      </c>
      <c r="F155" s="75">
        <f t="shared" si="32"/>
        <v>1.3640010762443775</v>
      </c>
      <c r="G155" s="75">
        <f t="shared" si="33"/>
        <v>1.6839323765217242</v>
      </c>
      <c r="H155" s="75">
        <f t="shared" si="34"/>
        <v>0.2928960926844083</v>
      </c>
      <c r="I155" s="76">
        <f t="shared" si="30"/>
        <v>3.3408295454505099</v>
      </c>
      <c r="J155" s="15"/>
      <c r="K155" s="77"/>
      <c r="L155" s="74">
        <v>1</v>
      </c>
      <c r="M155" s="74">
        <v>1</v>
      </c>
      <c r="N155" s="72"/>
      <c r="O155" s="77">
        <f t="shared" si="35"/>
        <v>0</v>
      </c>
      <c r="P155" s="77">
        <f t="shared" si="35"/>
        <v>0.59384807486483948</v>
      </c>
      <c r="Q155" s="77">
        <f t="shared" si="35"/>
        <v>3.4141800624069329</v>
      </c>
      <c r="R155" s="72"/>
      <c r="S155" s="74">
        <f t="shared" si="36"/>
        <v>0.30008023677376305</v>
      </c>
      <c r="T155" s="74">
        <f t="shared" si="37"/>
        <v>1.3471459012173794</v>
      </c>
      <c r="U155" s="74">
        <f t="shared" si="38"/>
        <v>0.24896167878174705</v>
      </c>
      <c r="V155" s="16"/>
      <c r="W155" s="74">
        <f t="shared" si="39"/>
        <v>0.36828029058598194</v>
      </c>
      <c r="X155" s="74">
        <f t="shared" si="40"/>
        <v>1.4313425200434655</v>
      </c>
      <c r="Y155" s="74">
        <f t="shared" si="41"/>
        <v>0.26360648341596749</v>
      </c>
      <c r="Z155" s="16"/>
      <c r="AA155" s="74">
        <f t="shared" si="42"/>
        <v>0.43648034439820083</v>
      </c>
      <c r="AB155" s="74">
        <f t="shared" si="43"/>
        <v>1.5155391388695518</v>
      </c>
      <c r="AC155" s="74">
        <f t="shared" si="44"/>
        <v>0.27825128805018789</v>
      </c>
    </row>
    <row r="156" spans="1:29" ht="18.75" x14ac:dyDescent="0.4">
      <c r="A156" s="155">
        <v>71291473</v>
      </c>
      <c r="C156" s="112" t="s">
        <v>121</v>
      </c>
      <c r="D156" s="157">
        <v>2176590</v>
      </c>
      <c r="E156" s="157">
        <f t="shared" si="31"/>
        <v>36276.5</v>
      </c>
      <c r="F156" s="69">
        <f t="shared" si="32"/>
        <v>5.4419480830327203</v>
      </c>
      <c r="G156" s="69">
        <f t="shared" si="33"/>
        <v>6.7183763473272444</v>
      </c>
      <c r="H156" s="69">
        <f t="shared" si="34"/>
        <v>1.168566035519842</v>
      </c>
      <c r="I156" s="70">
        <f t="shared" si="30"/>
        <v>13.328890465879805</v>
      </c>
      <c r="J156" s="15"/>
      <c r="K156" s="71">
        <v>1</v>
      </c>
      <c r="L156" s="69">
        <v>5</v>
      </c>
      <c r="M156" s="69">
        <v>2</v>
      </c>
      <c r="N156" s="72"/>
      <c r="O156" s="71">
        <f t="shared" si="35"/>
        <v>0.18375772512749042</v>
      </c>
      <c r="P156" s="71">
        <f t="shared" si="35"/>
        <v>0.7442274355453663</v>
      </c>
      <c r="Q156" s="71">
        <f t="shared" si="35"/>
        <v>1.7114993412505703</v>
      </c>
      <c r="R156" s="72"/>
      <c r="S156" s="69">
        <f t="shared" si="36"/>
        <v>1.1972285782671985</v>
      </c>
      <c r="T156" s="69">
        <f t="shared" si="37"/>
        <v>5.3747010778617961</v>
      </c>
      <c r="U156" s="69">
        <f t="shared" si="38"/>
        <v>0.99328113019186559</v>
      </c>
      <c r="V156" s="73"/>
      <c r="W156" s="69">
        <f t="shared" si="39"/>
        <v>1.4693259824188345</v>
      </c>
      <c r="X156" s="69">
        <f t="shared" si="40"/>
        <v>5.7106198952281577</v>
      </c>
      <c r="Y156" s="69">
        <f t="shared" si="41"/>
        <v>1.0517094319678577</v>
      </c>
      <c r="Z156" s="74"/>
      <c r="AA156" s="69">
        <f t="shared" si="42"/>
        <v>1.7414233865704705</v>
      </c>
      <c r="AB156" s="69">
        <f t="shared" si="43"/>
        <v>6.0465387125945202</v>
      </c>
      <c r="AC156" s="69">
        <f t="shared" si="44"/>
        <v>1.1101377337438498</v>
      </c>
    </row>
    <row r="157" spans="1:29" ht="18.75" x14ac:dyDescent="0.4">
      <c r="A157" s="156">
        <v>71291672</v>
      </c>
      <c r="C157" s="120" t="s">
        <v>122</v>
      </c>
      <c r="D157" s="158">
        <v>3340537</v>
      </c>
      <c r="E157" s="159">
        <f t="shared" si="31"/>
        <v>55675.616666666669</v>
      </c>
      <c r="F157" s="75">
        <f t="shared" si="32"/>
        <v>8.352068567552859</v>
      </c>
      <c r="G157" s="75">
        <f t="shared" si="33"/>
        <v>10.311075934453209</v>
      </c>
      <c r="H157" s="75">
        <f t="shared" si="34"/>
        <v>1.7934650433004591</v>
      </c>
      <c r="I157" s="76">
        <f t="shared" si="30"/>
        <v>20.456609545306527</v>
      </c>
      <c r="J157" s="15"/>
      <c r="K157" s="77"/>
      <c r="L157" s="74">
        <v>7</v>
      </c>
      <c r="M157" s="74"/>
      <c r="N157" s="72"/>
      <c r="O157" s="77">
        <f t="shared" si="35"/>
        <v>0</v>
      </c>
      <c r="P157" s="77">
        <f t="shared" si="35"/>
        <v>0.67888162636940241</v>
      </c>
      <c r="Q157" s="77">
        <f t="shared" si="35"/>
        <v>0</v>
      </c>
      <c r="R157" s="72"/>
      <c r="S157" s="74">
        <f t="shared" si="36"/>
        <v>1.8374550848616289</v>
      </c>
      <c r="T157" s="74">
        <f t="shared" si="37"/>
        <v>8.248860747562567</v>
      </c>
      <c r="U157" s="74">
        <f t="shared" si="38"/>
        <v>1.5244452868053902</v>
      </c>
      <c r="V157" s="16"/>
      <c r="W157" s="74">
        <f t="shared" si="39"/>
        <v>2.255058513239272</v>
      </c>
      <c r="X157" s="74">
        <f t="shared" si="40"/>
        <v>8.764414544285227</v>
      </c>
      <c r="Y157" s="74">
        <f t="shared" si="41"/>
        <v>1.6141185389704131</v>
      </c>
      <c r="Z157" s="16"/>
      <c r="AA157" s="74">
        <f t="shared" si="42"/>
        <v>2.6726619416169148</v>
      </c>
      <c r="AB157" s="74">
        <f t="shared" si="43"/>
        <v>9.2799683410078888</v>
      </c>
      <c r="AC157" s="74">
        <f t="shared" si="44"/>
        <v>1.7037917911354361</v>
      </c>
    </row>
    <row r="158" spans="1:29" ht="18.75" x14ac:dyDescent="0.4">
      <c r="A158" s="155">
        <v>71291688</v>
      </c>
      <c r="C158" s="112" t="s">
        <v>123</v>
      </c>
      <c r="D158" s="157">
        <v>718895</v>
      </c>
      <c r="E158" s="157">
        <f t="shared" si="31"/>
        <v>11981.583333333334</v>
      </c>
      <c r="F158" s="69">
        <f t="shared" si="32"/>
        <v>1.7973937522233436</v>
      </c>
      <c r="G158" s="69">
        <f t="shared" si="33"/>
        <v>2.2189788449877188</v>
      </c>
      <c r="H158" s="69">
        <f t="shared" si="34"/>
        <v>0.38595981792851974</v>
      </c>
      <c r="I158" s="70">
        <f t="shared" si="30"/>
        <v>4.4023324151395826</v>
      </c>
      <c r="J158" s="15"/>
      <c r="K158" s="71"/>
      <c r="L158" s="69">
        <v>6</v>
      </c>
      <c r="M158" s="69"/>
      <c r="N158" s="72"/>
      <c r="O158" s="71">
        <f t="shared" si="35"/>
        <v>0</v>
      </c>
      <c r="P158" s="71">
        <f t="shared" si="35"/>
        <v>2.7039464632810448</v>
      </c>
      <c r="Q158" s="71">
        <f t="shared" si="35"/>
        <v>0</v>
      </c>
      <c r="R158" s="72"/>
      <c r="S158" s="69">
        <f t="shared" si="36"/>
        <v>0.3954266254891356</v>
      </c>
      <c r="T158" s="69">
        <f t="shared" si="37"/>
        <v>1.7751830759901752</v>
      </c>
      <c r="U158" s="69">
        <f t="shared" si="38"/>
        <v>0.32806584523924176</v>
      </c>
      <c r="V158" s="73"/>
      <c r="W158" s="69">
        <f t="shared" si="39"/>
        <v>0.4852963131003028</v>
      </c>
      <c r="X158" s="69">
        <f t="shared" si="40"/>
        <v>1.8861320182395609</v>
      </c>
      <c r="Y158" s="69">
        <f t="shared" si="41"/>
        <v>0.34736383613566779</v>
      </c>
      <c r="Z158" s="74"/>
      <c r="AA158" s="69">
        <f t="shared" si="42"/>
        <v>0.57516600071146995</v>
      </c>
      <c r="AB158" s="69">
        <f t="shared" si="43"/>
        <v>1.997080960488947</v>
      </c>
      <c r="AC158" s="69">
        <f t="shared" si="44"/>
        <v>0.36666182703209371</v>
      </c>
    </row>
    <row r="159" spans="1:29" ht="18.75" x14ac:dyDescent="0.4">
      <c r="A159" s="156">
        <v>71292372</v>
      </c>
      <c r="C159" s="120" t="s">
        <v>124</v>
      </c>
      <c r="D159" s="158">
        <v>7681791</v>
      </c>
      <c r="E159" s="159">
        <f t="shared" si="31"/>
        <v>128029.85</v>
      </c>
      <c r="F159" s="75">
        <f t="shared" si="32"/>
        <v>19.206147141495645</v>
      </c>
      <c r="G159" s="75">
        <f t="shared" si="33"/>
        <v>23.71101721477692</v>
      </c>
      <c r="H159" s="75">
        <f t="shared" si="34"/>
        <v>4.124194292247048</v>
      </c>
      <c r="I159" s="76">
        <f t="shared" si="30"/>
        <v>47.041358648519612</v>
      </c>
      <c r="J159" s="15"/>
      <c r="K159" s="77">
        <v>6</v>
      </c>
      <c r="L159" s="74">
        <v>19</v>
      </c>
      <c r="M159" s="74">
        <v>4</v>
      </c>
      <c r="N159" s="72"/>
      <c r="O159" s="77">
        <f t="shared" si="35"/>
        <v>0.31239998089136584</v>
      </c>
      <c r="P159" s="77">
        <f t="shared" si="35"/>
        <v>0.80131526319161994</v>
      </c>
      <c r="Q159" s="77">
        <f t="shared" si="35"/>
        <v>0.9698864109092733</v>
      </c>
      <c r="R159" s="72"/>
      <c r="S159" s="74">
        <f t="shared" si="36"/>
        <v>4.2253523711290422</v>
      </c>
      <c r="T159" s="74">
        <f t="shared" si="37"/>
        <v>18.968813771821537</v>
      </c>
      <c r="U159" s="74">
        <f t="shared" si="38"/>
        <v>3.5055651484099908</v>
      </c>
      <c r="V159" s="16"/>
      <c r="W159" s="74">
        <f t="shared" si="39"/>
        <v>5.1856597282038246</v>
      </c>
      <c r="X159" s="74">
        <f t="shared" si="40"/>
        <v>20.15436463256038</v>
      </c>
      <c r="Y159" s="74">
        <f t="shared" si="41"/>
        <v>3.7117748630223435</v>
      </c>
      <c r="Z159" s="16"/>
      <c r="AA159" s="74">
        <f t="shared" si="42"/>
        <v>6.1459670852786061</v>
      </c>
      <c r="AB159" s="74">
        <f t="shared" si="43"/>
        <v>21.339915493299227</v>
      </c>
      <c r="AC159" s="74">
        <f t="shared" si="44"/>
        <v>3.9179845776346953</v>
      </c>
    </row>
    <row r="160" spans="1:29" ht="18.75" x14ac:dyDescent="0.4">
      <c r="A160" s="155">
        <v>71292482</v>
      </c>
      <c r="C160" s="112" t="s">
        <v>125</v>
      </c>
      <c r="D160" s="157">
        <v>3339988</v>
      </c>
      <c r="E160" s="157">
        <f t="shared" si="31"/>
        <v>55666.466666666667</v>
      </c>
      <c r="F160" s="69">
        <f t="shared" si="32"/>
        <v>8.3506959482274059</v>
      </c>
      <c r="G160" s="69">
        <f t="shared" si="33"/>
        <v>10.309381362386498</v>
      </c>
      <c r="H160" s="69">
        <f t="shared" si="34"/>
        <v>1.7931702965849545</v>
      </c>
      <c r="I160" s="70">
        <f t="shared" si="30"/>
        <v>20.453247607198858</v>
      </c>
      <c r="J160" s="15"/>
      <c r="K160" s="71">
        <v>5</v>
      </c>
      <c r="L160" s="69">
        <v>8</v>
      </c>
      <c r="M160" s="69">
        <v>1</v>
      </c>
      <c r="N160" s="72"/>
      <c r="O160" s="71">
        <f t="shared" si="35"/>
        <v>0.59875249092997396</v>
      </c>
      <c r="P160" s="71">
        <f t="shared" si="35"/>
        <v>0.77599224616792095</v>
      </c>
      <c r="Q160" s="71">
        <f t="shared" si="35"/>
        <v>0.55767151725883124</v>
      </c>
      <c r="R160" s="72"/>
      <c r="S160" s="69">
        <f t="shared" si="36"/>
        <v>1.8371531086100292</v>
      </c>
      <c r="T160" s="69">
        <f t="shared" si="37"/>
        <v>8.2475050899091986</v>
      </c>
      <c r="U160" s="69">
        <f t="shared" si="38"/>
        <v>1.5241947520972112</v>
      </c>
      <c r="V160" s="73"/>
      <c r="W160" s="69">
        <f t="shared" si="39"/>
        <v>2.2546879060213998</v>
      </c>
      <c r="X160" s="69">
        <f t="shared" si="40"/>
        <v>8.7629741580285234</v>
      </c>
      <c r="Y160" s="69">
        <f t="shared" si="41"/>
        <v>1.6138532669264591</v>
      </c>
      <c r="Z160" s="74"/>
      <c r="AA160" s="69">
        <f t="shared" si="42"/>
        <v>2.6722227034327699</v>
      </c>
      <c r="AB160" s="69">
        <f t="shared" si="43"/>
        <v>9.2784432261478482</v>
      </c>
      <c r="AC160" s="69">
        <f t="shared" si="44"/>
        <v>1.7035117817557066</v>
      </c>
    </row>
    <row r="161" spans="1:29" ht="18.75" x14ac:dyDescent="0.4">
      <c r="A161" s="156">
        <v>71292524</v>
      </c>
      <c r="C161" s="120" t="s">
        <v>188</v>
      </c>
      <c r="D161" s="158">
        <v>2074589</v>
      </c>
      <c r="E161" s="159">
        <f t="shared" si="31"/>
        <v>34576.48333333333</v>
      </c>
      <c r="F161" s="75">
        <f t="shared" si="32"/>
        <v>5.1869234130593123</v>
      </c>
      <c r="G161" s="75">
        <f t="shared" si="33"/>
        <v>6.4035347346194182</v>
      </c>
      <c r="H161" s="75">
        <f t="shared" si="34"/>
        <v>1.1138038137927093</v>
      </c>
      <c r="I161" s="76">
        <f t="shared" si="30"/>
        <v>12.70426196147144</v>
      </c>
      <c r="J161" s="15"/>
      <c r="K161" s="77"/>
      <c r="L161" s="74">
        <v>4</v>
      </c>
      <c r="M161" s="74">
        <v>1</v>
      </c>
      <c r="N161" s="72"/>
      <c r="O161" s="77">
        <f t="shared" si="35"/>
        <v>0</v>
      </c>
      <c r="P161" s="77">
        <f t="shared" si="35"/>
        <v>0.62465500161571819</v>
      </c>
      <c r="Q161" s="77">
        <f t="shared" si="35"/>
        <v>0.89782418377147932</v>
      </c>
      <c r="R161" s="72"/>
      <c r="S161" s="74">
        <f t="shared" si="36"/>
        <v>1.1411231508730486</v>
      </c>
      <c r="T161" s="74">
        <f t="shared" si="37"/>
        <v>5.1228277876955346</v>
      </c>
      <c r="U161" s="74">
        <f t="shared" si="38"/>
        <v>0.94673324172380291</v>
      </c>
      <c r="V161" s="16"/>
      <c r="W161" s="74">
        <f t="shared" si="39"/>
        <v>1.4004693215260144</v>
      </c>
      <c r="X161" s="74">
        <f t="shared" si="40"/>
        <v>5.4430045244265051</v>
      </c>
      <c r="Y161" s="74">
        <f t="shared" si="41"/>
        <v>1.0024234324134385</v>
      </c>
      <c r="Z161" s="16"/>
      <c r="AA161" s="74">
        <f t="shared" si="42"/>
        <v>1.6598154921789801</v>
      </c>
      <c r="AB161" s="74">
        <f t="shared" si="43"/>
        <v>5.7631812611574764</v>
      </c>
      <c r="AC161" s="74">
        <f t="shared" si="44"/>
        <v>1.0581136231030739</v>
      </c>
    </row>
    <row r="162" spans="1:29" ht="18.75" x14ac:dyDescent="0.4">
      <c r="A162" s="155">
        <v>71292566</v>
      </c>
      <c r="C162" s="112" t="s">
        <v>126</v>
      </c>
      <c r="D162" s="157">
        <v>2363971</v>
      </c>
      <c r="E162" s="157">
        <f t="shared" si="31"/>
        <v>39399.51666666667</v>
      </c>
      <c r="F162" s="69">
        <f t="shared" si="32"/>
        <v>5.9104413103960525</v>
      </c>
      <c r="G162" s="69">
        <f t="shared" si="33"/>
        <v>7.2967563262569124</v>
      </c>
      <c r="H162" s="69">
        <f t="shared" si="34"/>
        <v>1.2691670087402205</v>
      </c>
      <c r="I162" s="70">
        <f t="shared" si="30"/>
        <v>14.476364645393184</v>
      </c>
      <c r="J162" s="15"/>
      <c r="K162" s="71">
        <v>2</v>
      </c>
      <c r="L162" s="69">
        <v>5</v>
      </c>
      <c r="M162" s="69">
        <v>2</v>
      </c>
      <c r="N162" s="72"/>
      <c r="O162" s="71">
        <f t="shared" si="35"/>
        <v>0.33838420770410832</v>
      </c>
      <c r="P162" s="71">
        <f t="shared" si="35"/>
        <v>0.68523598383131135</v>
      </c>
      <c r="Q162" s="71">
        <f t="shared" si="35"/>
        <v>1.5758367387639605</v>
      </c>
      <c r="R162" s="72"/>
      <c r="S162" s="69">
        <f t="shared" si="36"/>
        <v>1.3002970882871316</v>
      </c>
      <c r="T162" s="69">
        <f t="shared" si="37"/>
        <v>5.8374050610055299</v>
      </c>
      <c r="U162" s="69">
        <f t="shared" si="38"/>
        <v>1.0787919574291873</v>
      </c>
      <c r="V162" s="73"/>
      <c r="W162" s="69">
        <f t="shared" si="39"/>
        <v>1.5958191538069342</v>
      </c>
      <c r="X162" s="69">
        <f t="shared" si="40"/>
        <v>6.2022428773183753</v>
      </c>
      <c r="Y162" s="69">
        <f t="shared" si="41"/>
        <v>1.1422503078661985</v>
      </c>
      <c r="Z162" s="74"/>
      <c r="AA162" s="69">
        <f t="shared" si="42"/>
        <v>1.8913412193267369</v>
      </c>
      <c r="AB162" s="69">
        <f t="shared" si="43"/>
        <v>6.5670806936312216</v>
      </c>
      <c r="AC162" s="69">
        <f t="shared" si="44"/>
        <v>1.2057086583032095</v>
      </c>
    </row>
    <row r="163" spans="1:29" ht="18.75" x14ac:dyDescent="0.4">
      <c r="A163" s="156">
        <v>71292587</v>
      </c>
      <c r="C163" s="120" t="s">
        <v>127</v>
      </c>
      <c r="D163" s="158">
        <v>3945341</v>
      </c>
      <c r="E163" s="159">
        <f t="shared" si="31"/>
        <v>65755.683333333334</v>
      </c>
      <c r="F163" s="75">
        <f t="shared" si="32"/>
        <v>9.8642100220346496</v>
      </c>
      <c r="G163" s="75">
        <f t="shared" si="33"/>
        <v>12.177895541438865</v>
      </c>
      <c r="H163" s="75">
        <f t="shared" si="34"/>
        <v>2.1181717692095843</v>
      </c>
      <c r="I163" s="76">
        <f t="shared" si="30"/>
        <v>24.160277332683098</v>
      </c>
      <c r="J163" s="15"/>
      <c r="K163" s="77">
        <v>1</v>
      </c>
      <c r="L163" s="74">
        <v>13</v>
      </c>
      <c r="M163" s="74">
        <v>1</v>
      </c>
      <c r="N163" s="72"/>
      <c r="O163" s="77">
        <f t="shared" si="35"/>
        <v>0.10137659252653809</v>
      </c>
      <c r="P163" s="77">
        <f t="shared" si="35"/>
        <v>1.0675079249746957</v>
      </c>
      <c r="Q163" s="77">
        <f t="shared" si="35"/>
        <v>0.47210524402993032</v>
      </c>
      <c r="R163" s="72"/>
      <c r="S163" s="74">
        <f t="shared" si="36"/>
        <v>2.1701262048476231</v>
      </c>
      <c r="T163" s="74">
        <f t="shared" si="37"/>
        <v>9.7423164331510925</v>
      </c>
      <c r="U163" s="74">
        <f t="shared" si="38"/>
        <v>1.8004460038281467</v>
      </c>
      <c r="V163" s="16"/>
      <c r="W163" s="74">
        <f t="shared" si="39"/>
        <v>2.6633367059493556</v>
      </c>
      <c r="X163" s="74">
        <f t="shared" si="40"/>
        <v>10.351211210223035</v>
      </c>
      <c r="Y163" s="74">
        <f t="shared" si="41"/>
        <v>1.9063545922886258</v>
      </c>
      <c r="Z163" s="16"/>
      <c r="AA163" s="74">
        <f t="shared" si="42"/>
        <v>3.156547207051088</v>
      </c>
      <c r="AB163" s="74">
        <f t="shared" si="43"/>
        <v>10.960105987294979</v>
      </c>
      <c r="AC163" s="74">
        <f t="shared" si="44"/>
        <v>2.0122631807491049</v>
      </c>
    </row>
    <row r="164" spans="1:29" ht="21" customHeight="1" x14ac:dyDescent="0.4">
      <c r="A164" s="155">
        <v>71293203</v>
      </c>
      <c r="C164" s="112" t="s">
        <v>238</v>
      </c>
      <c r="D164" s="157">
        <v>2435760</v>
      </c>
      <c r="E164" s="157">
        <f t="shared" si="31"/>
        <v>40596</v>
      </c>
      <c r="F164" s="69">
        <f t="shared" si="32"/>
        <v>6.089929413774656</v>
      </c>
      <c r="G164" s="69">
        <f t="shared" si="33"/>
        <v>7.518344002207952</v>
      </c>
      <c r="H164" s="69">
        <f t="shared" si="34"/>
        <v>1.3077090341671191</v>
      </c>
      <c r="I164" s="70">
        <f t="shared" si="30"/>
        <v>14.915982450149729</v>
      </c>
      <c r="J164" s="15"/>
      <c r="K164" s="71"/>
      <c r="L164" s="69">
        <v>7</v>
      </c>
      <c r="M164" s="69"/>
      <c r="N164" s="72"/>
      <c r="O164" s="71">
        <f t="shared" si="35"/>
        <v>0</v>
      </c>
      <c r="P164" s="71">
        <f t="shared" si="35"/>
        <v>0.93105609399413924</v>
      </c>
      <c r="Q164" s="71">
        <f t="shared" si="35"/>
        <v>0</v>
      </c>
      <c r="R164" s="72"/>
      <c r="S164" s="69">
        <f t="shared" si="36"/>
        <v>1.3397844710304243</v>
      </c>
      <c r="T164" s="69">
        <f t="shared" si="37"/>
        <v>6.0146752017663623</v>
      </c>
      <c r="U164" s="69">
        <f t="shared" si="38"/>
        <v>1.1115526790420514</v>
      </c>
      <c r="V164" s="73"/>
      <c r="W164" s="69">
        <f t="shared" si="39"/>
        <v>1.6442809417191573</v>
      </c>
      <c r="X164" s="69">
        <f t="shared" si="40"/>
        <v>6.3905924018767593</v>
      </c>
      <c r="Y164" s="69">
        <f t="shared" si="41"/>
        <v>1.1769381307504072</v>
      </c>
      <c r="Z164" s="74"/>
      <c r="AA164" s="69">
        <f t="shared" si="42"/>
        <v>1.94877741240789</v>
      </c>
      <c r="AB164" s="69">
        <f t="shared" si="43"/>
        <v>6.7665096019871571</v>
      </c>
      <c r="AC164" s="69">
        <f t="shared" si="44"/>
        <v>1.2423235824587631</v>
      </c>
    </row>
    <row r="165" spans="1:29" ht="18.75" x14ac:dyDescent="0.4">
      <c r="A165" s="156">
        <v>71293287</v>
      </c>
      <c r="C165" s="120" t="s">
        <v>128</v>
      </c>
      <c r="D165" s="158">
        <v>3483690</v>
      </c>
      <c r="E165" s="159">
        <f t="shared" si="31"/>
        <v>58061.5</v>
      </c>
      <c r="F165" s="75">
        <f t="shared" si="32"/>
        <v>8.7099821819360823</v>
      </c>
      <c r="G165" s="75">
        <f t="shared" si="33"/>
        <v>10.752939459163391</v>
      </c>
      <c r="H165" s="75">
        <f t="shared" si="34"/>
        <v>1.8703209204673907</v>
      </c>
      <c r="I165" s="76">
        <f t="shared" si="30"/>
        <v>21.333242561566863</v>
      </c>
      <c r="J165" s="15"/>
      <c r="K165" s="77">
        <v>3</v>
      </c>
      <c r="L165" s="74">
        <v>11</v>
      </c>
      <c r="M165" s="74">
        <v>6</v>
      </c>
      <c r="N165" s="72"/>
      <c r="O165" s="77">
        <f t="shared" si="35"/>
        <v>0.34443239232128375</v>
      </c>
      <c r="P165" s="77">
        <f t="shared" si="35"/>
        <v>1.0229760933533454</v>
      </c>
      <c r="Q165" s="77">
        <f t="shared" si="35"/>
        <v>3.2080056071343135</v>
      </c>
      <c r="R165" s="72"/>
      <c r="S165" s="74">
        <f t="shared" si="36"/>
        <v>1.9161960800259381</v>
      </c>
      <c r="T165" s="74">
        <f t="shared" si="37"/>
        <v>8.6023515673307127</v>
      </c>
      <c r="U165" s="74">
        <f t="shared" si="38"/>
        <v>1.589772782397282</v>
      </c>
      <c r="V165" s="16"/>
      <c r="W165" s="74">
        <f t="shared" si="39"/>
        <v>2.3516951891227422</v>
      </c>
      <c r="X165" s="74">
        <f t="shared" si="40"/>
        <v>9.1399985402888824</v>
      </c>
      <c r="Y165" s="74">
        <f t="shared" si="41"/>
        <v>1.6832888284206518</v>
      </c>
      <c r="Z165" s="16"/>
      <c r="AA165" s="74">
        <f t="shared" si="42"/>
        <v>2.7871942982195463</v>
      </c>
      <c r="AB165" s="74">
        <f t="shared" si="43"/>
        <v>9.677645513247052</v>
      </c>
      <c r="AC165" s="74">
        <f t="shared" si="44"/>
        <v>1.776804874444021</v>
      </c>
    </row>
    <row r="166" spans="1:29" ht="18.75" x14ac:dyDescent="0.4">
      <c r="A166" s="155">
        <v>71293439</v>
      </c>
      <c r="C166" s="112" t="s">
        <v>129</v>
      </c>
      <c r="D166" s="157">
        <v>1256991</v>
      </c>
      <c r="E166" s="157">
        <f t="shared" si="31"/>
        <v>20949.849999999999</v>
      </c>
      <c r="F166" s="69">
        <f t="shared" si="32"/>
        <v>3.142750707684673</v>
      </c>
      <c r="G166" s="69">
        <f t="shared" si="33"/>
        <v>3.8798940559330051</v>
      </c>
      <c r="H166" s="69">
        <f t="shared" si="34"/>
        <v>0.67485240194713825</v>
      </c>
      <c r="I166" s="70">
        <f t="shared" si="30"/>
        <v>7.6974971655648163</v>
      </c>
      <c r="J166" s="15"/>
      <c r="K166" s="71"/>
      <c r="L166" s="69">
        <v>6</v>
      </c>
      <c r="M166" s="69"/>
      <c r="N166" s="72"/>
      <c r="O166" s="71">
        <f t="shared" si="35"/>
        <v>0</v>
      </c>
      <c r="P166" s="71">
        <f t="shared" si="35"/>
        <v>1.5464339782229362</v>
      </c>
      <c r="Q166" s="71">
        <f t="shared" si="35"/>
        <v>0</v>
      </c>
      <c r="R166" s="72"/>
      <c r="S166" s="69">
        <f t="shared" si="36"/>
        <v>0.6914051556906281</v>
      </c>
      <c r="T166" s="69">
        <f t="shared" si="37"/>
        <v>3.1039152447464042</v>
      </c>
      <c r="U166" s="69">
        <f t="shared" si="38"/>
        <v>0.57362454165506749</v>
      </c>
      <c r="V166" s="73"/>
      <c r="W166" s="69">
        <f t="shared" si="39"/>
        <v>0.8485426910748618</v>
      </c>
      <c r="X166" s="69">
        <f t="shared" si="40"/>
        <v>3.2979099475430544</v>
      </c>
      <c r="Y166" s="69">
        <f t="shared" si="41"/>
        <v>0.60736716175242444</v>
      </c>
      <c r="Z166" s="74"/>
      <c r="AA166" s="69">
        <f t="shared" si="42"/>
        <v>1.0056802264590954</v>
      </c>
      <c r="AB166" s="69">
        <f t="shared" si="43"/>
        <v>3.4919046503397047</v>
      </c>
      <c r="AC166" s="69">
        <f t="shared" si="44"/>
        <v>0.64110978184978129</v>
      </c>
    </row>
    <row r="167" spans="1:29" ht="18.75" x14ac:dyDescent="0.4">
      <c r="A167" s="156">
        <v>71294081</v>
      </c>
      <c r="C167" s="120" t="s">
        <v>130</v>
      </c>
      <c r="D167" s="158">
        <v>1730222</v>
      </c>
      <c r="E167" s="159">
        <f t="shared" si="31"/>
        <v>28837.033333333333</v>
      </c>
      <c r="F167" s="75">
        <f t="shared" si="32"/>
        <v>4.325931064702603</v>
      </c>
      <c r="G167" s="75">
        <f t="shared" si="33"/>
        <v>5.3405935708724375</v>
      </c>
      <c r="H167" s="75">
        <f t="shared" si="34"/>
        <v>0.9289203125573543</v>
      </c>
      <c r="I167" s="76">
        <f t="shared" si="30"/>
        <v>10.595444948132394</v>
      </c>
      <c r="J167" s="15"/>
      <c r="K167" s="77">
        <v>2</v>
      </c>
      <c r="L167" s="74">
        <v>5</v>
      </c>
      <c r="M167" s="74">
        <v>2</v>
      </c>
      <c r="N167" s="72"/>
      <c r="O167" s="77">
        <f t="shared" si="35"/>
        <v>0.46232821792260692</v>
      </c>
      <c r="P167" s="77">
        <f t="shared" si="35"/>
        <v>0.93622552131095826</v>
      </c>
      <c r="Q167" s="77">
        <f t="shared" si="35"/>
        <v>2.1530372120875696</v>
      </c>
      <c r="R167" s="72"/>
      <c r="S167" s="74">
        <f t="shared" si="36"/>
        <v>0.95170483423457264</v>
      </c>
      <c r="T167" s="74">
        <f t="shared" si="37"/>
        <v>4.2724748566979498</v>
      </c>
      <c r="U167" s="74">
        <f t="shared" si="38"/>
        <v>0.78958226567375112</v>
      </c>
      <c r="V167" s="16"/>
      <c r="W167" s="74">
        <f t="shared" si="39"/>
        <v>1.1680013874697028</v>
      </c>
      <c r="X167" s="74">
        <f t="shared" si="40"/>
        <v>4.5395045352415719</v>
      </c>
      <c r="Y167" s="74">
        <f t="shared" si="41"/>
        <v>0.83602828130161888</v>
      </c>
      <c r="Z167" s="16"/>
      <c r="AA167" s="74">
        <f t="shared" si="42"/>
        <v>1.384297940704833</v>
      </c>
      <c r="AB167" s="74">
        <f t="shared" si="43"/>
        <v>4.8065342137851941</v>
      </c>
      <c r="AC167" s="74">
        <f t="shared" si="44"/>
        <v>0.88247429692948653</v>
      </c>
    </row>
    <row r="168" spans="1:29" ht="18.75" x14ac:dyDescent="0.4">
      <c r="A168" s="155">
        <v>71295441</v>
      </c>
      <c r="C168" s="112" t="s">
        <v>134</v>
      </c>
      <c r="D168" s="157">
        <v>679058</v>
      </c>
      <c r="E168" s="157">
        <f>D168/60</f>
        <v>11317.633333333333</v>
      </c>
      <c r="F168" s="69">
        <f>H$9*(E168/F$15)</f>
        <v>1.6977925936294997</v>
      </c>
      <c r="G168" s="69">
        <f>H$10*(E168/F$15)</f>
        <v>2.096015880649706</v>
      </c>
      <c r="H168" s="69">
        <f>H$11*(E168/F$15)</f>
        <v>0.36457215871984744</v>
      </c>
      <c r="I168" s="70">
        <f>SUM(F168:H168)</f>
        <v>4.1583806329990534</v>
      </c>
      <c r="J168" s="15"/>
      <c r="K168" s="71"/>
      <c r="L168" s="69"/>
      <c r="M168" s="69">
        <v>1</v>
      </c>
      <c r="N168" s="72"/>
      <c r="O168" s="71">
        <f t="shared" ref="O168:Q169" si="45">K168/F168</f>
        <v>0</v>
      </c>
      <c r="P168" s="71">
        <f t="shared" si="45"/>
        <v>0</v>
      </c>
      <c r="Q168" s="71">
        <f t="shared" si="45"/>
        <v>2.7429412150159331</v>
      </c>
      <c r="R168" s="72"/>
      <c r="S168" s="69">
        <f>F168*0.22</f>
        <v>0.37351437059848996</v>
      </c>
      <c r="T168" s="69">
        <f>G168*0.8</f>
        <v>1.6768127045197649</v>
      </c>
      <c r="U168" s="69">
        <f>H168*0.85</f>
        <v>0.30988633491187034</v>
      </c>
      <c r="V168" s="73"/>
      <c r="W168" s="69">
        <f>F168*0.27</f>
        <v>0.45840400027996497</v>
      </c>
      <c r="X168" s="69">
        <f>G168*0.85</f>
        <v>1.78161349855225</v>
      </c>
      <c r="Y168" s="69">
        <f>H168*0.9</f>
        <v>0.32811494284786269</v>
      </c>
      <c r="Z168" s="74"/>
      <c r="AA168" s="69">
        <f>F168*0.32</f>
        <v>0.54329362996143993</v>
      </c>
      <c r="AB168" s="69">
        <f>G168*0.9</f>
        <v>1.8864142925847354</v>
      </c>
      <c r="AC168" s="69">
        <f>H168*0.95</f>
        <v>0.34634355078385504</v>
      </c>
    </row>
    <row r="169" spans="1:29" ht="18.75" x14ac:dyDescent="0.4">
      <c r="A169" s="156">
        <v>94587657</v>
      </c>
      <c r="C169" s="120" t="s">
        <v>208</v>
      </c>
      <c r="D169" s="158">
        <v>38166</v>
      </c>
      <c r="E169" s="159">
        <f>D169/60</f>
        <v>636.1</v>
      </c>
      <c r="F169" s="75">
        <f t="shared" si="32"/>
        <v>9.5423295401075442E-2</v>
      </c>
      <c r="G169" s="75">
        <f t="shared" si="33"/>
        <v>0.11780516848469008</v>
      </c>
      <c r="H169" s="75">
        <f t="shared" si="34"/>
        <v>2.0490533959840983E-2</v>
      </c>
      <c r="I169" s="76">
        <f>SUM(F169:H169)</f>
        <v>0.23371899784560651</v>
      </c>
      <c r="J169" s="15"/>
      <c r="K169" s="77"/>
      <c r="L169" s="74"/>
      <c r="M169" s="74"/>
      <c r="N169" s="72"/>
      <c r="O169" s="77">
        <f t="shared" si="45"/>
        <v>0</v>
      </c>
      <c r="P169" s="77">
        <f t="shared" si="45"/>
        <v>0</v>
      </c>
      <c r="Q169" s="77">
        <f t="shared" si="45"/>
        <v>0</v>
      </c>
      <c r="R169" s="72"/>
      <c r="S169" s="74">
        <f t="shared" si="36"/>
        <v>2.0993124988236599E-2</v>
      </c>
      <c r="T169" s="74">
        <f t="shared" si="37"/>
        <v>9.4244134787752065E-2</v>
      </c>
      <c r="U169" s="74">
        <f t="shared" si="38"/>
        <v>1.7416953865864834E-2</v>
      </c>
      <c r="V169" s="16"/>
      <c r="W169" s="74">
        <f t="shared" si="39"/>
        <v>2.5764289758290371E-2</v>
      </c>
      <c r="X169" s="74">
        <f t="shared" si="40"/>
        <v>0.10013439321198657</v>
      </c>
      <c r="Y169" s="74">
        <f t="shared" si="41"/>
        <v>1.8441480563856884E-2</v>
      </c>
      <c r="Z169" s="16"/>
      <c r="AA169" s="74">
        <f t="shared" si="42"/>
        <v>3.0535454528344143E-2</v>
      </c>
      <c r="AB169" s="74">
        <f t="shared" si="43"/>
        <v>0.10602465163622107</v>
      </c>
      <c r="AC169" s="74">
        <f t="shared" si="44"/>
        <v>1.9466007261848932E-2</v>
      </c>
    </row>
    <row r="170" spans="1:29" ht="18.75" x14ac:dyDescent="0.4">
      <c r="A170" s="155">
        <v>71294579</v>
      </c>
      <c r="C170" s="112" t="s">
        <v>131</v>
      </c>
      <c r="D170" s="157">
        <v>2714054</v>
      </c>
      <c r="E170" s="157">
        <f t="shared" si="31"/>
        <v>45234.23333333333</v>
      </c>
      <c r="F170" s="69">
        <f t="shared" si="32"/>
        <v>6.7857249011285017</v>
      </c>
      <c r="G170" s="69">
        <f t="shared" si="33"/>
        <v>8.3773407940718716</v>
      </c>
      <c r="H170" s="69">
        <f t="shared" si="34"/>
        <v>1.4571193118441088</v>
      </c>
      <c r="I170" s="70">
        <f t="shared" si="30"/>
        <v>16.620185007044483</v>
      </c>
      <c r="J170" s="15"/>
      <c r="K170" s="71"/>
      <c r="L170" s="69">
        <v>9</v>
      </c>
      <c r="M170" s="69">
        <v>2</v>
      </c>
      <c r="N170" s="72"/>
      <c r="O170" s="71">
        <f t="shared" si="35"/>
        <v>0</v>
      </c>
      <c r="P170" s="71">
        <f t="shared" si="35"/>
        <v>1.0743265937526076</v>
      </c>
      <c r="Q170" s="71">
        <f t="shared" si="35"/>
        <v>1.3725711983521991</v>
      </c>
      <c r="R170" s="72"/>
      <c r="S170" s="69">
        <f t="shared" si="36"/>
        <v>1.4928594782482705</v>
      </c>
      <c r="T170" s="69">
        <f t="shared" si="37"/>
        <v>6.701872635257498</v>
      </c>
      <c r="U170" s="69">
        <f t="shared" si="38"/>
        <v>1.2385514150674926</v>
      </c>
      <c r="V170" s="73"/>
      <c r="W170" s="69">
        <f t="shared" si="39"/>
        <v>1.8321457233046956</v>
      </c>
      <c r="X170" s="69">
        <f t="shared" si="40"/>
        <v>7.1207396749610909</v>
      </c>
      <c r="Y170" s="69">
        <f t="shared" si="41"/>
        <v>1.311407380659698</v>
      </c>
      <c r="Z170" s="74"/>
      <c r="AA170" s="69">
        <f t="shared" si="42"/>
        <v>2.1714319683611207</v>
      </c>
      <c r="AB170" s="69">
        <f t="shared" si="43"/>
        <v>7.5396067146646848</v>
      </c>
      <c r="AC170" s="69">
        <f t="shared" si="44"/>
        <v>1.3842633462519034</v>
      </c>
    </row>
    <row r="171" spans="1:29" ht="18.75" x14ac:dyDescent="0.4">
      <c r="A171" s="156">
        <v>71294741</v>
      </c>
      <c r="C171" s="120" t="s">
        <v>257</v>
      </c>
      <c r="D171" s="158">
        <v>798629</v>
      </c>
      <c r="E171" s="159">
        <f t="shared" si="31"/>
        <v>13310.483333333334</v>
      </c>
      <c r="F171" s="75">
        <f t="shared" si="32"/>
        <v>1.9967460824520642</v>
      </c>
      <c r="G171" s="75">
        <f t="shared" si="33"/>
        <v>2.4650899727967182</v>
      </c>
      <c r="H171" s="75">
        <f t="shared" si="34"/>
        <v>0.42876734910165704</v>
      </c>
      <c r="I171" s="76">
        <f t="shared" si="30"/>
        <v>4.8906034043504398</v>
      </c>
      <c r="J171" s="15"/>
      <c r="K171" s="77"/>
      <c r="L171" s="74">
        <v>2</v>
      </c>
      <c r="M171" s="74"/>
      <c r="N171" s="72"/>
      <c r="O171" s="77">
        <f t="shared" si="35"/>
        <v>0</v>
      </c>
      <c r="P171" s="77">
        <f t="shared" si="35"/>
        <v>0.81132941274794135</v>
      </c>
      <c r="Q171" s="77">
        <f t="shared" si="35"/>
        <v>0</v>
      </c>
      <c r="R171" s="72"/>
      <c r="S171" s="74">
        <f t="shared" si="36"/>
        <v>0.43928413813945411</v>
      </c>
      <c r="T171" s="74">
        <f t="shared" si="37"/>
        <v>1.9720719782373746</v>
      </c>
      <c r="U171" s="74">
        <f t="shared" si="38"/>
        <v>0.36445224673640847</v>
      </c>
      <c r="V171" s="16"/>
      <c r="W171" s="74">
        <f t="shared" si="39"/>
        <v>0.53912144226205738</v>
      </c>
      <c r="X171" s="74">
        <f t="shared" si="40"/>
        <v>2.0953264768772102</v>
      </c>
      <c r="Y171" s="74">
        <f t="shared" si="41"/>
        <v>0.38589061419149134</v>
      </c>
      <c r="Z171" s="16"/>
      <c r="AA171" s="74">
        <f t="shared" si="42"/>
        <v>0.63895874638466055</v>
      </c>
      <c r="AB171" s="74">
        <f t="shared" si="43"/>
        <v>2.2185809755170465</v>
      </c>
      <c r="AC171" s="74">
        <f t="shared" si="44"/>
        <v>0.40732898164657416</v>
      </c>
    </row>
    <row r="172" spans="1:29" ht="18.75" x14ac:dyDescent="0.4">
      <c r="A172" s="155">
        <v>71294872</v>
      </c>
      <c r="C172" s="112" t="s">
        <v>132</v>
      </c>
      <c r="D172" s="157">
        <v>276044</v>
      </c>
      <c r="E172" s="157">
        <f t="shared" si="31"/>
        <v>4600.7333333333336</v>
      </c>
      <c r="F172" s="69">
        <f t="shared" si="32"/>
        <v>0.6901699983151095</v>
      </c>
      <c r="G172" s="69">
        <f t="shared" si="33"/>
        <v>0.85205182437739846</v>
      </c>
      <c r="H172" s="69">
        <f t="shared" si="34"/>
        <v>0.14820229933475723</v>
      </c>
      <c r="I172" s="70">
        <f t="shared" si="30"/>
        <v>1.6904241220272651</v>
      </c>
      <c r="J172" s="15"/>
      <c r="K172" s="71"/>
      <c r="L172" s="69">
        <v>1</v>
      </c>
      <c r="M172" s="69"/>
      <c r="N172" s="72"/>
      <c r="O172" s="71">
        <f t="shared" si="35"/>
        <v>0</v>
      </c>
      <c r="P172" s="71">
        <f t="shared" si="35"/>
        <v>1.1736375316498013</v>
      </c>
      <c r="Q172" s="71">
        <f t="shared" si="35"/>
        <v>0</v>
      </c>
      <c r="R172" s="72"/>
      <c r="S172" s="69">
        <f t="shared" si="36"/>
        <v>0.1518373996293241</v>
      </c>
      <c r="T172" s="69">
        <f t="shared" si="37"/>
        <v>0.68164145950191879</v>
      </c>
      <c r="U172" s="69">
        <f t="shared" si="38"/>
        <v>0.12597195443454365</v>
      </c>
      <c r="V172" s="73"/>
      <c r="W172" s="69">
        <f t="shared" si="39"/>
        <v>0.18634589954507957</v>
      </c>
      <c r="X172" s="69">
        <f t="shared" si="40"/>
        <v>0.72424405072078868</v>
      </c>
      <c r="Y172" s="69">
        <f t="shared" si="41"/>
        <v>0.1333820694012815</v>
      </c>
      <c r="Z172" s="74"/>
      <c r="AA172" s="69">
        <f t="shared" si="42"/>
        <v>0.22085439946083504</v>
      </c>
      <c r="AB172" s="69">
        <f t="shared" si="43"/>
        <v>0.76684664193965868</v>
      </c>
      <c r="AC172" s="69">
        <f t="shared" si="44"/>
        <v>0.14079218436801935</v>
      </c>
    </row>
    <row r="173" spans="1:29" ht="18.75" x14ac:dyDescent="0.4">
      <c r="A173" s="156">
        <v>71295389</v>
      </c>
      <c r="C173" s="120" t="s">
        <v>133</v>
      </c>
      <c r="D173" s="158">
        <v>3505637</v>
      </c>
      <c r="E173" s="159">
        <f t="shared" si="31"/>
        <v>58427.283333333333</v>
      </c>
      <c r="F173" s="75">
        <f t="shared" si="32"/>
        <v>8.7648544521285938</v>
      </c>
      <c r="G173" s="75">
        <f t="shared" si="33"/>
        <v>10.820682215353022</v>
      </c>
      <c r="H173" s="75">
        <f t="shared" si="34"/>
        <v>1.8821038096571572</v>
      </c>
      <c r="I173" s="76">
        <f t="shared" si="30"/>
        <v>21.467640477138772</v>
      </c>
      <c r="J173" s="15"/>
      <c r="K173" s="77"/>
      <c r="L173" s="74">
        <v>4</v>
      </c>
      <c r="M173" s="74">
        <v>1</v>
      </c>
      <c r="N173" s="72"/>
      <c r="O173" s="77">
        <f t="shared" si="35"/>
        <v>0</v>
      </c>
      <c r="P173" s="77">
        <f t="shared" si="35"/>
        <v>0.36966245938953496</v>
      </c>
      <c r="Q173" s="77">
        <f t="shared" si="35"/>
        <v>0.53132032083934799</v>
      </c>
      <c r="R173" s="72"/>
      <c r="S173" s="74">
        <f t="shared" si="36"/>
        <v>1.9282679794682906</v>
      </c>
      <c r="T173" s="74">
        <f t="shared" si="37"/>
        <v>8.6565457722824188</v>
      </c>
      <c r="U173" s="74">
        <f t="shared" si="38"/>
        <v>1.5997882382085835</v>
      </c>
      <c r="V173" s="16"/>
      <c r="W173" s="74">
        <f t="shared" si="39"/>
        <v>2.3665107020747205</v>
      </c>
      <c r="X173" s="74">
        <f t="shared" si="40"/>
        <v>9.1975798830500679</v>
      </c>
      <c r="Y173" s="74">
        <f t="shared" si="41"/>
        <v>1.6938934286914415</v>
      </c>
      <c r="Z173" s="16"/>
      <c r="AA173" s="74">
        <f t="shared" si="42"/>
        <v>2.8047534246811501</v>
      </c>
      <c r="AB173" s="74">
        <f t="shared" si="43"/>
        <v>9.7386139938177205</v>
      </c>
      <c r="AC173" s="74">
        <f t="shared" si="44"/>
        <v>1.7879986191742991</v>
      </c>
    </row>
    <row r="174" spans="1:29" ht="18.75" x14ac:dyDescent="0.4">
      <c r="A174" s="155">
        <v>71296178</v>
      </c>
      <c r="C174" s="112" t="s">
        <v>135</v>
      </c>
      <c r="D174" s="157">
        <v>1240083</v>
      </c>
      <c r="E174" s="157">
        <f t="shared" si="31"/>
        <v>20668.05</v>
      </c>
      <c r="F174" s="69">
        <f t="shared" si="32"/>
        <v>3.1004770327215807</v>
      </c>
      <c r="G174" s="69">
        <f t="shared" si="33"/>
        <v>3.8277049402609635</v>
      </c>
      <c r="H174" s="69">
        <f t="shared" si="34"/>
        <v>0.66577484736470904</v>
      </c>
      <c r="I174" s="70">
        <f t="shared" si="30"/>
        <v>7.5939568203472536</v>
      </c>
      <c r="J174" s="15"/>
      <c r="K174" s="71"/>
      <c r="L174" s="69">
        <v>2</v>
      </c>
      <c r="M174" s="69">
        <v>1</v>
      </c>
      <c r="N174" s="72"/>
      <c r="O174" s="71">
        <f t="shared" si="35"/>
        <v>0</v>
      </c>
      <c r="P174" s="71">
        <f t="shared" si="35"/>
        <v>0.52250631415274262</v>
      </c>
      <c r="Q174" s="71">
        <f t="shared" si="35"/>
        <v>1.5020092813031785</v>
      </c>
      <c r="R174" s="72"/>
      <c r="S174" s="69">
        <f t="shared" si="36"/>
        <v>0.68210494719874781</v>
      </c>
      <c r="T174" s="69">
        <f t="shared" si="37"/>
        <v>3.0621639522087709</v>
      </c>
      <c r="U174" s="69">
        <f t="shared" si="38"/>
        <v>0.56590862026000266</v>
      </c>
      <c r="V174" s="73"/>
      <c r="W174" s="69">
        <f t="shared" si="39"/>
        <v>0.83712879883482683</v>
      </c>
      <c r="X174" s="69">
        <f t="shared" si="40"/>
        <v>3.2535491992218191</v>
      </c>
      <c r="Y174" s="69">
        <f t="shared" si="41"/>
        <v>0.59919736262823819</v>
      </c>
      <c r="Z174" s="74"/>
      <c r="AA174" s="69">
        <f t="shared" si="42"/>
        <v>0.99215265047090584</v>
      </c>
      <c r="AB174" s="69">
        <f t="shared" si="43"/>
        <v>3.4449344462348672</v>
      </c>
      <c r="AC174" s="69">
        <f t="shared" si="44"/>
        <v>0.63248610499647351</v>
      </c>
    </row>
    <row r="175" spans="1:29" ht="18.75" x14ac:dyDescent="0.4">
      <c r="A175" s="156">
        <v>71296361</v>
      </c>
      <c r="C175" s="120" t="s">
        <v>136</v>
      </c>
      <c r="D175" s="158">
        <v>773975</v>
      </c>
      <c r="E175" s="159">
        <f t="shared" si="31"/>
        <v>12899.583333333334</v>
      </c>
      <c r="F175" s="75">
        <f t="shared" si="32"/>
        <v>1.9351057238916149</v>
      </c>
      <c r="G175" s="75">
        <f t="shared" si="33"/>
        <v>2.3889916490577483</v>
      </c>
      <c r="H175" s="75">
        <f t="shared" si="34"/>
        <v>0.41553112774636919</v>
      </c>
      <c r="I175" s="76">
        <f t="shared" si="30"/>
        <v>4.7396285006957326</v>
      </c>
      <c r="J175" s="15"/>
      <c r="K175" s="77"/>
      <c r="L175" s="74"/>
      <c r="M175" s="74">
        <v>2</v>
      </c>
      <c r="N175" s="72"/>
      <c r="O175" s="77">
        <f t="shared" si="35"/>
        <v>0</v>
      </c>
      <c r="P175" s="77">
        <f t="shared" si="35"/>
        <v>0</v>
      </c>
      <c r="Q175" s="77">
        <f t="shared" si="35"/>
        <v>4.8131171564618738</v>
      </c>
      <c r="R175" s="72"/>
      <c r="S175" s="74">
        <f t="shared" si="36"/>
        <v>0.42572325925615528</v>
      </c>
      <c r="T175" s="74">
        <f t="shared" si="37"/>
        <v>1.9111933192461987</v>
      </c>
      <c r="U175" s="74">
        <f t="shared" si="38"/>
        <v>0.35320145858441382</v>
      </c>
      <c r="V175" s="16"/>
      <c r="W175" s="74">
        <f t="shared" si="39"/>
        <v>0.52247854545073602</v>
      </c>
      <c r="X175" s="74">
        <f t="shared" si="40"/>
        <v>2.0306429016990859</v>
      </c>
      <c r="Y175" s="74">
        <f t="shared" si="41"/>
        <v>0.37397801497173228</v>
      </c>
      <c r="Z175" s="16"/>
      <c r="AA175" s="74">
        <f t="shared" si="42"/>
        <v>0.61923383164531676</v>
      </c>
      <c r="AB175" s="74">
        <f t="shared" si="43"/>
        <v>2.1500924841519735</v>
      </c>
      <c r="AC175" s="74">
        <f t="shared" si="44"/>
        <v>0.39475457135905073</v>
      </c>
    </row>
    <row r="176" spans="1:29" ht="18.75" x14ac:dyDescent="0.4">
      <c r="A176" s="155">
        <v>71296419</v>
      </c>
      <c r="C176" s="112" t="s">
        <v>137</v>
      </c>
      <c r="D176" s="157">
        <v>851169</v>
      </c>
      <c r="E176" s="157">
        <f t="shared" si="31"/>
        <v>14186.15</v>
      </c>
      <c r="F176" s="69">
        <f t="shared" si="32"/>
        <v>2.1281075020499394</v>
      </c>
      <c r="G176" s="69">
        <f t="shared" si="33"/>
        <v>2.6272626802375196</v>
      </c>
      <c r="H176" s="69">
        <f t="shared" si="34"/>
        <v>0.45697498559094196</v>
      </c>
      <c r="I176" s="70">
        <f t="shared" si="30"/>
        <v>5.212345167878401</v>
      </c>
      <c r="J176" s="15"/>
      <c r="K176" s="71">
        <v>1</v>
      </c>
      <c r="L176" s="69">
        <v>2</v>
      </c>
      <c r="M176" s="69"/>
      <c r="N176" s="72"/>
      <c r="O176" s="71">
        <f t="shared" si="35"/>
        <v>0.46990107362373906</v>
      </c>
      <c r="P176" s="71">
        <f t="shared" si="35"/>
        <v>0.76124858585483679</v>
      </c>
      <c r="Q176" s="71">
        <f t="shared" si="35"/>
        <v>0</v>
      </c>
      <c r="R176" s="72"/>
      <c r="S176" s="69">
        <f t="shared" si="36"/>
        <v>0.46818365045098664</v>
      </c>
      <c r="T176" s="69">
        <f t="shared" si="37"/>
        <v>2.1018101441900159</v>
      </c>
      <c r="U176" s="69">
        <f t="shared" si="38"/>
        <v>0.38842873775230063</v>
      </c>
      <c r="V176" s="73"/>
      <c r="W176" s="69">
        <f t="shared" si="39"/>
        <v>0.57458902555348368</v>
      </c>
      <c r="X176" s="69">
        <f t="shared" si="40"/>
        <v>2.2331732782018916</v>
      </c>
      <c r="Y176" s="69">
        <f t="shared" si="41"/>
        <v>0.4112774870318478</v>
      </c>
      <c r="Z176" s="74"/>
      <c r="AA176" s="69">
        <f t="shared" si="42"/>
        <v>0.6809944006559806</v>
      </c>
      <c r="AB176" s="69">
        <f t="shared" si="43"/>
        <v>2.3645364122137678</v>
      </c>
      <c r="AC176" s="69">
        <f t="shared" si="44"/>
        <v>0.43412623631139485</v>
      </c>
    </row>
    <row r="177" spans="1:29" ht="18.75" x14ac:dyDescent="0.4">
      <c r="A177" s="156">
        <v>71296906</v>
      </c>
      <c r="C177" s="120" t="s">
        <v>138</v>
      </c>
      <c r="D177" s="158">
        <v>2032258</v>
      </c>
      <c r="E177" s="159">
        <f t="shared" si="31"/>
        <v>33870.966666666667</v>
      </c>
      <c r="F177" s="75">
        <f t="shared" si="32"/>
        <v>5.0810867123931978</v>
      </c>
      <c r="G177" s="75">
        <f t="shared" si="33"/>
        <v>6.2728736596541239</v>
      </c>
      <c r="H177" s="75">
        <f t="shared" si="34"/>
        <v>1.0910771777015804</v>
      </c>
      <c r="I177" s="76">
        <f t="shared" si="30"/>
        <v>12.445037549748902</v>
      </c>
      <c r="J177" s="15"/>
      <c r="K177" s="77">
        <v>2</v>
      </c>
      <c r="L177" s="74">
        <v>3</v>
      </c>
      <c r="M177" s="74">
        <v>1</v>
      </c>
      <c r="N177" s="72"/>
      <c r="O177" s="77">
        <f t="shared" si="35"/>
        <v>0.39361658503521141</v>
      </c>
      <c r="P177" s="77">
        <f t="shared" si="35"/>
        <v>0.47824970862961952</v>
      </c>
      <c r="Q177" s="77">
        <f t="shared" si="35"/>
        <v>0.91652544882898201</v>
      </c>
      <c r="R177" s="72"/>
      <c r="S177" s="74">
        <f t="shared" si="36"/>
        <v>1.1178390767265036</v>
      </c>
      <c r="T177" s="74">
        <f t="shared" si="37"/>
        <v>5.0182989277232997</v>
      </c>
      <c r="U177" s="74">
        <f t="shared" si="38"/>
        <v>0.92741560104634335</v>
      </c>
      <c r="V177" s="16"/>
      <c r="W177" s="74">
        <f t="shared" si="39"/>
        <v>1.3718934123461635</v>
      </c>
      <c r="X177" s="74">
        <f t="shared" si="40"/>
        <v>5.3319426107060055</v>
      </c>
      <c r="Y177" s="74">
        <f t="shared" si="41"/>
        <v>0.98196945993142237</v>
      </c>
      <c r="Z177" s="16"/>
      <c r="AA177" s="74">
        <f t="shared" si="42"/>
        <v>1.6259477479658233</v>
      </c>
      <c r="AB177" s="74">
        <f t="shared" si="43"/>
        <v>5.6455862936887113</v>
      </c>
      <c r="AC177" s="74">
        <f t="shared" si="44"/>
        <v>1.0365233188165013</v>
      </c>
    </row>
    <row r="178" spans="1:29" ht="18.75" x14ac:dyDescent="0.4">
      <c r="A178" s="155">
        <v>71296974</v>
      </c>
      <c r="C178" s="112" t="s">
        <v>189</v>
      </c>
      <c r="D178" s="157">
        <v>948555</v>
      </c>
      <c r="E178" s="157">
        <f t="shared" si="31"/>
        <v>15809.25</v>
      </c>
      <c r="F178" s="69">
        <f t="shared" si="32"/>
        <v>2.3715936689505615</v>
      </c>
      <c r="G178" s="69">
        <f t="shared" si="33"/>
        <v>2.927859392967437</v>
      </c>
      <c r="H178" s="69">
        <f t="shared" si="34"/>
        <v>0.50925950951833998</v>
      </c>
      <c r="I178" s="70">
        <f t="shared" si="30"/>
        <v>5.8087125714363381</v>
      </c>
      <c r="J178" s="15"/>
      <c r="K178" s="71"/>
      <c r="L178" s="69">
        <v>1</v>
      </c>
      <c r="M178" s="69"/>
      <c r="N178" s="72"/>
      <c r="O178" s="71">
        <f t="shared" si="35"/>
        <v>0</v>
      </c>
      <c r="P178" s="71">
        <f t="shared" si="35"/>
        <v>0.34154645622735402</v>
      </c>
      <c r="Q178" s="71">
        <f t="shared" si="35"/>
        <v>0</v>
      </c>
      <c r="R178" s="72"/>
      <c r="S178" s="69">
        <f t="shared" si="36"/>
        <v>0.52175060716912347</v>
      </c>
      <c r="T178" s="69">
        <f t="shared" si="37"/>
        <v>2.3422875143739499</v>
      </c>
      <c r="U178" s="69">
        <f t="shared" si="38"/>
        <v>0.43287058309058896</v>
      </c>
      <c r="V178" s="73"/>
      <c r="W178" s="69">
        <f t="shared" si="39"/>
        <v>0.64033029061665159</v>
      </c>
      <c r="X178" s="69">
        <f t="shared" si="40"/>
        <v>2.4886804840223213</v>
      </c>
      <c r="Y178" s="69">
        <f t="shared" si="41"/>
        <v>0.45833355856650598</v>
      </c>
      <c r="Z178" s="74"/>
      <c r="AA178" s="69">
        <f t="shared" si="42"/>
        <v>0.7589099740641797</v>
      </c>
      <c r="AB178" s="69">
        <f t="shared" si="43"/>
        <v>2.6350734536706932</v>
      </c>
      <c r="AC178" s="69">
        <f t="shared" si="44"/>
        <v>0.48379653404242295</v>
      </c>
    </row>
    <row r="179" spans="1:29" ht="18.75" x14ac:dyDescent="0.4">
      <c r="A179" s="156">
        <v>71297061</v>
      </c>
      <c r="C179" s="120" t="s">
        <v>139</v>
      </c>
      <c r="D179" s="158">
        <v>682288</v>
      </c>
      <c r="E179" s="159">
        <f t="shared" si="31"/>
        <v>11371.466666666667</v>
      </c>
      <c r="F179" s="75">
        <f t="shared" si="32"/>
        <v>1.7058682956717752</v>
      </c>
      <c r="G179" s="75">
        <f t="shared" si="33"/>
        <v>2.1059857673081339</v>
      </c>
      <c r="H179" s="75">
        <f t="shared" si="34"/>
        <v>0.36630627874003002</v>
      </c>
      <c r="I179" s="76">
        <f t="shared" si="30"/>
        <v>4.1781603417199396</v>
      </c>
      <c r="J179" s="15"/>
      <c r="K179" s="77"/>
      <c r="L179" s="74">
        <v>3</v>
      </c>
      <c r="M179" s="74"/>
      <c r="N179" s="72"/>
      <c r="O179" s="77">
        <f t="shared" si="35"/>
        <v>0</v>
      </c>
      <c r="P179" s="77">
        <f t="shared" si="35"/>
        <v>1.4245110515797041</v>
      </c>
      <c r="Q179" s="77">
        <f t="shared" si="35"/>
        <v>0</v>
      </c>
      <c r="R179" s="72"/>
      <c r="S179" s="74">
        <f t="shared" si="36"/>
        <v>0.37529102504779055</v>
      </c>
      <c r="T179" s="74">
        <f t="shared" si="37"/>
        <v>1.6847886138465071</v>
      </c>
      <c r="U179" s="74">
        <f t="shared" si="38"/>
        <v>0.31136033692902554</v>
      </c>
      <c r="V179" s="16"/>
      <c r="W179" s="74">
        <f t="shared" si="39"/>
        <v>0.46058443983137937</v>
      </c>
      <c r="X179" s="74">
        <f t="shared" si="40"/>
        <v>1.7900879022119138</v>
      </c>
      <c r="Y179" s="74">
        <f t="shared" si="41"/>
        <v>0.32967565086602701</v>
      </c>
      <c r="Z179" s="16"/>
      <c r="AA179" s="74">
        <f t="shared" si="42"/>
        <v>0.54587785461496807</v>
      </c>
      <c r="AB179" s="74">
        <f t="shared" si="43"/>
        <v>1.8953871905773205</v>
      </c>
      <c r="AC179" s="74">
        <f t="shared" si="44"/>
        <v>0.34799096480302849</v>
      </c>
    </row>
    <row r="180" spans="1:29" ht="18.75" x14ac:dyDescent="0.4">
      <c r="A180" s="155">
        <v>71297281</v>
      </c>
      <c r="C180" s="112" t="s">
        <v>140</v>
      </c>
      <c r="D180" s="157">
        <v>1493586</v>
      </c>
      <c r="E180" s="157">
        <f t="shared" si="31"/>
        <v>24893.1</v>
      </c>
      <c r="F180" s="69">
        <f t="shared" si="32"/>
        <v>3.7342896317379517</v>
      </c>
      <c r="G180" s="69">
        <f t="shared" si="33"/>
        <v>4.6101805370322886</v>
      </c>
      <c r="H180" s="69">
        <f t="shared" si="34"/>
        <v>0.80187535122735043</v>
      </c>
      <c r="I180" s="70">
        <f t="shared" si="30"/>
        <v>9.14634551999759</v>
      </c>
      <c r="J180" s="15"/>
      <c r="K180" s="71"/>
      <c r="L180" s="69">
        <v>1</v>
      </c>
      <c r="M180" s="69">
        <v>3</v>
      </c>
      <c r="N180" s="72"/>
      <c r="O180" s="71">
        <f t="shared" si="35"/>
        <v>0</v>
      </c>
      <c r="P180" s="71">
        <f t="shared" si="35"/>
        <v>0.21691124500814668</v>
      </c>
      <c r="Q180" s="71">
        <f t="shared" si="35"/>
        <v>3.7412298500112269</v>
      </c>
      <c r="R180" s="72"/>
      <c r="S180" s="69">
        <f t="shared" si="36"/>
        <v>0.82154371898234935</v>
      </c>
      <c r="T180" s="69">
        <f t="shared" si="37"/>
        <v>3.6881444296258312</v>
      </c>
      <c r="U180" s="69">
        <f t="shared" si="38"/>
        <v>0.6815940485432479</v>
      </c>
      <c r="V180" s="73"/>
      <c r="W180" s="69">
        <f t="shared" si="39"/>
        <v>1.0082582005692471</v>
      </c>
      <c r="X180" s="69">
        <f t="shared" si="40"/>
        <v>3.9186534564774451</v>
      </c>
      <c r="Y180" s="69">
        <f t="shared" si="41"/>
        <v>0.72168781610461541</v>
      </c>
      <c r="Z180" s="74"/>
      <c r="AA180" s="69">
        <f t="shared" si="42"/>
        <v>1.1949726821561446</v>
      </c>
      <c r="AB180" s="69">
        <f t="shared" si="43"/>
        <v>4.1491624833290599</v>
      </c>
      <c r="AC180" s="69">
        <f t="shared" si="44"/>
        <v>0.76178158366598292</v>
      </c>
    </row>
    <row r="181" spans="1:29" ht="18.75" x14ac:dyDescent="0.4">
      <c r="A181" s="156">
        <v>71297323</v>
      </c>
      <c r="C181" s="120" t="s">
        <v>141</v>
      </c>
      <c r="D181" s="158">
        <v>1450977</v>
      </c>
      <c r="E181" s="159">
        <f t="shared" si="31"/>
        <v>24182.95</v>
      </c>
      <c r="F181" s="75">
        <f t="shared" si="32"/>
        <v>3.6277578706483844</v>
      </c>
      <c r="G181" s="75">
        <f t="shared" si="33"/>
        <v>4.4786613727508815</v>
      </c>
      <c r="H181" s="75">
        <f t="shared" si="34"/>
        <v>0.77899946270104781</v>
      </c>
      <c r="I181" s="76">
        <f t="shared" si="30"/>
        <v>8.8854187061003138</v>
      </c>
      <c r="J181" s="15"/>
      <c r="K181" s="77"/>
      <c r="L181" s="74">
        <v>4</v>
      </c>
      <c r="M181" s="74">
        <v>2</v>
      </c>
      <c r="N181" s="72"/>
      <c r="O181" s="77">
        <f t="shared" si="35"/>
        <v>0</v>
      </c>
      <c r="P181" s="77">
        <f t="shared" si="35"/>
        <v>0.89312400895875765</v>
      </c>
      <c r="Q181" s="77">
        <f t="shared" si="35"/>
        <v>2.5673958658011662</v>
      </c>
      <c r="R181" s="72"/>
      <c r="S181" s="74">
        <f t="shared" si="36"/>
        <v>0.79810673154264455</v>
      </c>
      <c r="T181" s="74">
        <f t="shared" si="37"/>
        <v>3.5829290982007054</v>
      </c>
      <c r="U181" s="74">
        <f t="shared" si="38"/>
        <v>0.6621495432958906</v>
      </c>
      <c r="V181" s="16"/>
      <c r="W181" s="74">
        <f t="shared" si="39"/>
        <v>0.97949462507506391</v>
      </c>
      <c r="X181" s="74">
        <f t="shared" si="40"/>
        <v>3.8068621668382492</v>
      </c>
      <c r="Y181" s="74">
        <f t="shared" si="41"/>
        <v>0.70109951643094304</v>
      </c>
      <c r="Z181" s="16"/>
      <c r="AA181" s="74">
        <f t="shared" si="42"/>
        <v>1.1608825186074829</v>
      </c>
      <c r="AB181" s="74">
        <f t="shared" si="43"/>
        <v>4.0307952354757939</v>
      </c>
      <c r="AC181" s="74">
        <f t="shared" si="44"/>
        <v>0.74004948956599537</v>
      </c>
    </row>
    <row r="182" spans="1:29" ht="18.75" x14ac:dyDescent="0.4">
      <c r="A182" s="155">
        <v>71297339</v>
      </c>
      <c r="C182" s="112" t="s">
        <v>190</v>
      </c>
      <c r="D182" s="157">
        <v>1596116</v>
      </c>
      <c r="E182" s="157">
        <f t="shared" si="31"/>
        <v>26601.933333333334</v>
      </c>
      <c r="F182" s="69">
        <f t="shared" si="32"/>
        <v>3.9906369166898008</v>
      </c>
      <c r="G182" s="69">
        <f t="shared" si="33"/>
        <v>4.9266549887625004</v>
      </c>
      <c r="H182" s="69">
        <f t="shared" si="34"/>
        <v>0.85692158208472324</v>
      </c>
      <c r="I182" s="70">
        <f t="shared" si="30"/>
        <v>9.7742134875370255</v>
      </c>
      <c r="J182" s="15"/>
      <c r="K182" s="71">
        <v>1</v>
      </c>
      <c r="L182" s="69">
        <v>7</v>
      </c>
      <c r="M182" s="69">
        <v>2</v>
      </c>
      <c r="N182" s="72"/>
      <c r="O182" s="71">
        <f t="shared" si="35"/>
        <v>0.25058656572281984</v>
      </c>
      <c r="P182" s="71">
        <f t="shared" si="35"/>
        <v>1.4208423394710439</v>
      </c>
      <c r="Q182" s="71">
        <f t="shared" si="35"/>
        <v>2.3339358487557167</v>
      </c>
      <c r="R182" s="72"/>
      <c r="S182" s="69">
        <f t="shared" si="36"/>
        <v>0.87794012167175617</v>
      </c>
      <c r="T182" s="69">
        <f t="shared" si="37"/>
        <v>3.9413239910100004</v>
      </c>
      <c r="U182" s="69">
        <f t="shared" si="38"/>
        <v>0.72838334477201472</v>
      </c>
      <c r="V182" s="73"/>
      <c r="W182" s="69">
        <f t="shared" si="39"/>
        <v>1.0774719675062463</v>
      </c>
      <c r="X182" s="69">
        <f t="shared" si="40"/>
        <v>4.1876567404481255</v>
      </c>
      <c r="Y182" s="69">
        <f t="shared" si="41"/>
        <v>0.77122942387625093</v>
      </c>
      <c r="Z182" s="74"/>
      <c r="AA182" s="69">
        <f t="shared" si="42"/>
        <v>1.2770038133407362</v>
      </c>
      <c r="AB182" s="69">
        <f t="shared" si="43"/>
        <v>4.4339894898862502</v>
      </c>
      <c r="AC182" s="69">
        <f t="shared" si="44"/>
        <v>0.81407550298048703</v>
      </c>
    </row>
    <row r="183" spans="1:29" ht="18.75" x14ac:dyDescent="0.4">
      <c r="A183" s="156">
        <v>71297344</v>
      </c>
      <c r="C183" s="120" t="s">
        <v>142</v>
      </c>
      <c r="D183" s="158">
        <v>1178322</v>
      </c>
      <c r="E183" s="159">
        <f t="shared" si="31"/>
        <v>19638.7</v>
      </c>
      <c r="F183" s="75">
        <f t="shared" si="32"/>
        <v>2.9460611089342876</v>
      </c>
      <c r="G183" s="75">
        <f t="shared" si="33"/>
        <v>3.637070212734292</v>
      </c>
      <c r="H183" s="75">
        <f t="shared" si="34"/>
        <v>0.6326166471893242</v>
      </c>
      <c r="I183" s="76">
        <f t="shared" si="30"/>
        <v>7.2157479688579036</v>
      </c>
      <c r="J183" s="15"/>
      <c r="K183" s="77">
        <v>1</v>
      </c>
      <c r="L183" s="74">
        <v>2</v>
      </c>
      <c r="M183" s="74">
        <v>3</v>
      </c>
      <c r="N183" s="72"/>
      <c r="O183" s="77">
        <f t="shared" si="35"/>
        <v>0.33943627203365834</v>
      </c>
      <c r="P183" s="77">
        <f t="shared" si="35"/>
        <v>0.54989315108559078</v>
      </c>
      <c r="Q183" s="77">
        <f t="shared" si="35"/>
        <v>4.7422084343319302</v>
      </c>
      <c r="R183" s="72"/>
      <c r="S183" s="74">
        <f t="shared" si="36"/>
        <v>0.64813344396554329</v>
      </c>
      <c r="T183" s="74">
        <f t="shared" si="37"/>
        <v>2.9096561701874339</v>
      </c>
      <c r="U183" s="74">
        <f t="shared" si="38"/>
        <v>0.53772415011092556</v>
      </c>
      <c r="V183" s="16"/>
      <c r="W183" s="74">
        <f t="shared" si="39"/>
        <v>0.79543649941225769</v>
      </c>
      <c r="X183" s="74">
        <f t="shared" si="40"/>
        <v>3.091509680824148</v>
      </c>
      <c r="Y183" s="74">
        <f t="shared" si="41"/>
        <v>0.56935498247039185</v>
      </c>
      <c r="Z183" s="16"/>
      <c r="AA183" s="74">
        <f t="shared" si="42"/>
        <v>0.9427395548589721</v>
      </c>
      <c r="AB183" s="74">
        <f t="shared" si="43"/>
        <v>3.273363191460863</v>
      </c>
      <c r="AC183" s="74">
        <f t="shared" si="44"/>
        <v>0.60098581482985791</v>
      </c>
    </row>
    <row r="184" spans="1:29" ht="18.75" x14ac:dyDescent="0.4">
      <c r="A184" s="155">
        <v>71297365</v>
      </c>
      <c r="C184" s="112" t="s">
        <v>191</v>
      </c>
      <c r="D184" s="157">
        <v>1591946</v>
      </c>
      <c r="E184" s="157">
        <f t="shared" si="31"/>
        <v>26532.433333333334</v>
      </c>
      <c r="F184" s="69">
        <f t="shared" si="32"/>
        <v>3.9802110103380093</v>
      </c>
      <c r="G184" s="69">
        <f t="shared" si="33"/>
        <v>4.9137836490208153</v>
      </c>
      <c r="H184" s="69">
        <f t="shared" si="34"/>
        <v>0.85468279555711923</v>
      </c>
      <c r="I184" s="70">
        <f t="shared" si="30"/>
        <v>9.7486774549159438</v>
      </c>
      <c r="J184" s="15"/>
      <c r="K184" s="71"/>
      <c r="L184" s="69">
        <v>6</v>
      </c>
      <c r="M184" s="69">
        <v>2</v>
      </c>
      <c r="N184" s="72"/>
      <c r="O184" s="71">
        <f t="shared" si="35"/>
        <v>0</v>
      </c>
      <c r="P184" s="71">
        <f t="shared" si="35"/>
        <v>1.2210549809606774</v>
      </c>
      <c r="Q184" s="71">
        <f t="shared" si="35"/>
        <v>2.3400494433684176</v>
      </c>
      <c r="R184" s="72"/>
      <c r="S184" s="69">
        <f t="shared" si="36"/>
        <v>0.87564642227436207</v>
      </c>
      <c r="T184" s="69">
        <f t="shared" si="37"/>
        <v>3.9310269192166523</v>
      </c>
      <c r="U184" s="69">
        <f t="shared" si="38"/>
        <v>0.72648037622355133</v>
      </c>
      <c r="V184" s="73"/>
      <c r="W184" s="69">
        <f t="shared" si="39"/>
        <v>1.0746569727912625</v>
      </c>
      <c r="X184" s="69">
        <f t="shared" si="40"/>
        <v>4.1767161016676928</v>
      </c>
      <c r="Y184" s="69">
        <f t="shared" si="41"/>
        <v>0.76921451600140733</v>
      </c>
      <c r="Z184" s="74"/>
      <c r="AA184" s="69">
        <f t="shared" si="42"/>
        <v>1.2736675233081629</v>
      </c>
      <c r="AB184" s="69">
        <f t="shared" si="43"/>
        <v>4.4224052841187342</v>
      </c>
      <c r="AC184" s="69">
        <f t="shared" si="44"/>
        <v>0.81194865577926323</v>
      </c>
    </row>
    <row r="185" spans="1:29" ht="18.75" x14ac:dyDescent="0.4">
      <c r="A185" s="156">
        <v>71297370</v>
      </c>
      <c r="C185" s="120" t="s">
        <v>192</v>
      </c>
      <c r="D185" s="158">
        <v>1424475</v>
      </c>
      <c r="E185" s="159">
        <f t="shared" si="31"/>
        <v>23741.25</v>
      </c>
      <c r="F185" s="75">
        <f t="shared" si="32"/>
        <v>3.5614971104241198</v>
      </c>
      <c r="G185" s="75">
        <f t="shared" si="33"/>
        <v>4.396858915716316</v>
      </c>
      <c r="H185" s="75">
        <f t="shared" si="34"/>
        <v>0.76477108846733965</v>
      </c>
      <c r="I185" s="76">
        <f t="shared" si="30"/>
        <v>8.7231271146077756</v>
      </c>
      <c r="J185" s="15"/>
      <c r="K185" s="77"/>
      <c r="L185" s="74">
        <v>1</v>
      </c>
      <c r="M185" s="74">
        <v>2</v>
      </c>
      <c r="N185" s="72"/>
      <c r="O185" s="77">
        <f t="shared" si="35"/>
        <v>0</v>
      </c>
      <c r="P185" s="77">
        <f t="shared" si="35"/>
        <v>0.22743508926919584</v>
      </c>
      <c r="Q185" s="77">
        <f t="shared" si="35"/>
        <v>2.6151616217712341</v>
      </c>
      <c r="R185" s="72"/>
      <c r="S185" s="74">
        <f t="shared" si="36"/>
        <v>0.78352936429330633</v>
      </c>
      <c r="T185" s="74">
        <f t="shared" si="37"/>
        <v>3.517487132573053</v>
      </c>
      <c r="U185" s="74">
        <f t="shared" si="38"/>
        <v>0.65005542519723869</v>
      </c>
      <c r="V185" s="16"/>
      <c r="W185" s="74">
        <f t="shared" si="39"/>
        <v>0.96160421981451238</v>
      </c>
      <c r="X185" s="74">
        <f t="shared" si="40"/>
        <v>3.7373300783588683</v>
      </c>
      <c r="Y185" s="74">
        <f t="shared" si="41"/>
        <v>0.68829397962060568</v>
      </c>
      <c r="Z185" s="16"/>
      <c r="AA185" s="74">
        <f t="shared" si="42"/>
        <v>1.1396790753357184</v>
      </c>
      <c r="AB185" s="74">
        <f t="shared" si="43"/>
        <v>3.9571730241446845</v>
      </c>
      <c r="AC185" s="74">
        <f t="shared" si="44"/>
        <v>0.72653253404397267</v>
      </c>
    </row>
    <row r="186" spans="1:29" ht="18.75" x14ac:dyDescent="0.4">
      <c r="A186" s="155">
        <v>71297386</v>
      </c>
      <c r="C186" s="112" t="s">
        <v>193</v>
      </c>
      <c r="D186" s="157">
        <v>1506444</v>
      </c>
      <c r="E186" s="157">
        <f t="shared" si="31"/>
        <v>25107.4</v>
      </c>
      <c r="F186" s="69">
        <f t="shared" si="32"/>
        <v>3.7664374264313185</v>
      </c>
      <c r="G186" s="69">
        <f t="shared" si="33"/>
        <v>4.6498687112285921</v>
      </c>
      <c r="H186" s="69">
        <f t="shared" si="34"/>
        <v>0.80877854479376121</v>
      </c>
      <c r="I186" s="70">
        <f t="shared" si="30"/>
        <v>9.2250846824536712</v>
      </c>
      <c r="J186" s="15"/>
      <c r="K186" s="71"/>
      <c r="L186" s="69">
        <v>6</v>
      </c>
      <c r="M186" s="69">
        <v>3</v>
      </c>
      <c r="N186" s="72"/>
      <c r="O186" s="71">
        <f t="shared" si="35"/>
        <v>0</v>
      </c>
      <c r="P186" s="71">
        <f t="shared" si="35"/>
        <v>1.2903590128278428</v>
      </c>
      <c r="Q186" s="71">
        <f t="shared" si="35"/>
        <v>3.7092972103568855</v>
      </c>
      <c r="R186" s="72"/>
      <c r="S186" s="69">
        <f t="shared" si="36"/>
        <v>0.82861623381489002</v>
      </c>
      <c r="T186" s="69">
        <f t="shared" si="37"/>
        <v>3.719894968982874</v>
      </c>
      <c r="U186" s="69">
        <f t="shared" si="38"/>
        <v>0.68746176307469697</v>
      </c>
      <c r="V186" s="73"/>
      <c r="W186" s="69">
        <f t="shared" si="39"/>
        <v>1.0169381051364561</v>
      </c>
      <c r="X186" s="69">
        <f t="shared" si="40"/>
        <v>3.9523884045443034</v>
      </c>
      <c r="Y186" s="69">
        <f t="shared" si="41"/>
        <v>0.72790069031438509</v>
      </c>
      <c r="Z186" s="74"/>
      <c r="AA186" s="69">
        <f t="shared" si="42"/>
        <v>1.2052599764580219</v>
      </c>
      <c r="AB186" s="69">
        <f t="shared" si="43"/>
        <v>4.1848818401057333</v>
      </c>
      <c r="AC186" s="69">
        <f t="shared" si="44"/>
        <v>0.7683396175540731</v>
      </c>
    </row>
    <row r="187" spans="1:29" ht="18.75" x14ac:dyDescent="0.4">
      <c r="A187" s="156">
        <v>71297407</v>
      </c>
      <c r="C187" s="120" t="s">
        <v>194</v>
      </c>
      <c r="D187" s="158">
        <v>1138662</v>
      </c>
      <c r="E187" s="159">
        <f t="shared" si="31"/>
        <v>18977.7</v>
      </c>
      <c r="F187" s="75">
        <f t="shared" si="32"/>
        <v>2.8469024888114913</v>
      </c>
      <c r="G187" s="75">
        <f t="shared" si="33"/>
        <v>3.5146535858385524</v>
      </c>
      <c r="H187" s="75">
        <f t="shared" si="34"/>
        <v>0.61132401561024086</v>
      </c>
      <c r="I187" s="76">
        <f t="shared" si="30"/>
        <v>6.9728800902602845</v>
      </c>
      <c r="J187" s="15"/>
      <c r="K187" s="77"/>
      <c r="L187" s="74">
        <v>3</v>
      </c>
      <c r="M187" s="74"/>
      <c r="N187" s="72"/>
      <c r="O187" s="77">
        <f t="shared" si="35"/>
        <v>0</v>
      </c>
      <c r="P187" s="77">
        <f t="shared" si="35"/>
        <v>0.85356918590434494</v>
      </c>
      <c r="Q187" s="77">
        <f t="shared" si="35"/>
        <v>0</v>
      </c>
      <c r="R187" s="72"/>
      <c r="S187" s="74">
        <f t="shared" si="36"/>
        <v>0.62631854753852811</v>
      </c>
      <c r="T187" s="74">
        <f t="shared" si="37"/>
        <v>2.811722868670842</v>
      </c>
      <c r="U187" s="74">
        <f t="shared" si="38"/>
        <v>0.51962541326870471</v>
      </c>
      <c r="V187" s="16"/>
      <c r="W187" s="74">
        <f t="shared" si="39"/>
        <v>0.76866367197910268</v>
      </c>
      <c r="X187" s="74">
        <f t="shared" si="40"/>
        <v>2.9874555479627696</v>
      </c>
      <c r="Y187" s="74">
        <f t="shared" si="41"/>
        <v>0.55019161404921679</v>
      </c>
      <c r="Z187" s="16"/>
      <c r="AA187" s="74">
        <f t="shared" si="42"/>
        <v>0.91100879641967725</v>
      </c>
      <c r="AB187" s="74">
        <f t="shared" si="43"/>
        <v>3.1631882272546972</v>
      </c>
      <c r="AC187" s="74">
        <f t="shared" si="44"/>
        <v>0.58075781482972877</v>
      </c>
    </row>
    <row r="188" spans="1:29" ht="18.75" x14ac:dyDescent="0.4">
      <c r="A188" s="155">
        <v>71297412</v>
      </c>
      <c r="C188" s="112" t="s">
        <v>195</v>
      </c>
      <c r="D188" s="157">
        <v>1344656</v>
      </c>
      <c r="E188" s="157">
        <f t="shared" si="31"/>
        <v>22410.933333333334</v>
      </c>
      <c r="F188" s="69">
        <f t="shared" si="32"/>
        <v>3.3619322617206024</v>
      </c>
      <c r="G188" s="69">
        <f t="shared" si="33"/>
        <v>4.1504854224689369</v>
      </c>
      <c r="H188" s="69">
        <f t="shared" si="34"/>
        <v>0.72191792255682907</v>
      </c>
      <c r="I188" s="70">
        <f t="shared" si="30"/>
        <v>8.2343356067463684</v>
      </c>
      <c r="J188" s="15"/>
      <c r="K188" s="71"/>
      <c r="L188" s="69">
        <v>2</v>
      </c>
      <c r="M188" s="69">
        <v>1</v>
      </c>
      <c r="N188" s="72"/>
      <c r="O188" s="71">
        <f t="shared" si="35"/>
        <v>0</v>
      </c>
      <c r="P188" s="71">
        <f t="shared" si="35"/>
        <v>0.48187134670389714</v>
      </c>
      <c r="Q188" s="71">
        <f t="shared" si="35"/>
        <v>1.3851990215983043</v>
      </c>
      <c r="R188" s="72"/>
      <c r="S188" s="69">
        <f t="shared" si="36"/>
        <v>0.73962509757853256</v>
      </c>
      <c r="T188" s="69">
        <f t="shared" si="37"/>
        <v>3.3203883379751495</v>
      </c>
      <c r="U188" s="69">
        <f t="shared" si="38"/>
        <v>0.61363023417330465</v>
      </c>
      <c r="V188" s="73"/>
      <c r="W188" s="69">
        <f t="shared" si="39"/>
        <v>0.90772171066456275</v>
      </c>
      <c r="X188" s="69">
        <f t="shared" si="40"/>
        <v>3.5279126090985962</v>
      </c>
      <c r="Y188" s="69">
        <f t="shared" si="41"/>
        <v>0.64972613030114623</v>
      </c>
      <c r="Z188" s="74"/>
      <c r="AA188" s="69">
        <f t="shared" si="42"/>
        <v>1.0758183237505927</v>
      </c>
      <c r="AB188" s="69">
        <f t="shared" si="43"/>
        <v>3.7354368802220432</v>
      </c>
      <c r="AC188" s="69">
        <f t="shared" si="44"/>
        <v>0.6858220264289876</v>
      </c>
    </row>
    <row r="189" spans="1:29" ht="18.75" x14ac:dyDescent="0.4">
      <c r="A189" s="156">
        <v>71297428</v>
      </c>
      <c r="C189" s="120" t="s">
        <v>196</v>
      </c>
      <c r="D189" s="158">
        <v>1300592</v>
      </c>
      <c r="E189" s="159">
        <f t="shared" si="31"/>
        <v>21676.533333333333</v>
      </c>
      <c r="F189" s="75">
        <f t="shared" si="32"/>
        <v>3.2517626843859855</v>
      </c>
      <c r="G189" s="75">
        <f t="shared" si="33"/>
        <v>4.014475179212913</v>
      </c>
      <c r="H189" s="75">
        <f t="shared" si="34"/>
        <v>0.69826087470254949</v>
      </c>
      <c r="I189" s="76">
        <f t="shared" si="30"/>
        <v>7.9644987383014483</v>
      </c>
      <c r="J189" s="15"/>
      <c r="K189" s="77"/>
      <c r="L189" s="74">
        <v>4</v>
      </c>
      <c r="M189" s="74">
        <v>1</v>
      </c>
      <c r="N189" s="72"/>
      <c r="O189" s="77">
        <f t="shared" si="35"/>
        <v>0</v>
      </c>
      <c r="P189" s="77">
        <f t="shared" si="35"/>
        <v>0.99639425365291434</v>
      </c>
      <c r="Q189" s="77">
        <f t="shared" si="35"/>
        <v>1.4321295037846531</v>
      </c>
      <c r="R189" s="72"/>
      <c r="S189" s="74">
        <f t="shared" si="36"/>
        <v>0.71538779056491686</v>
      </c>
      <c r="T189" s="74">
        <f t="shared" si="37"/>
        <v>3.2115801433703304</v>
      </c>
      <c r="U189" s="74">
        <f t="shared" si="38"/>
        <v>0.59352174349716702</v>
      </c>
      <c r="V189" s="16"/>
      <c r="W189" s="74">
        <f t="shared" si="39"/>
        <v>0.87797592478421616</v>
      </c>
      <c r="X189" s="74">
        <f t="shared" si="40"/>
        <v>3.4123039023309758</v>
      </c>
      <c r="Y189" s="74">
        <f t="shared" si="41"/>
        <v>0.62843478723229451</v>
      </c>
      <c r="Z189" s="16"/>
      <c r="AA189" s="74">
        <f t="shared" si="42"/>
        <v>1.0405640590035155</v>
      </c>
      <c r="AB189" s="74">
        <f t="shared" si="43"/>
        <v>3.6130276612916217</v>
      </c>
      <c r="AC189" s="74">
        <f t="shared" si="44"/>
        <v>0.663347830967422</v>
      </c>
    </row>
    <row r="190" spans="1:29" ht="18.75" x14ac:dyDescent="0.4">
      <c r="A190" s="155">
        <v>71297433</v>
      </c>
      <c r="C190" s="112" t="s">
        <v>197</v>
      </c>
      <c r="D190" s="157">
        <v>1511512</v>
      </c>
      <c r="E190" s="157">
        <f t="shared" si="31"/>
        <v>25191.866666666665</v>
      </c>
      <c r="F190" s="69">
        <f t="shared" si="32"/>
        <v>3.7791085279639032</v>
      </c>
      <c r="G190" s="69">
        <f t="shared" si="33"/>
        <v>4.665511864660453</v>
      </c>
      <c r="H190" s="69">
        <f t="shared" si="34"/>
        <v>0.81149944889973169</v>
      </c>
      <c r="I190" s="70">
        <f t="shared" si="30"/>
        <v>9.2561198415240877</v>
      </c>
      <c r="J190" s="15"/>
      <c r="K190" s="71"/>
      <c r="L190" s="69">
        <v>3</v>
      </c>
      <c r="M190" s="69">
        <v>2</v>
      </c>
      <c r="N190" s="72"/>
      <c r="O190" s="71">
        <f t="shared" si="35"/>
        <v>0</v>
      </c>
      <c r="P190" s="71">
        <f t="shared" si="35"/>
        <v>0.64301626210060758</v>
      </c>
      <c r="Q190" s="71">
        <f t="shared" si="35"/>
        <v>2.4645734543771929</v>
      </c>
      <c r="R190" s="72"/>
      <c r="S190" s="69">
        <f t="shared" si="36"/>
        <v>0.83140387615205869</v>
      </c>
      <c r="T190" s="69">
        <f t="shared" si="37"/>
        <v>3.7324094917283626</v>
      </c>
      <c r="U190" s="69">
        <f t="shared" si="38"/>
        <v>0.68977453156477186</v>
      </c>
      <c r="V190" s="73"/>
      <c r="W190" s="69">
        <f t="shared" si="39"/>
        <v>1.020359302550254</v>
      </c>
      <c r="X190" s="69">
        <f t="shared" si="40"/>
        <v>3.9656850849613847</v>
      </c>
      <c r="Y190" s="69">
        <f t="shared" si="41"/>
        <v>0.73034950400975851</v>
      </c>
      <c r="Z190" s="74"/>
      <c r="AA190" s="69">
        <f t="shared" si="42"/>
        <v>1.2093147289484489</v>
      </c>
      <c r="AB190" s="69">
        <f t="shared" si="43"/>
        <v>4.1989606781944078</v>
      </c>
      <c r="AC190" s="69">
        <f t="shared" si="44"/>
        <v>0.77092447645474504</v>
      </c>
    </row>
    <row r="191" spans="1:29" ht="18.75" x14ac:dyDescent="0.4">
      <c r="A191" s="156">
        <v>71297538</v>
      </c>
      <c r="C191" s="120" t="s">
        <v>143</v>
      </c>
      <c r="D191" s="158">
        <v>3222310</v>
      </c>
      <c r="E191" s="159">
        <f t="shared" si="31"/>
        <v>53705.166666666664</v>
      </c>
      <c r="F191" s="75">
        <f t="shared" si="32"/>
        <v>8.0564753708494319</v>
      </c>
      <c r="G191" s="75">
        <f t="shared" si="33"/>
        <v>9.9461503028848099</v>
      </c>
      <c r="H191" s="75">
        <f t="shared" si="34"/>
        <v>1.7299914186484093</v>
      </c>
      <c r="I191" s="76">
        <f t="shared" si="30"/>
        <v>19.732617092382654</v>
      </c>
      <c r="J191" s="15"/>
      <c r="K191" s="77"/>
      <c r="L191" s="74">
        <v>5</v>
      </c>
      <c r="M191" s="74"/>
      <c r="N191" s="72"/>
      <c r="O191" s="77">
        <f t="shared" si="35"/>
        <v>0</v>
      </c>
      <c r="P191" s="77">
        <f t="shared" si="35"/>
        <v>0.5027070623042752</v>
      </c>
      <c r="Q191" s="77">
        <f t="shared" si="35"/>
        <v>0</v>
      </c>
      <c r="R191" s="72"/>
      <c r="S191" s="74">
        <f t="shared" si="36"/>
        <v>1.7724245815868751</v>
      </c>
      <c r="T191" s="74">
        <f t="shared" si="37"/>
        <v>7.9569202423078487</v>
      </c>
      <c r="U191" s="74">
        <f t="shared" si="38"/>
        <v>1.4704927058511479</v>
      </c>
      <c r="V191" s="16"/>
      <c r="W191" s="74">
        <f t="shared" si="39"/>
        <v>2.1752483501293467</v>
      </c>
      <c r="X191" s="74">
        <f t="shared" si="40"/>
        <v>8.4542277574520881</v>
      </c>
      <c r="Y191" s="74">
        <f t="shared" si="41"/>
        <v>1.5569922767835684</v>
      </c>
      <c r="Z191" s="16"/>
      <c r="AA191" s="74">
        <f t="shared" si="42"/>
        <v>2.5780721186718183</v>
      </c>
      <c r="AB191" s="74">
        <f t="shared" si="43"/>
        <v>8.9515352725963293</v>
      </c>
      <c r="AC191" s="74">
        <f t="shared" si="44"/>
        <v>1.6434918477159888</v>
      </c>
    </row>
    <row r="192" spans="1:29" ht="18.75" x14ac:dyDescent="0.4">
      <c r="A192" s="155">
        <v>71297543</v>
      </c>
      <c r="C192" s="112" t="s">
        <v>144</v>
      </c>
      <c r="D192" s="157">
        <v>5143663</v>
      </c>
      <c r="E192" s="157">
        <f t="shared" si="31"/>
        <v>85727.71666666666</v>
      </c>
      <c r="F192" s="69">
        <f t="shared" si="32"/>
        <v>12.860275477979927</v>
      </c>
      <c r="G192" s="69">
        <f t="shared" si="33"/>
        <v>15.876698798497785</v>
      </c>
      <c r="H192" s="69">
        <f t="shared" si="34"/>
        <v>2.7615260016631962</v>
      </c>
      <c r="I192" s="70">
        <f t="shared" si="30"/>
        <v>31.498500278140906</v>
      </c>
      <c r="J192" s="15"/>
      <c r="K192" s="71">
        <v>1</v>
      </c>
      <c r="L192" s="69">
        <v>12</v>
      </c>
      <c r="M192" s="69">
        <v>3</v>
      </c>
      <c r="N192" s="72"/>
      <c r="O192" s="71">
        <f t="shared" si="35"/>
        <v>7.7758831971543305E-2</v>
      </c>
      <c r="P192" s="71">
        <f t="shared" si="35"/>
        <v>0.75582463031517677</v>
      </c>
      <c r="Q192" s="71">
        <f t="shared" si="35"/>
        <v>1.0863558764947994</v>
      </c>
      <c r="R192" s="72"/>
      <c r="S192" s="69">
        <f t="shared" si="36"/>
        <v>2.829260605155584</v>
      </c>
      <c r="T192" s="69">
        <f t="shared" si="37"/>
        <v>12.701359038798229</v>
      </c>
      <c r="U192" s="69">
        <f t="shared" si="38"/>
        <v>2.3472971014137167</v>
      </c>
      <c r="V192" s="73"/>
      <c r="W192" s="69">
        <f t="shared" si="39"/>
        <v>3.4722743790545807</v>
      </c>
      <c r="X192" s="69">
        <f t="shared" si="40"/>
        <v>13.495193978723117</v>
      </c>
      <c r="Y192" s="69">
        <f t="shared" si="41"/>
        <v>2.4853734014968767</v>
      </c>
      <c r="Z192" s="74"/>
      <c r="AA192" s="69">
        <f t="shared" si="42"/>
        <v>4.1152881529535765</v>
      </c>
      <c r="AB192" s="69">
        <f t="shared" si="43"/>
        <v>14.289028918648006</v>
      </c>
      <c r="AC192" s="69">
        <f t="shared" si="44"/>
        <v>2.6234497015800362</v>
      </c>
    </row>
    <row r="193" spans="1:29" ht="18.75" x14ac:dyDescent="0.4">
      <c r="A193" s="156">
        <v>71297564</v>
      </c>
      <c r="C193" s="120" t="s">
        <v>145</v>
      </c>
      <c r="D193" s="158">
        <v>1536864</v>
      </c>
      <c r="E193" s="159">
        <f t="shared" si="31"/>
        <v>25614.400000000001</v>
      </c>
      <c r="F193" s="75">
        <f t="shared" si="32"/>
        <v>3.8424940382350372</v>
      </c>
      <c r="G193" s="75">
        <f t="shared" si="33"/>
        <v>4.7437646716463542</v>
      </c>
      <c r="H193" s="75">
        <f t="shared" si="34"/>
        <v>0.82511041198074342</v>
      </c>
      <c r="I193" s="76">
        <f t="shared" si="30"/>
        <v>9.4113691218621351</v>
      </c>
      <c r="J193" s="15"/>
      <c r="K193" s="77">
        <v>2</v>
      </c>
      <c r="L193" s="74">
        <v>4</v>
      </c>
      <c r="M193" s="74">
        <v>3</v>
      </c>
      <c r="N193" s="72"/>
      <c r="O193" s="77">
        <f t="shared" si="35"/>
        <v>0.52049527731177814</v>
      </c>
      <c r="P193" s="77">
        <f t="shared" si="35"/>
        <v>0.84321214834035474</v>
      </c>
      <c r="Q193" s="77">
        <f t="shared" si="35"/>
        <v>3.6358770371085978</v>
      </c>
      <c r="R193" s="72"/>
      <c r="S193" s="74">
        <f t="shared" si="36"/>
        <v>0.84534868841170818</v>
      </c>
      <c r="T193" s="74">
        <f t="shared" si="37"/>
        <v>3.7950117373170835</v>
      </c>
      <c r="U193" s="74">
        <f t="shared" si="38"/>
        <v>0.70134385018363188</v>
      </c>
      <c r="V193" s="16"/>
      <c r="W193" s="74">
        <f t="shared" si="39"/>
        <v>1.0374733903234601</v>
      </c>
      <c r="X193" s="74">
        <f t="shared" si="40"/>
        <v>4.0321999708994012</v>
      </c>
      <c r="Y193" s="74">
        <f t="shared" si="41"/>
        <v>0.74259937078266913</v>
      </c>
      <c r="Z193" s="16"/>
      <c r="AA193" s="74">
        <f t="shared" si="42"/>
        <v>1.2295980922352119</v>
      </c>
      <c r="AB193" s="74">
        <f t="shared" si="43"/>
        <v>4.2693882044817189</v>
      </c>
      <c r="AC193" s="74">
        <f t="shared" si="44"/>
        <v>0.78385489138170616</v>
      </c>
    </row>
    <row r="194" spans="1:29" ht="18.75" x14ac:dyDescent="0.4">
      <c r="A194" s="155">
        <v>71297627</v>
      </c>
      <c r="C194" s="112" t="s">
        <v>198</v>
      </c>
      <c r="D194" s="157">
        <v>1259686</v>
      </c>
      <c r="E194" s="157">
        <f t="shared" si="31"/>
        <v>20994.766666666666</v>
      </c>
      <c r="F194" s="69">
        <f t="shared" si="32"/>
        <v>3.1494887934444042</v>
      </c>
      <c r="G194" s="69">
        <f t="shared" si="33"/>
        <v>3.8882125836557488</v>
      </c>
      <c r="H194" s="69">
        <f t="shared" si="34"/>
        <v>0.67629929156150104</v>
      </c>
      <c r="I194" s="70">
        <f t="shared" si="30"/>
        <v>7.7140006686616545</v>
      </c>
      <c r="J194" s="15"/>
      <c r="K194" s="71"/>
      <c r="L194" s="69">
        <v>4</v>
      </c>
      <c r="M194" s="69"/>
      <c r="N194" s="72"/>
      <c r="O194" s="71">
        <f t="shared" si="35"/>
        <v>0</v>
      </c>
      <c r="P194" s="71">
        <f t="shared" si="35"/>
        <v>1.0287503355177012</v>
      </c>
      <c r="Q194" s="71">
        <f t="shared" si="35"/>
        <v>0</v>
      </c>
      <c r="R194" s="72"/>
      <c r="S194" s="69">
        <f t="shared" si="36"/>
        <v>0.69288753455776897</v>
      </c>
      <c r="T194" s="69">
        <f t="shared" si="37"/>
        <v>3.1105700669245993</v>
      </c>
      <c r="U194" s="69">
        <f t="shared" si="38"/>
        <v>0.57485439782727588</v>
      </c>
      <c r="V194" s="73"/>
      <c r="W194" s="69">
        <f t="shared" si="39"/>
        <v>0.85036197422998916</v>
      </c>
      <c r="X194" s="69">
        <f t="shared" si="40"/>
        <v>3.3049806961073864</v>
      </c>
      <c r="Y194" s="69">
        <f t="shared" si="41"/>
        <v>0.60866936240535097</v>
      </c>
      <c r="Z194" s="74"/>
      <c r="AA194" s="69">
        <f t="shared" si="42"/>
        <v>1.0078364139022093</v>
      </c>
      <c r="AB194" s="69">
        <f t="shared" si="43"/>
        <v>3.499391325290174</v>
      </c>
      <c r="AC194" s="69">
        <f t="shared" si="44"/>
        <v>0.64248432698342595</v>
      </c>
    </row>
    <row r="195" spans="1:29" ht="18.75" x14ac:dyDescent="0.4">
      <c r="A195" s="156">
        <v>71297632</v>
      </c>
      <c r="C195" s="120" t="s">
        <v>146</v>
      </c>
      <c r="D195" s="158">
        <v>2811710</v>
      </c>
      <c r="E195" s="159">
        <f t="shared" si="31"/>
        <v>46861.833333333336</v>
      </c>
      <c r="F195" s="75">
        <f t="shared" si="32"/>
        <v>7.0298861267137722</v>
      </c>
      <c r="G195" s="75">
        <f t="shared" si="33"/>
        <v>8.6787709029001725</v>
      </c>
      <c r="H195" s="75">
        <f t="shared" si="34"/>
        <v>1.5095487931725748</v>
      </c>
      <c r="I195" s="76">
        <f t="shared" si="30"/>
        <v>17.218205822786519</v>
      </c>
      <c r="J195" s="15"/>
      <c r="K195" s="77"/>
      <c r="L195" s="74">
        <v>5</v>
      </c>
      <c r="M195" s="74">
        <v>1</v>
      </c>
      <c r="N195" s="72"/>
      <c r="O195" s="77">
        <f t="shared" si="35"/>
        <v>0</v>
      </c>
      <c r="P195" s="77">
        <f t="shared" si="35"/>
        <v>0.57611844533529022</v>
      </c>
      <c r="Q195" s="77">
        <f t="shared" si="35"/>
        <v>0.66244960383051221</v>
      </c>
      <c r="R195" s="72"/>
      <c r="S195" s="74">
        <f t="shared" si="36"/>
        <v>1.5465749478770299</v>
      </c>
      <c r="T195" s="74">
        <f t="shared" si="37"/>
        <v>6.943016722320138</v>
      </c>
      <c r="U195" s="74">
        <f t="shared" si="38"/>
        <v>1.2831164741966885</v>
      </c>
      <c r="V195" s="16"/>
      <c r="W195" s="74">
        <f t="shared" si="39"/>
        <v>1.8980692542127187</v>
      </c>
      <c r="X195" s="74">
        <f t="shared" si="40"/>
        <v>7.3769552674651466</v>
      </c>
      <c r="Y195" s="74">
        <f t="shared" si="41"/>
        <v>1.3585939138553174</v>
      </c>
      <c r="Z195" s="16"/>
      <c r="AA195" s="74">
        <f t="shared" si="42"/>
        <v>2.249563560548407</v>
      </c>
      <c r="AB195" s="74">
        <f t="shared" si="43"/>
        <v>7.8108938126101553</v>
      </c>
      <c r="AC195" s="74">
        <f t="shared" si="44"/>
        <v>1.434071353513946</v>
      </c>
    </row>
    <row r="196" spans="1:29" ht="18.75" x14ac:dyDescent="0.4">
      <c r="A196" s="155">
        <v>71297653</v>
      </c>
      <c r="C196" s="112" t="s">
        <v>147</v>
      </c>
      <c r="D196" s="157">
        <v>3387958</v>
      </c>
      <c r="E196" s="157">
        <f t="shared" si="31"/>
        <v>56465.966666666667</v>
      </c>
      <c r="F196" s="69">
        <f t="shared" si="32"/>
        <v>8.4706313745332693</v>
      </c>
      <c r="G196" s="69">
        <f t="shared" si="33"/>
        <v>10.457448069199121</v>
      </c>
      <c r="H196" s="69">
        <f t="shared" si="34"/>
        <v>1.8189243948413492</v>
      </c>
      <c r="I196" s="70">
        <f t="shared" si="30"/>
        <v>20.74700383857374</v>
      </c>
      <c r="J196" s="15"/>
      <c r="K196" s="71"/>
      <c r="L196" s="69">
        <v>6</v>
      </c>
      <c r="M196" s="69"/>
      <c r="N196" s="72"/>
      <c r="O196" s="71">
        <f t="shared" si="35"/>
        <v>0</v>
      </c>
      <c r="P196" s="71">
        <f t="shared" si="35"/>
        <v>0.57375374568410431</v>
      </c>
      <c r="Q196" s="71">
        <f t="shared" si="35"/>
        <v>0</v>
      </c>
      <c r="R196" s="72"/>
      <c r="S196" s="69">
        <f t="shared" si="36"/>
        <v>1.8635389023973192</v>
      </c>
      <c r="T196" s="69">
        <f t="shared" si="37"/>
        <v>8.3659584553592961</v>
      </c>
      <c r="U196" s="69">
        <f t="shared" si="38"/>
        <v>1.5460857356151467</v>
      </c>
      <c r="V196" s="73"/>
      <c r="W196" s="69">
        <f t="shared" si="39"/>
        <v>2.2870704711239829</v>
      </c>
      <c r="X196" s="69">
        <f t="shared" si="40"/>
        <v>8.8888308588192526</v>
      </c>
      <c r="Y196" s="69">
        <f t="shared" si="41"/>
        <v>1.6370319553572144</v>
      </c>
      <c r="Z196" s="74"/>
      <c r="AA196" s="69">
        <f t="shared" si="42"/>
        <v>2.7106020398506461</v>
      </c>
      <c r="AB196" s="69">
        <f t="shared" si="43"/>
        <v>9.4117032622792092</v>
      </c>
      <c r="AC196" s="69">
        <f t="shared" si="44"/>
        <v>1.7279781750992815</v>
      </c>
    </row>
    <row r="197" spans="1:29" ht="18.75" x14ac:dyDescent="0.4">
      <c r="A197" s="156">
        <v>71297700</v>
      </c>
      <c r="C197" s="120" t="s">
        <v>148</v>
      </c>
      <c r="D197" s="158">
        <v>4205198</v>
      </c>
      <c r="E197" s="159">
        <f t="shared" si="31"/>
        <v>70086.633333333331</v>
      </c>
      <c r="F197" s="75">
        <f t="shared" si="32"/>
        <v>10.513909002096412</v>
      </c>
      <c r="G197" s="75">
        <f t="shared" si="33"/>
        <v>12.979983726392122</v>
      </c>
      <c r="H197" s="75">
        <f t="shared" si="34"/>
        <v>2.2576836039106896</v>
      </c>
      <c r="I197" s="76">
        <f t="shared" si="30"/>
        <v>25.751576332399221</v>
      </c>
      <c r="J197" s="15"/>
      <c r="K197" s="77"/>
      <c r="L197" s="74">
        <v>8</v>
      </c>
      <c r="M197" s="74"/>
      <c r="N197" s="72"/>
      <c r="O197" s="77">
        <f t="shared" si="35"/>
        <v>0</v>
      </c>
      <c r="P197" s="77">
        <f t="shared" si="35"/>
        <v>0.61633359244770458</v>
      </c>
      <c r="Q197" s="77">
        <f t="shared" si="35"/>
        <v>0</v>
      </c>
      <c r="R197" s="72"/>
      <c r="S197" s="74">
        <f t="shared" si="36"/>
        <v>2.3130599804612104</v>
      </c>
      <c r="T197" s="74">
        <f t="shared" si="37"/>
        <v>10.383986981113699</v>
      </c>
      <c r="U197" s="74">
        <f t="shared" si="38"/>
        <v>1.9190310633240861</v>
      </c>
      <c r="V197" s="16"/>
      <c r="W197" s="74">
        <f t="shared" si="39"/>
        <v>2.8387554305660312</v>
      </c>
      <c r="X197" s="74">
        <f t="shared" si="40"/>
        <v>11.032986167433304</v>
      </c>
      <c r="Y197" s="74">
        <f t="shared" si="41"/>
        <v>2.0319152435196206</v>
      </c>
      <c r="Z197" s="16"/>
      <c r="AA197" s="74">
        <f t="shared" si="42"/>
        <v>3.364450880670852</v>
      </c>
      <c r="AB197" s="74">
        <f t="shared" si="43"/>
        <v>11.681985353752911</v>
      </c>
      <c r="AC197" s="74">
        <f t="shared" si="44"/>
        <v>2.1447994237151549</v>
      </c>
    </row>
    <row r="198" spans="1:29" ht="18.75" x14ac:dyDescent="0.4">
      <c r="A198" s="155">
        <v>71297721</v>
      </c>
      <c r="C198" s="112" t="s">
        <v>149</v>
      </c>
      <c r="D198" s="157">
        <v>1513738</v>
      </c>
      <c r="E198" s="157">
        <f t="shared" si="31"/>
        <v>25228.966666666667</v>
      </c>
      <c r="F198" s="69">
        <f t="shared" si="32"/>
        <v>3.7846740117862274</v>
      </c>
      <c r="G198" s="69">
        <f t="shared" si="33"/>
        <v>4.6723827524937853</v>
      </c>
      <c r="H198" s="69">
        <f t="shared" si="34"/>
        <v>0.81269454213964709</v>
      </c>
      <c r="I198" s="70">
        <f t="shared" si="30"/>
        <v>9.2697513064196606</v>
      </c>
      <c r="J198" s="15"/>
      <c r="K198" s="71">
        <v>1</v>
      </c>
      <c r="L198" s="69">
        <v>5</v>
      </c>
      <c r="M198" s="69">
        <v>1</v>
      </c>
      <c r="N198" s="72"/>
      <c r="O198" s="71">
        <f t="shared" si="35"/>
        <v>0.264223549210791</v>
      </c>
      <c r="P198" s="71">
        <f t="shared" si="35"/>
        <v>1.0701178103038231</v>
      </c>
      <c r="Q198" s="71">
        <f t="shared" si="35"/>
        <v>1.2304746102603552</v>
      </c>
      <c r="R198" s="72"/>
      <c r="S198" s="69">
        <f t="shared" si="36"/>
        <v>0.83262828259297006</v>
      </c>
      <c r="T198" s="69">
        <f t="shared" si="37"/>
        <v>3.7379062019950284</v>
      </c>
      <c r="U198" s="69">
        <f t="shared" si="38"/>
        <v>0.69079036081870004</v>
      </c>
      <c r="V198" s="73"/>
      <c r="W198" s="69">
        <f t="shared" si="39"/>
        <v>1.0218619831822815</v>
      </c>
      <c r="X198" s="69">
        <f t="shared" si="40"/>
        <v>3.9715253396197174</v>
      </c>
      <c r="Y198" s="69">
        <f t="shared" si="41"/>
        <v>0.73142508792568239</v>
      </c>
      <c r="Z198" s="74"/>
      <c r="AA198" s="69">
        <f t="shared" si="42"/>
        <v>1.2110956837715927</v>
      </c>
      <c r="AB198" s="69">
        <f t="shared" si="43"/>
        <v>4.2051444772444073</v>
      </c>
      <c r="AC198" s="69">
        <f t="shared" si="44"/>
        <v>0.77205981503266474</v>
      </c>
    </row>
    <row r="199" spans="1:29" ht="18.75" x14ac:dyDescent="0.4">
      <c r="A199" s="156">
        <v>71297758</v>
      </c>
      <c r="C199" s="120" t="s">
        <v>150</v>
      </c>
      <c r="D199" s="158">
        <v>3468031</v>
      </c>
      <c r="E199" s="159">
        <f t="shared" si="31"/>
        <v>57800.51666666667</v>
      </c>
      <c r="F199" s="75">
        <f t="shared" si="32"/>
        <v>8.670831278443826</v>
      </c>
      <c r="G199" s="75">
        <f t="shared" si="33"/>
        <v>10.704605572109424</v>
      </c>
      <c r="H199" s="75">
        <f t="shared" si="34"/>
        <v>1.8619139280847163</v>
      </c>
      <c r="I199" s="76">
        <f t="shared" si="30"/>
        <v>21.237350778637968</v>
      </c>
      <c r="J199" s="15"/>
      <c r="K199" s="77"/>
      <c r="L199" s="74">
        <v>6</v>
      </c>
      <c r="M199" s="74">
        <v>1</v>
      </c>
      <c r="N199" s="72"/>
      <c r="O199" s="77">
        <f t="shared" si="35"/>
        <v>0</v>
      </c>
      <c r="P199" s="77">
        <f t="shared" si="35"/>
        <v>0.56050640629233894</v>
      </c>
      <c r="Q199" s="77">
        <f t="shared" si="35"/>
        <v>0.53708175491692245</v>
      </c>
      <c r="R199" s="72"/>
      <c r="S199" s="74">
        <f t="shared" si="36"/>
        <v>1.9075828812576416</v>
      </c>
      <c r="T199" s="74">
        <f t="shared" si="37"/>
        <v>8.5636844576875397</v>
      </c>
      <c r="U199" s="74">
        <f t="shared" si="38"/>
        <v>1.5826268388720088</v>
      </c>
      <c r="V199" s="16"/>
      <c r="W199" s="74">
        <f t="shared" si="39"/>
        <v>2.3411244451798332</v>
      </c>
      <c r="X199" s="74">
        <f t="shared" si="40"/>
        <v>9.0989147362930094</v>
      </c>
      <c r="Y199" s="74">
        <f t="shared" si="41"/>
        <v>1.6757225352762448</v>
      </c>
      <c r="Z199" s="16"/>
      <c r="AA199" s="74">
        <f t="shared" si="42"/>
        <v>2.7746660091020243</v>
      </c>
      <c r="AB199" s="74">
        <f t="shared" si="43"/>
        <v>9.6341450148984809</v>
      </c>
      <c r="AC199" s="74">
        <f t="shared" si="44"/>
        <v>1.7688182316804804</v>
      </c>
    </row>
    <row r="200" spans="1:29" ht="18.75" x14ac:dyDescent="0.4">
      <c r="A200" s="155">
        <v>71297805</v>
      </c>
      <c r="C200" s="112" t="s">
        <v>151</v>
      </c>
      <c r="D200" s="157">
        <v>495432</v>
      </c>
      <c r="E200" s="157">
        <f t="shared" si="31"/>
        <v>8257.2000000000007</v>
      </c>
      <c r="F200" s="69">
        <f t="shared" si="32"/>
        <v>1.238687682417482</v>
      </c>
      <c r="G200" s="69">
        <f t="shared" si="33"/>
        <v>1.5292262807919872</v>
      </c>
      <c r="H200" s="69">
        <f t="shared" si="34"/>
        <v>0.26598716713283915</v>
      </c>
      <c r="I200" s="70">
        <f t="shared" si="30"/>
        <v>3.0339011303423082</v>
      </c>
      <c r="J200" s="15"/>
      <c r="K200" s="71"/>
      <c r="L200" s="69"/>
      <c r="M200" s="69"/>
      <c r="N200" s="72"/>
      <c r="O200" s="71">
        <f t="shared" si="35"/>
        <v>0</v>
      </c>
      <c r="P200" s="71">
        <f t="shared" si="35"/>
        <v>0</v>
      </c>
      <c r="Q200" s="71">
        <f t="shared" si="35"/>
        <v>0</v>
      </c>
      <c r="R200" s="72"/>
      <c r="S200" s="69">
        <f t="shared" si="36"/>
        <v>0.27251129013184605</v>
      </c>
      <c r="T200" s="69">
        <f t="shared" si="37"/>
        <v>1.2233810246335899</v>
      </c>
      <c r="U200" s="69">
        <f t="shared" si="38"/>
        <v>0.22608909206291328</v>
      </c>
      <c r="V200" s="73"/>
      <c r="W200" s="69">
        <f t="shared" si="39"/>
        <v>0.33444567425272015</v>
      </c>
      <c r="X200" s="69">
        <f t="shared" si="40"/>
        <v>1.299842338673189</v>
      </c>
      <c r="Y200" s="69">
        <f t="shared" si="41"/>
        <v>0.23938845041955525</v>
      </c>
      <c r="Z200" s="74"/>
      <c r="AA200" s="69">
        <f t="shared" si="42"/>
        <v>0.39638005837359425</v>
      </c>
      <c r="AB200" s="69">
        <f t="shared" si="43"/>
        <v>1.3763036527127885</v>
      </c>
      <c r="AC200" s="69">
        <f t="shared" si="44"/>
        <v>0.25268780877619718</v>
      </c>
    </row>
    <row r="201" spans="1:29" ht="18.75" x14ac:dyDescent="0.4">
      <c r="A201" s="156">
        <v>71297810</v>
      </c>
      <c r="C201" s="120" t="s">
        <v>199</v>
      </c>
      <c r="D201" s="158">
        <v>4205247</v>
      </c>
      <c r="E201" s="159">
        <f t="shared" si="31"/>
        <v>70087.45</v>
      </c>
      <c r="F201" s="75">
        <f t="shared" si="32"/>
        <v>10.514031512746589</v>
      </c>
      <c r="G201" s="75">
        <f t="shared" si="33"/>
        <v>12.980134972350719</v>
      </c>
      <c r="H201" s="75">
        <f t="shared" si="34"/>
        <v>2.2577099109945871</v>
      </c>
      <c r="I201" s="76">
        <f t="shared" si="30"/>
        <v>25.751876396091898</v>
      </c>
      <c r="J201" s="15"/>
      <c r="K201" s="77">
        <v>1</v>
      </c>
      <c r="L201" s="74">
        <v>16</v>
      </c>
      <c r="M201" s="74">
        <v>4</v>
      </c>
      <c r="N201" s="72"/>
      <c r="O201" s="77">
        <f t="shared" si="35"/>
        <v>9.5110995129476184E-2</v>
      </c>
      <c r="P201" s="77">
        <f t="shared" si="35"/>
        <v>1.2326528217219594</v>
      </c>
      <c r="Q201" s="77">
        <f t="shared" si="35"/>
        <v>1.7717067992308557</v>
      </c>
      <c r="R201" s="72"/>
      <c r="S201" s="74">
        <f t="shared" si="36"/>
        <v>2.3130869328042496</v>
      </c>
      <c r="T201" s="74">
        <f t="shared" si="37"/>
        <v>10.384107977880575</v>
      </c>
      <c r="U201" s="74">
        <f t="shared" si="38"/>
        <v>1.9190534243453989</v>
      </c>
      <c r="V201" s="16"/>
      <c r="W201" s="74">
        <f t="shared" si="39"/>
        <v>2.8387885084415792</v>
      </c>
      <c r="X201" s="74">
        <f t="shared" si="40"/>
        <v>11.033114726498111</v>
      </c>
      <c r="Y201" s="74">
        <f t="shared" si="41"/>
        <v>2.0319389198951283</v>
      </c>
      <c r="Z201" s="16"/>
      <c r="AA201" s="74">
        <f t="shared" si="42"/>
        <v>3.3644900840789087</v>
      </c>
      <c r="AB201" s="74">
        <f t="shared" si="43"/>
        <v>11.682121475115647</v>
      </c>
      <c r="AC201" s="74">
        <f t="shared" si="44"/>
        <v>2.1448244154448575</v>
      </c>
    </row>
    <row r="202" spans="1:29" ht="18.75" x14ac:dyDescent="0.4">
      <c r="A202" s="155">
        <v>71297978</v>
      </c>
      <c r="C202" s="112" t="s">
        <v>152</v>
      </c>
      <c r="D202" s="157">
        <v>305858</v>
      </c>
      <c r="E202" s="157">
        <f t="shared" si="31"/>
        <v>5097.6333333333332</v>
      </c>
      <c r="F202" s="69">
        <f t="shared" si="32"/>
        <v>0.76471147840439491</v>
      </c>
      <c r="G202" s="69">
        <f t="shared" si="33"/>
        <v>0.94407727355212334</v>
      </c>
      <c r="H202" s="69">
        <f t="shared" si="34"/>
        <v>0.16420881768823151</v>
      </c>
      <c r="I202" s="70">
        <f t="shared" si="30"/>
        <v>1.8729975696447496</v>
      </c>
      <c r="J202" s="15"/>
      <c r="K202" s="71"/>
      <c r="L202" s="69">
        <v>1</v>
      </c>
      <c r="M202" s="69"/>
      <c r="N202" s="72"/>
      <c r="O202" s="71">
        <f t="shared" si="35"/>
        <v>0</v>
      </c>
      <c r="P202" s="71">
        <f t="shared" si="35"/>
        <v>1.0592353274615598</v>
      </c>
      <c r="Q202" s="71">
        <f t="shared" si="35"/>
        <v>0</v>
      </c>
      <c r="R202" s="72"/>
      <c r="S202" s="69">
        <f t="shared" si="36"/>
        <v>0.16823652524896687</v>
      </c>
      <c r="T202" s="69">
        <f t="shared" si="37"/>
        <v>0.75526181884169874</v>
      </c>
      <c r="U202" s="69">
        <f t="shared" si="38"/>
        <v>0.13957749503499678</v>
      </c>
      <c r="V202" s="73"/>
      <c r="W202" s="69">
        <f t="shared" si="39"/>
        <v>0.20647209916918663</v>
      </c>
      <c r="X202" s="69">
        <f t="shared" si="40"/>
        <v>0.80246568251930483</v>
      </c>
      <c r="Y202" s="69">
        <f t="shared" si="41"/>
        <v>0.14778793591940836</v>
      </c>
      <c r="Z202" s="74"/>
      <c r="AA202" s="69">
        <f t="shared" si="42"/>
        <v>0.24470767308940639</v>
      </c>
      <c r="AB202" s="69">
        <f t="shared" si="43"/>
        <v>0.84966954619691104</v>
      </c>
      <c r="AC202" s="69">
        <f t="shared" si="44"/>
        <v>0.15599837680381992</v>
      </c>
    </row>
    <row r="203" spans="1:29" ht="18.75" x14ac:dyDescent="0.4">
      <c r="A203" s="156">
        <v>71298259</v>
      </c>
      <c r="C203" s="120" t="s">
        <v>153</v>
      </c>
      <c r="D203" s="158">
        <v>390727</v>
      </c>
      <c r="E203" s="159">
        <f t="shared" si="31"/>
        <v>6512.1166666666668</v>
      </c>
      <c r="F203" s="75">
        <f t="shared" si="32"/>
        <v>0.97690242472818745</v>
      </c>
      <c r="G203" s="75">
        <f t="shared" si="33"/>
        <v>1.2060383604914715</v>
      </c>
      <c r="H203" s="75">
        <f t="shared" si="34"/>
        <v>0.20977322387797484</v>
      </c>
      <c r="I203" s="76">
        <f t="shared" si="30"/>
        <v>2.392714009097634</v>
      </c>
      <c r="J203" s="15"/>
      <c r="K203" s="77"/>
      <c r="L203" s="74"/>
      <c r="M203" s="74">
        <v>1</v>
      </c>
      <c r="N203" s="72"/>
      <c r="O203" s="77">
        <f t="shared" si="35"/>
        <v>0</v>
      </c>
      <c r="P203" s="77">
        <f t="shared" si="35"/>
        <v>0</v>
      </c>
      <c r="Q203" s="77">
        <f t="shared" si="35"/>
        <v>4.7670526367164019</v>
      </c>
      <c r="R203" s="72"/>
      <c r="S203" s="74">
        <f t="shared" si="36"/>
        <v>0.21491853344020123</v>
      </c>
      <c r="T203" s="74">
        <f t="shared" si="37"/>
        <v>0.9648306883931772</v>
      </c>
      <c r="U203" s="74">
        <f t="shared" si="38"/>
        <v>0.17830724029627862</v>
      </c>
      <c r="V203" s="16"/>
      <c r="W203" s="74">
        <f t="shared" si="39"/>
        <v>0.26376365467661061</v>
      </c>
      <c r="X203" s="74">
        <f t="shared" si="40"/>
        <v>1.0251326064177508</v>
      </c>
      <c r="Y203" s="74">
        <f t="shared" si="41"/>
        <v>0.18879590149017736</v>
      </c>
      <c r="Z203" s="16"/>
      <c r="AA203" s="74">
        <f t="shared" si="42"/>
        <v>0.31260877591302</v>
      </c>
      <c r="AB203" s="74">
        <f t="shared" si="43"/>
        <v>1.0854345244423245</v>
      </c>
      <c r="AC203" s="74">
        <f t="shared" si="44"/>
        <v>0.1992845626840761</v>
      </c>
    </row>
    <row r="204" spans="1:29" ht="18.75" x14ac:dyDescent="0.4">
      <c r="A204" s="155">
        <v>71298264</v>
      </c>
      <c r="C204" s="112" t="s">
        <v>154</v>
      </c>
      <c r="D204" s="157">
        <v>1943721</v>
      </c>
      <c r="E204" s="157">
        <f t="shared" si="31"/>
        <v>32395.35</v>
      </c>
      <c r="F204" s="69">
        <f t="shared" si="32"/>
        <v>4.8597249688275888</v>
      </c>
      <c r="G204" s="69">
        <f t="shared" si="33"/>
        <v>5.9995907323856388</v>
      </c>
      <c r="H204" s="69">
        <f t="shared" si="34"/>
        <v>1.0435434983743666</v>
      </c>
      <c r="I204" s="70">
        <f t="shared" si="30"/>
        <v>11.902859199587594</v>
      </c>
      <c r="J204" s="15"/>
      <c r="K204" s="71"/>
      <c r="L204" s="69">
        <v>10</v>
      </c>
      <c r="M204" s="69"/>
      <c r="N204" s="72"/>
      <c r="O204" s="71">
        <f t="shared" si="35"/>
        <v>0</v>
      </c>
      <c r="P204" s="71">
        <f t="shared" si="35"/>
        <v>1.666780359870258</v>
      </c>
      <c r="Q204" s="71">
        <f t="shared" si="35"/>
        <v>0</v>
      </c>
      <c r="R204" s="72"/>
      <c r="S204" s="69">
        <f t="shared" si="36"/>
        <v>1.0691394931420695</v>
      </c>
      <c r="T204" s="69">
        <f t="shared" si="37"/>
        <v>4.7996725859085112</v>
      </c>
      <c r="U204" s="69">
        <f t="shared" si="38"/>
        <v>0.88701197361821149</v>
      </c>
      <c r="V204" s="73"/>
      <c r="W204" s="69">
        <f t="shared" si="39"/>
        <v>1.3121257415834491</v>
      </c>
      <c r="X204" s="69">
        <f t="shared" si="40"/>
        <v>5.0996521225277931</v>
      </c>
      <c r="Y204" s="69">
        <f t="shared" si="41"/>
        <v>0.93918914853692992</v>
      </c>
      <c r="Z204" s="74"/>
      <c r="AA204" s="69">
        <f t="shared" si="42"/>
        <v>1.5551119900248285</v>
      </c>
      <c r="AB204" s="69">
        <f t="shared" si="43"/>
        <v>5.399631659147075</v>
      </c>
      <c r="AC204" s="69">
        <f t="shared" si="44"/>
        <v>0.99136632345564812</v>
      </c>
    </row>
    <row r="205" spans="1:29" ht="18.75" x14ac:dyDescent="0.4">
      <c r="A205" s="156">
        <v>71298327</v>
      </c>
      <c r="C205" s="120" t="s">
        <v>155</v>
      </c>
      <c r="D205" s="158">
        <v>873425</v>
      </c>
      <c r="E205" s="159">
        <f t="shared" si="31"/>
        <v>14557.083333333334</v>
      </c>
      <c r="F205" s="75">
        <f t="shared" si="32"/>
        <v>2.183752339403771</v>
      </c>
      <c r="G205" s="75">
        <f t="shared" si="33"/>
        <v>2.6959592119619669</v>
      </c>
      <c r="H205" s="75">
        <f t="shared" si="34"/>
        <v>0.46892377047304173</v>
      </c>
      <c r="I205" s="76">
        <f t="shared" si="30"/>
        <v>5.3486353218387794</v>
      </c>
      <c r="J205" s="15"/>
      <c r="K205" s="77"/>
      <c r="L205" s="74">
        <v>1</v>
      </c>
      <c r="M205" s="74"/>
      <c r="N205" s="72"/>
      <c r="O205" s="77">
        <f t="shared" si="35"/>
        <v>0</v>
      </c>
      <c r="P205" s="77">
        <f t="shared" si="35"/>
        <v>0.37092549307237349</v>
      </c>
      <c r="Q205" s="77">
        <f t="shared" si="35"/>
        <v>0</v>
      </c>
      <c r="R205" s="72"/>
      <c r="S205" s="74">
        <f t="shared" si="36"/>
        <v>0.4804255146688296</v>
      </c>
      <c r="T205" s="74">
        <f t="shared" si="37"/>
        <v>2.1567673695695735</v>
      </c>
      <c r="U205" s="74">
        <f t="shared" si="38"/>
        <v>0.39858520490208549</v>
      </c>
      <c r="V205" s="16"/>
      <c r="W205" s="74">
        <f t="shared" si="39"/>
        <v>0.58961313163901818</v>
      </c>
      <c r="X205" s="74">
        <f t="shared" si="40"/>
        <v>2.2915653301676717</v>
      </c>
      <c r="Y205" s="74">
        <f t="shared" si="41"/>
        <v>0.42203139342573759</v>
      </c>
      <c r="Z205" s="16"/>
      <c r="AA205" s="74">
        <f t="shared" si="42"/>
        <v>0.69880074860920671</v>
      </c>
      <c r="AB205" s="74">
        <f t="shared" si="43"/>
        <v>2.4263632907657704</v>
      </c>
      <c r="AC205" s="74">
        <f t="shared" si="44"/>
        <v>0.44547758194938963</v>
      </c>
    </row>
    <row r="206" spans="1:29" s="68" customFormat="1" ht="16.5" customHeight="1" x14ac:dyDescent="0.25">
      <c r="A206" s="168">
        <v>71298526</v>
      </c>
      <c r="C206" s="167" t="s">
        <v>259</v>
      </c>
      <c r="D206" s="164">
        <v>3986465</v>
      </c>
      <c r="E206" s="164">
        <f t="shared" si="31"/>
        <v>66441.083333333328</v>
      </c>
      <c r="F206" s="106">
        <f t="shared" si="32"/>
        <v>9.9670289603586486</v>
      </c>
      <c r="G206" s="106">
        <f t="shared" si="33"/>
        <v>12.304831027179166</v>
      </c>
      <c r="H206" s="106">
        <f t="shared" si="34"/>
        <v>2.1402503920300129</v>
      </c>
      <c r="I206" s="107">
        <f t="shared" si="30"/>
        <v>24.412110379567828</v>
      </c>
      <c r="J206" s="104"/>
      <c r="K206" s="108">
        <v>1</v>
      </c>
      <c r="L206" s="106">
        <v>7</v>
      </c>
      <c r="M206" s="106"/>
      <c r="N206" s="109"/>
      <c r="O206" s="108">
        <f t="shared" si="35"/>
        <v>0.10033080108197222</v>
      </c>
      <c r="P206" s="108">
        <f t="shared" si="35"/>
        <v>0.56888225320106023</v>
      </c>
      <c r="Q206" s="108">
        <f t="shared" si="35"/>
        <v>0</v>
      </c>
      <c r="R206" s="109"/>
      <c r="S206" s="106">
        <f t="shared" si="36"/>
        <v>2.1927463712789028</v>
      </c>
      <c r="T206" s="106">
        <f t="shared" si="37"/>
        <v>9.8438648217433329</v>
      </c>
      <c r="U206" s="106">
        <f t="shared" si="38"/>
        <v>1.8192128332255109</v>
      </c>
      <c r="V206" s="110"/>
      <c r="W206" s="106">
        <f t="shared" si="39"/>
        <v>2.6910978192968353</v>
      </c>
      <c r="X206" s="106">
        <f t="shared" si="40"/>
        <v>10.459106373102291</v>
      </c>
      <c r="Y206" s="106">
        <f t="shared" si="41"/>
        <v>1.9262253528270117</v>
      </c>
      <c r="Z206" s="111"/>
      <c r="AA206" s="106">
        <f t="shared" si="42"/>
        <v>3.1894492673147674</v>
      </c>
      <c r="AB206" s="106">
        <f t="shared" si="43"/>
        <v>11.07434792446125</v>
      </c>
      <c r="AC206" s="106">
        <f t="shared" si="44"/>
        <v>2.0332378724285123</v>
      </c>
    </row>
    <row r="207" spans="1:29" s="97" customFormat="1" ht="14.25" x14ac:dyDescent="0.3">
      <c r="A207" s="168"/>
      <c r="C207" s="167"/>
      <c r="D207" s="165">
        <v>995870</v>
      </c>
      <c r="E207" s="165">
        <f>D207/60</f>
        <v>16597.833333333332</v>
      </c>
      <c r="F207" s="126">
        <f>H$9*(E207/F$15)</f>
        <v>2.4898914528918143</v>
      </c>
      <c r="G207" s="126">
        <f>H$10*(E207/F$15)</f>
        <v>3.0739043425784285</v>
      </c>
      <c r="H207" s="126">
        <f>H$11*(E207/F$15)</f>
        <v>0.53466195185732945</v>
      </c>
      <c r="I207" s="127">
        <f>SUM(F207:H207)</f>
        <v>6.098457747327573</v>
      </c>
      <c r="J207" s="99"/>
      <c r="K207" s="100"/>
      <c r="L207" s="98"/>
      <c r="M207" s="98"/>
      <c r="N207" s="101"/>
      <c r="O207" s="100">
        <f>K207/F207</f>
        <v>0</v>
      </c>
      <c r="P207" s="100">
        <f>L207/G207</f>
        <v>0</v>
      </c>
      <c r="Q207" s="100">
        <f>M207/H207</f>
        <v>0</v>
      </c>
      <c r="R207" s="101"/>
      <c r="S207" s="126">
        <f>F207*0.22</f>
        <v>0.54777611963619921</v>
      </c>
      <c r="T207" s="126">
        <f>G207*0.8</f>
        <v>2.4591234740627428</v>
      </c>
      <c r="U207" s="126">
        <f>H207*0.85</f>
        <v>0.45446265907873001</v>
      </c>
      <c r="V207" s="102"/>
      <c r="W207" s="126">
        <f>F207*0.27</f>
        <v>0.67227069228078995</v>
      </c>
      <c r="X207" s="126">
        <f>G207*0.85</f>
        <v>2.6128186911916642</v>
      </c>
      <c r="Y207" s="126">
        <f>H207*0.9</f>
        <v>0.48119575667159653</v>
      </c>
      <c r="Z207" s="103"/>
      <c r="AA207" s="126">
        <f>F207*0.32</f>
        <v>0.79676526492538058</v>
      </c>
      <c r="AB207" s="126">
        <f>G207*0.9</f>
        <v>2.7665139083205856</v>
      </c>
      <c r="AC207" s="126">
        <f>H207*0.95</f>
        <v>0.50792885426446299</v>
      </c>
    </row>
    <row r="208" spans="1:29" ht="18" customHeight="1" x14ac:dyDescent="0.4">
      <c r="A208" s="168"/>
      <c r="C208" s="167"/>
      <c r="D208" s="157">
        <f>SUM(D206:D207)</f>
        <v>4982335</v>
      </c>
      <c r="E208" s="157">
        <f t="shared" ref="E208:AC208" si="46">SUM(E206:E207)</f>
        <v>83038.916666666657</v>
      </c>
      <c r="F208" s="69">
        <f t="shared" si="46"/>
        <v>12.456920413250463</v>
      </c>
      <c r="G208" s="69">
        <f t="shared" si="46"/>
        <v>15.378735369757594</v>
      </c>
      <c r="H208" s="69">
        <f t="shared" si="46"/>
        <v>2.6749123438873426</v>
      </c>
      <c r="I208" s="70">
        <f t="shared" si="46"/>
        <v>30.5105681268954</v>
      </c>
      <c r="J208" s="15"/>
      <c r="K208" s="71"/>
      <c r="L208" s="69"/>
      <c r="M208" s="69"/>
      <c r="N208" s="72"/>
      <c r="O208" s="71"/>
      <c r="P208" s="71"/>
      <c r="Q208" s="71"/>
      <c r="R208" s="72">
        <f t="shared" si="46"/>
        <v>0</v>
      </c>
      <c r="S208" s="69">
        <f t="shared" si="46"/>
        <v>2.7405224909151018</v>
      </c>
      <c r="T208" s="69">
        <f t="shared" si="46"/>
        <v>12.302988295806076</v>
      </c>
      <c r="U208" s="69">
        <f t="shared" si="46"/>
        <v>2.2736754923042408</v>
      </c>
      <c r="V208" s="73"/>
      <c r="W208" s="69">
        <f t="shared" si="46"/>
        <v>3.3633685115776251</v>
      </c>
      <c r="X208" s="69">
        <f t="shared" si="46"/>
        <v>13.071925064293955</v>
      </c>
      <c r="Y208" s="69">
        <f t="shared" si="46"/>
        <v>2.4074211094986082</v>
      </c>
      <c r="Z208" s="74">
        <f t="shared" si="46"/>
        <v>0</v>
      </c>
      <c r="AA208" s="69">
        <f t="shared" si="46"/>
        <v>3.9862145322401479</v>
      </c>
      <c r="AB208" s="69">
        <f t="shared" si="46"/>
        <v>13.840861832781837</v>
      </c>
      <c r="AC208" s="69">
        <f t="shared" si="46"/>
        <v>2.5411667266929752</v>
      </c>
    </row>
    <row r="209" spans="1:29" ht="18.75" x14ac:dyDescent="0.4">
      <c r="A209" s="156">
        <v>71317257</v>
      </c>
      <c r="C209" s="120" t="s">
        <v>156</v>
      </c>
      <c r="D209" s="158">
        <v>959699</v>
      </c>
      <c r="E209" s="159">
        <f t="shared" si="31"/>
        <v>15994.983333333334</v>
      </c>
      <c r="F209" s="75">
        <f t="shared" si="32"/>
        <v>2.399456091105086</v>
      </c>
      <c r="G209" s="75">
        <f t="shared" si="33"/>
        <v>2.9622570452651207</v>
      </c>
      <c r="H209" s="75">
        <f t="shared" si="34"/>
        <v>0.51524249202760131</v>
      </c>
      <c r="I209" s="76">
        <f t="shared" si="30"/>
        <v>5.8769556283978082</v>
      </c>
      <c r="J209" s="15"/>
      <c r="K209" s="77"/>
      <c r="L209" s="74">
        <v>1</v>
      </c>
      <c r="M209" s="74"/>
      <c r="N209" s="72"/>
      <c r="O209" s="77">
        <f t="shared" si="35"/>
        <v>0</v>
      </c>
      <c r="P209" s="77">
        <f t="shared" si="35"/>
        <v>0.33758042759942208</v>
      </c>
      <c r="Q209" s="77">
        <f t="shared" si="35"/>
        <v>0</v>
      </c>
      <c r="R209" s="72"/>
      <c r="S209" s="74">
        <f t="shared" si="36"/>
        <v>0.5278803400431189</v>
      </c>
      <c r="T209" s="74">
        <f t="shared" si="37"/>
        <v>2.3698056362120967</v>
      </c>
      <c r="U209" s="74">
        <f t="shared" si="38"/>
        <v>0.43795611822346109</v>
      </c>
      <c r="V209" s="16"/>
      <c r="W209" s="74">
        <f t="shared" si="39"/>
        <v>0.64785314459837329</v>
      </c>
      <c r="X209" s="74">
        <f t="shared" si="40"/>
        <v>2.5179184884753525</v>
      </c>
      <c r="Y209" s="74">
        <f t="shared" si="41"/>
        <v>0.4637182428248412</v>
      </c>
      <c r="Z209" s="16"/>
      <c r="AA209" s="74">
        <f t="shared" si="42"/>
        <v>0.76782594915362756</v>
      </c>
      <c r="AB209" s="74">
        <f t="shared" si="43"/>
        <v>2.6660313407386087</v>
      </c>
      <c r="AC209" s="74">
        <f t="shared" si="44"/>
        <v>0.4894803674262212</v>
      </c>
    </row>
    <row r="210" spans="1:29" ht="18.75" x14ac:dyDescent="0.4">
      <c r="A210" s="155">
        <v>71317304</v>
      </c>
      <c r="C210" s="112" t="s">
        <v>157</v>
      </c>
      <c r="D210" s="157">
        <v>1539633</v>
      </c>
      <c r="E210" s="157">
        <f t="shared" si="31"/>
        <v>25660.55</v>
      </c>
      <c r="F210" s="69">
        <f t="shared" si="32"/>
        <v>3.8494171400787085</v>
      </c>
      <c r="G210" s="69">
        <f t="shared" si="33"/>
        <v>4.7523116116330986</v>
      </c>
      <c r="H210" s="69">
        <f t="shared" si="34"/>
        <v>0.82659703066058399</v>
      </c>
      <c r="I210" s="70">
        <f t="shared" ref="I210:I249" si="47">SUM(F210:H210)</f>
        <v>9.4283257823723918</v>
      </c>
      <c r="J210" s="15"/>
      <c r="K210" s="71"/>
      <c r="L210" s="69">
        <v>2</v>
      </c>
      <c r="M210" s="69"/>
      <c r="N210" s="72"/>
      <c r="O210" s="71">
        <f t="shared" si="35"/>
        <v>0</v>
      </c>
      <c r="P210" s="71">
        <f t="shared" si="35"/>
        <v>0.42084782384729058</v>
      </c>
      <c r="Q210" s="71">
        <f t="shared" si="35"/>
        <v>0</v>
      </c>
      <c r="R210" s="72"/>
      <c r="S210" s="69">
        <f t="shared" si="36"/>
        <v>0.84687177081731591</v>
      </c>
      <c r="T210" s="69">
        <f t="shared" si="37"/>
        <v>3.801849289306479</v>
      </c>
      <c r="U210" s="69">
        <f t="shared" si="38"/>
        <v>0.70260747606149632</v>
      </c>
      <c r="V210" s="73"/>
      <c r="W210" s="69">
        <f t="shared" si="39"/>
        <v>1.0393426278212514</v>
      </c>
      <c r="X210" s="69">
        <f t="shared" si="40"/>
        <v>4.0394648698881337</v>
      </c>
      <c r="Y210" s="69">
        <f t="shared" si="41"/>
        <v>0.74393732759452558</v>
      </c>
      <c r="Z210" s="74"/>
      <c r="AA210" s="69">
        <f t="shared" si="42"/>
        <v>1.2318134848251867</v>
      </c>
      <c r="AB210" s="69">
        <f t="shared" si="43"/>
        <v>4.2770804504697892</v>
      </c>
      <c r="AC210" s="69">
        <f t="shared" si="44"/>
        <v>0.78526717912755473</v>
      </c>
    </row>
    <row r="211" spans="1:29" ht="18.75" x14ac:dyDescent="0.4">
      <c r="A211" s="156">
        <v>71317325</v>
      </c>
      <c r="C211" s="120" t="s">
        <v>158</v>
      </c>
      <c r="D211" s="158">
        <v>974273</v>
      </c>
      <c r="E211" s="159">
        <f t="shared" ref="E211:E249" si="48">D211/60</f>
        <v>16237.883333333333</v>
      </c>
      <c r="F211" s="75">
        <f t="shared" ref="F211:F251" si="49">H$9*(E211/F$15)</f>
        <v>2.4358942587719956</v>
      </c>
      <c r="G211" s="75">
        <f t="shared" ref="G211:G251" si="50">H$10*(E211/F$15)</f>
        <v>3.007241914664478</v>
      </c>
      <c r="H211" s="75">
        <f t="shared" ref="H211:H251" si="51">H$11*(E211/F$15)</f>
        <v>0.52306697040968808</v>
      </c>
      <c r="I211" s="76">
        <f t="shared" si="47"/>
        <v>5.9662031438461609</v>
      </c>
      <c r="J211" s="15"/>
      <c r="K211" s="77"/>
      <c r="L211" s="74">
        <v>3</v>
      </c>
      <c r="M211" s="74"/>
      <c r="N211" s="72"/>
      <c r="O211" s="77">
        <f t="shared" ref="O211:Q249" si="52">K211/F211</f>
        <v>0</v>
      </c>
      <c r="P211" s="77">
        <f t="shared" si="52"/>
        <v>0.99759184167088</v>
      </c>
      <c r="Q211" s="77">
        <f t="shared" si="52"/>
        <v>0</v>
      </c>
      <c r="R211" s="72"/>
      <c r="S211" s="74">
        <f t="shared" ref="S211:S250" si="53">F211*0.22</f>
        <v>0.53589673692983908</v>
      </c>
      <c r="T211" s="74">
        <f t="shared" ref="T211:T250" si="54">G211*0.8</f>
        <v>2.4057935317315824</v>
      </c>
      <c r="U211" s="74">
        <f t="shared" ref="U211:U250" si="55">H211*0.85</f>
        <v>0.44460692484823483</v>
      </c>
      <c r="V211" s="16"/>
      <c r="W211" s="74">
        <f t="shared" ref="W211:W250" si="56">F211*0.27</f>
        <v>0.65769144986843886</v>
      </c>
      <c r="X211" s="74">
        <f t="shared" ref="X211:X250" si="57">G211*0.85</f>
        <v>2.5561556274648063</v>
      </c>
      <c r="Y211" s="74">
        <f t="shared" ref="Y211:Y250" si="58">H211*0.9</f>
        <v>0.47076027336871928</v>
      </c>
      <c r="Z211" s="16"/>
      <c r="AA211" s="74">
        <f t="shared" ref="AA211:AA250" si="59">F211*0.32</f>
        <v>0.77948616280703864</v>
      </c>
      <c r="AB211" s="74">
        <f t="shared" ref="AB211:AB250" si="60">G211*0.9</f>
        <v>2.7065177231980302</v>
      </c>
      <c r="AC211" s="74">
        <f t="shared" ref="AC211:AC250" si="61">H211*0.95</f>
        <v>0.49691362188920363</v>
      </c>
    </row>
    <row r="212" spans="1:29" ht="18.75" x14ac:dyDescent="0.4">
      <c r="A212" s="155">
        <v>71318072</v>
      </c>
      <c r="C212" s="112" t="s">
        <v>200</v>
      </c>
      <c r="D212" s="157">
        <v>628449</v>
      </c>
      <c r="E212" s="157">
        <f t="shared" si="48"/>
        <v>10474.15</v>
      </c>
      <c r="F212" s="69">
        <f t="shared" si="49"/>
        <v>1.5712590937355357</v>
      </c>
      <c r="G212" s="69">
        <f t="shared" si="50"/>
        <v>1.9398034986384476</v>
      </c>
      <c r="H212" s="69">
        <f t="shared" si="51"/>
        <v>0.33740123608782957</v>
      </c>
      <c r="I212" s="70">
        <f t="shared" si="47"/>
        <v>3.8484638284618131</v>
      </c>
      <c r="J212" s="15"/>
      <c r="K212" s="71"/>
      <c r="L212" s="69">
        <v>1</v>
      </c>
      <c r="M212" s="69"/>
      <c r="N212" s="72"/>
      <c r="O212" s="71">
        <f t="shared" si="52"/>
        <v>0</v>
      </c>
      <c r="P212" s="71">
        <f t="shared" si="52"/>
        <v>0.5155161338258758</v>
      </c>
      <c r="Q212" s="71">
        <f t="shared" si="52"/>
        <v>0</v>
      </c>
      <c r="R212" s="72"/>
      <c r="S212" s="69">
        <f t="shared" si="53"/>
        <v>0.34567700062181789</v>
      </c>
      <c r="T212" s="69">
        <f t="shared" si="54"/>
        <v>1.5518427989107582</v>
      </c>
      <c r="U212" s="69">
        <f t="shared" si="55"/>
        <v>0.2867910506746551</v>
      </c>
      <c r="V212" s="73"/>
      <c r="W212" s="69">
        <f t="shared" si="56"/>
        <v>0.42423995530859465</v>
      </c>
      <c r="X212" s="69">
        <f t="shared" si="57"/>
        <v>1.6488329738426803</v>
      </c>
      <c r="Y212" s="69">
        <f t="shared" si="58"/>
        <v>0.30366111247904665</v>
      </c>
      <c r="Z212" s="74"/>
      <c r="AA212" s="69">
        <f t="shared" si="59"/>
        <v>0.50280290999537147</v>
      </c>
      <c r="AB212" s="69">
        <f t="shared" si="60"/>
        <v>1.7458231487746028</v>
      </c>
      <c r="AC212" s="69">
        <f t="shared" si="61"/>
        <v>0.32053117428343808</v>
      </c>
    </row>
    <row r="213" spans="1:29" ht="18.75" x14ac:dyDescent="0.4">
      <c r="A213" s="156">
        <v>71321976</v>
      </c>
      <c r="C213" s="120" t="s">
        <v>249</v>
      </c>
      <c r="D213" s="158">
        <v>1642527</v>
      </c>
      <c r="E213" s="159">
        <f t="shared" si="48"/>
        <v>27375.45</v>
      </c>
      <c r="F213" s="75">
        <f t="shared" si="49"/>
        <v>4.1066745041461576</v>
      </c>
      <c r="G213" s="75">
        <f t="shared" si="50"/>
        <v>5.069909604770019</v>
      </c>
      <c r="H213" s="75">
        <f t="shared" si="51"/>
        <v>0.88183868556976708</v>
      </c>
      <c r="I213" s="76">
        <f t="shared" si="47"/>
        <v>10.058422794485944</v>
      </c>
      <c r="J213" s="15"/>
      <c r="K213" s="77"/>
      <c r="L213" s="74">
        <v>3</v>
      </c>
      <c r="M213" s="74">
        <v>2</v>
      </c>
      <c r="N213" s="72"/>
      <c r="O213" s="77">
        <f t="shared" si="52"/>
        <v>0</v>
      </c>
      <c r="P213" s="77">
        <f t="shared" si="52"/>
        <v>0.59172652648036428</v>
      </c>
      <c r="Q213" s="77">
        <f t="shared" si="52"/>
        <v>2.2679885025771749</v>
      </c>
      <c r="R213" s="72"/>
      <c r="S213" s="74">
        <f t="shared" si="53"/>
        <v>0.9034683909121547</v>
      </c>
      <c r="T213" s="74">
        <f t="shared" si="54"/>
        <v>4.055927683816015</v>
      </c>
      <c r="U213" s="74">
        <f t="shared" si="55"/>
        <v>0.74956288273430205</v>
      </c>
      <c r="V213" s="16"/>
      <c r="W213" s="74">
        <f t="shared" si="56"/>
        <v>1.1088021161194626</v>
      </c>
      <c r="X213" s="74">
        <f t="shared" si="57"/>
        <v>4.3094231640545164</v>
      </c>
      <c r="Y213" s="74">
        <f t="shared" si="58"/>
        <v>0.79365481701279039</v>
      </c>
      <c r="Z213" s="16"/>
      <c r="AA213" s="74">
        <f t="shared" si="59"/>
        <v>1.3141358413267705</v>
      </c>
      <c r="AB213" s="74">
        <f t="shared" si="60"/>
        <v>4.562918644293017</v>
      </c>
      <c r="AC213" s="74">
        <f t="shared" si="61"/>
        <v>0.83774675129127874</v>
      </c>
    </row>
    <row r="214" spans="1:29" ht="18.75" x14ac:dyDescent="0.4">
      <c r="A214" s="155">
        <v>71746959</v>
      </c>
      <c r="C214" s="112" t="s">
        <v>250</v>
      </c>
      <c r="D214" s="157">
        <v>876276</v>
      </c>
      <c r="E214" s="157">
        <f t="shared" si="48"/>
        <v>14604.6</v>
      </c>
      <c r="F214" s="69">
        <f t="shared" si="49"/>
        <v>2.1908804590701876</v>
      </c>
      <c r="G214" s="69">
        <f t="shared" si="50"/>
        <v>2.7047592574304429</v>
      </c>
      <c r="H214" s="69">
        <f t="shared" si="51"/>
        <v>0.47045441325246595</v>
      </c>
      <c r="I214" s="70">
        <f t="shared" si="47"/>
        <v>5.3660941297530966</v>
      </c>
      <c r="J214" s="15"/>
      <c r="K214" s="71"/>
      <c r="L214" s="69">
        <v>3</v>
      </c>
      <c r="M214" s="69">
        <v>1</v>
      </c>
      <c r="N214" s="72"/>
      <c r="O214" s="71">
        <f t="shared" si="52"/>
        <v>0</v>
      </c>
      <c r="P214" s="71">
        <f t="shared" si="52"/>
        <v>1.1091560151826747</v>
      </c>
      <c r="Q214" s="71">
        <f t="shared" si="52"/>
        <v>2.1256044620488175</v>
      </c>
      <c r="R214" s="72"/>
      <c r="S214" s="69">
        <f t="shared" si="53"/>
        <v>0.48199370099544125</v>
      </c>
      <c r="T214" s="69">
        <f t="shared" si="54"/>
        <v>2.1638074059443544</v>
      </c>
      <c r="U214" s="69">
        <f t="shared" si="55"/>
        <v>0.39988625126459604</v>
      </c>
      <c r="V214" s="73"/>
      <c r="W214" s="69">
        <f t="shared" si="56"/>
        <v>0.59153772394895066</v>
      </c>
      <c r="X214" s="69">
        <f t="shared" si="57"/>
        <v>2.2990453688158765</v>
      </c>
      <c r="Y214" s="69">
        <f t="shared" si="58"/>
        <v>0.42340897192721938</v>
      </c>
      <c r="Z214" s="74"/>
      <c r="AA214" s="69">
        <f t="shared" si="59"/>
        <v>0.70108174690246006</v>
      </c>
      <c r="AB214" s="69">
        <f t="shared" si="60"/>
        <v>2.4342833316873986</v>
      </c>
      <c r="AC214" s="69">
        <f t="shared" si="61"/>
        <v>0.44693169258984261</v>
      </c>
    </row>
    <row r="215" spans="1:29" ht="18.75" x14ac:dyDescent="0.4">
      <c r="A215" s="156">
        <v>71747156</v>
      </c>
      <c r="C215" s="120" t="s">
        <v>159</v>
      </c>
      <c r="D215" s="158">
        <v>1149883</v>
      </c>
      <c r="E215" s="159">
        <f t="shared" si="48"/>
        <v>19164.716666666667</v>
      </c>
      <c r="F215" s="75">
        <f t="shared" si="49"/>
        <v>2.8749574277020078</v>
      </c>
      <c r="G215" s="75">
        <f t="shared" si="50"/>
        <v>3.5492889103568852</v>
      </c>
      <c r="H215" s="75">
        <f t="shared" si="51"/>
        <v>0.61734833782276965</v>
      </c>
      <c r="I215" s="76">
        <f t="shared" si="47"/>
        <v>7.0415946758816625</v>
      </c>
      <c r="J215" s="15"/>
      <c r="K215" s="77"/>
      <c r="L215" s="74">
        <v>2</v>
      </c>
      <c r="M215" s="74">
        <v>3</v>
      </c>
      <c r="N215" s="72"/>
      <c r="O215" s="77">
        <f t="shared" si="52"/>
        <v>0</v>
      </c>
      <c r="P215" s="77">
        <f t="shared" si="52"/>
        <v>0.56349315328035599</v>
      </c>
      <c r="Q215" s="77">
        <f t="shared" si="52"/>
        <v>4.8594931195250899</v>
      </c>
      <c r="R215" s="72"/>
      <c r="S215" s="74">
        <f t="shared" si="53"/>
        <v>0.63249063409444173</v>
      </c>
      <c r="T215" s="74">
        <f t="shared" si="54"/>
        <v>2.8394311282855083</v>
      </c>
      <c r="U215" s="74">
        <f t="shared" si="55"/>
        <v>0.52474608714935422</v>
      </c>
      <c r="V215" s="16"/>
      <c r="W215" s="74">
        <f t="shared" si="56"/>
        <v>0.77623850547954221</v>
      </c>
      <c r="X215" s="74">
        <f t="shared" si="57"/>
        <v>3.0168955738033523</v>
      </c>
      <c r="Y215" s="74">
        <f t="shared" si="58"/>
        <v>0.5556135040404927</v>
      </c>
      <c r="Z215" s="16"/>
      <c r="AA215" s="74">
        <f t="shared" si="59"/>
        <v>0.91998637686464246</v>
      </c>
      <c r="AB215" s="74">
        <f t="shared" si="60"/>
        <v>3.1943600193211967</v>
      </c>
      <c r="AC215" s="74">
        <f t="shared" si="61"/>
        <v>0.58648092093163118</v>
      </c>
    </row>
    <row r="216" spans="1:29" ht="18.75" x14ac:dyDescent="0.4">
      <c r="A216" s="155">
        <v>71776560</v>
      </c>
      <c r="C216" s="112" t="s">
        <v>160</v>
      </c>
      <c r="D216" s="157">
        <v>5196639</v>
      </c>
      <c r="E216" s="157">
        <f t="shared" si="48"/>
        <v>86610.65</v>
      </c>
      <c r="F216" s="69">
        <f t="shared" si="49"/>
        <v>12.992726992342641</v>
      </c>
      <c r="G216" s="69">
        <f t="shared" si="50"/>
        <v>16.040217286304859</v>
      </c>
      <c r="H216" s="69">
        <f t="shared" si="51"/>
        <v>2.7899677175112423</v>
      </c>
      <c r="I216" s="70">
        <f t="shared" si="47"/>
        <v>31.822911996158741</v>
      </c>
      <c r="J216" s="15"/>
      <c r="K216" s="71">
        <v>3</v>
      </c>
      <c r="L216" s="69"/>
      <c r="M216" s="69"/>
      <c r="N216" s="72"/>
      <c r="O216" s="71">
        <f t="shared" si="52"/>
        <v>0.23089840968474687</v>
      </c>
      <c r="P216" s="71">
        <f t="shared" si="52"/>
        <v>0</v>
      </c>
      <c r="Q216" s="71">
        <f t="shared" si="52"/>
        <v>0</v>
      </c>
      <c r="R216" s="72"/>
      <c r="S216" s="69">
        <f t="shared" si="53"/>
        <v>2.8583999383153809</v>
      </c>
      <c r="T216" s="69">
        <f t="shared" si="54"/>
        <v>12.832173829043889</v>
      </c>
      <c r="U216" s="69">
        <f t="shared" si="55"/>
        <v>2.3714725598845559</v>
      </c>
      <c r="V216" s="73"/>
      <c r="W216" s="69">
        <f t="shared" si="56"/>
        <v>3.5080362879325135</v>
      </c>
      <c r="X216" s="69">
        <f t="shared" si="57"/>
        <v>13.63418469335913</v>
      </c>
      <c r="Y216" s="69">
        <f t="shared" si="58"/>
        <v>2.5109709457601181</v>
      </c>
      <c r="Z216" s="74"/>
      <c r="AA216" s="69">
        <f t="shared" si="59"/>
        <v>4.1576726375496449</v>
      </c>
      <c r="AB216" s="69">
        <f t="shared" si="60"/>
        <v>14.436195557674374</v>
      </c>
      <c r="AC216" s="69">
        <f t="shared" si="61"/>
        <v>2.65046933163568</v>
      </c>
    </row>
    <row r="217" spans="1:29" ht="18.75" x14ac:dyDescent="0.4">
      <c r="A217" s="156">
        <v>72925347</v>
      </c>
      <c r="C217" s="120" t="s">
        <v>161</v>
      </c>
      <c r="D217" s="158">
        <v>966574</v>
      </c>
      <c r="E217" s="159">
        <f t="shared" si="48"/>
        <v>16109.566666666668</v>
      </c>
      <c r="F217" s="75">
        <f t="shared" si="49"/>
        <v>2.4166450853901145</v>
      </c>
      <c r="G217" s="75">
        <f t="shared" si="50"/>
        <v>2.9834777792517122</v>
      </c>
      <c r="H217" s="75">
        <f t="shared" si="51"/>
        <v>0.51893353696220035</v>
      </c>
      <c r="I217" s="76">
        <f t="shared" si="47"/>
        <v>5.9190564016040268</v>
      </c>
      <c r="J217" s="15"/>
      <c r="K217" s="77"/>
      <c r="L217" s="74">
        <v>1</v>
      </c>
      <c r="M217" s="74"/>
      <c r="N217" s="72"/>
      <c r="O217" s="77">
        <f t="shared" si="52"/>
        <v>0</v>
      </c>
      <c r="P217" s="77">
        <f t="shared" si="52"/>
        <v>0.3351793021400718</v>
      </c>
      <c r="Q217" s="77">
        <f t="shared" si="52"/>
        <v>0</v>
      </c>
      <c r="R217" s="72"/>
      <c r="S217" s="74">
        <f t="shared" si="53"/>
        <v>0.53166191878582514</v>
      </c>
      <c r="T217" s="74">
        <f t="shared" si="54"/>
        <v>2.38678222340137</v>
      </c>
      <c r="U217" s="74">
        <f t="shared" si="55"/>
        <v>0.44109350641787026</v>
      </c>
      <c r="V217" s="16"/>
      <c r="W217" s="74">
        <f t="shared" si="56"/>
        <v>0.65249417305533097</v>
      </c>
      <c r="X217" s="74">
        <f t="shared" si="57"/>
        <v>2.5359561123639551</v>
      </c>
      <c r="Y217" s="74">
        <f t="shared" si="58"/>
        <v>0.46704018326598035</v>
      </c>
      <c r="Z217" s="16"/>
      <c r="AA217" s="74">
        <f t="shared" si="59"/>
        <v>0.7733264273248367</v>
      </c>
      <c r="AB217" s="74">
        <f t="shared" si="60"/>
        <v>2.6851300013265411</v>
      </c>
      <c r="AC217" s="74">
        <f t="shared" si="61"/>
        <v>0.49298686011409032</v>
      </c>
    </row>
    <row r="218" spans="1:29" ht="18.75" x14ac:dyDescent="0.4">
      <c r="A218" s="155">
        <v>77869511</v>
      </c>
      <c r="C218" s="112" t="s">
        <v>162</v>
      </c>
      <c r="D218" s="157">
        <v>4808704</v>
      </c>
      <c r="E218" s="157">
        <f t="shared" si="48"/>
        <v>80145.066666666666</v>
      </c>
      <c r="F218" s="69">
        <f t="shared" si="49"/>
        <v>12.02280517445719</v>
      </c>
      <c r="G218" s="69">
        <f t="shared" si="50"/>
        <v>14.842796858801108</v>
      </c>
      <c r="H218" s="69">
        <f t="shared" si="51"/>
        <v>2.5816934605361626</v>
      </c>
      <c r="I218" s="70">
        <f t="shared" si="47"/>
        <v>29.44729549379446</v>
      </c>
      <c r="J218" s="15"/>
      <c r="K218" s="71">
        <v>1</v>
      </c>
      <c r="L218" s="69">
        <v>1</v>
      </c>
      <c r="M218" s="69">
        <v>1</v>
      </c>
      <c r="N218" s="72"/>
      <c r="O218" s="71">
        <f t="shared" si="52"/>
        <v>8.317526446527887E-2</v>
      </c>
      <c r="P218" s="71">
        <f t="shared" si="52"/>
        <v>6.7372747165709887E-2</v>
      </c>
      <c r="Q218" s="71">
        <f t="shared" si="52"/>
        <v>0.38734265523232236</v>
      </c>
      <c r="R218" s="72"/>
      <c r="S218" s="69">
        <f t="shared" si="53"/>
        <v>2.6450171383805818</v>
      </c>
      <c r="T218" s="69">
        <f t="shared" si="54"/>
        <v>11.874237487040887</v>
      </c>
      <c r="U218" s="69">
        <f t="shared" si="55"/>
        <v>2.1944394414557382</v>
      </c>
      <c r="V218" s="73"/>
      <c r="W218" s="69">
        <f t="shared" si="56"/>
        <v>3.2461573971034414</v>
      </c>
      <c r="X218" s="69">
        <f t="shared" si="57"/>
        <v>12.616377329980942</v>
      </c>
      <c r="Y218" s="69">
        <f t="shared" si="58"/>
        <v>2.3235241144825465</v>
      </c>
      <c r="Z218" s="74"/>
      <c r="AA218" s="69">
        <f t="shared" si="59"/>
        <v>3.847297655826301</v>
      </c>
      <c r="AB218" s="69">
        <f t="shared" si="60"/>
        <v>13.358517172920997</v>
      </c>
      <c r="AC218" s="69">
        <f t="shared" si="61"/>
        <v>2.4526087875093543</v>
      </c>
    </row>
    <row r="219" spans="1:29" ht="18.75" x14ac:dyDescent="0.4">
      <c r="A219" s="156">
        <v>71276475</v>
      </c>
      <c r="C219" s="120" t="s">
        <v>212</v>
      </c>
      <c r="D219" s="158">
        <v>967930</v>
      </c>
      <c r="E219" s="159">
        <f>D219/60</f>
        <v>16132.166666666666</v>
      </c>
      <c r="F219" s="75">
        <f>H$9*(E219/F$15)</f>
        <v>2.4200353801174592</v>
      </c>
      <c r="G219" s="75">
        <f>H$10*(E219/F$15)</f>
        <v>2.9876632796569216</v>
      </c>
      <c r="H219" s="75">
        <f>H$11*(E219/F$15)</f>
        <v>0.51966154524311903</v>
      </c>
      <c r="I219" s="76">
        <f>SUM(F219:H219)</f>
        <v>5.9273602050175</v>
      </c>
      <c r="J219" s="15"/>
      <c r="K219" s="15"/>
      <c r="L219" s="72">
        <v>2</v>
      </c>
      <c r="M219" s="15"/>
      <c r="N219" s="15"/>
      <c r="O219" s="82">
        <f>K219/F219</f>
        <v>0</v>
      </c>
      <c r="P219" s="82">
        <f>L219/G219</f>
        <v>0.66941948030691845</v>
      </c>
      <c r="Q219" s="82">
        <f>M219/H219</f>
        <v>0</v>
      </c>
      <c r="R219" s="72"/>
      <c r="S219" s="74">
        <f>F219*0.22</f>
        <v>0.53240778362584107</v>
      </c>
      <c r="T219" s="74">
        <f>G219*0.8</f>
        <v>2.3901306237255375</v>
      </c>
      <c r="U219" s="74">
        <f>H219*0.85</f>
        <v>0.44171231345665118</v>
      </c>
      <c r="V219" s="16"/>
      <c r="W219" s="74">
        <f>F219*0.27</f>
        <v>0.65340955263171407</v>
      </c>
      <c r="X219" s="74">
        <f>G219*0.85</f>
        <v>2.5395137877083833</v>
      </c>
      <c r="Y219" s="74">
        <f>H219*0.9</f>
        <v>0.46769539071880711</v>
      </c>
      <c r="Z219" s="16"/>
      <c r="AA219" s="74">
        <f>F219*0.32</f>
        <v>0.77441132163758697</v>
      </c>
      <c r="AB219" s="74">
        <f>G219*0.9</f>
        <v>2.6888969516912296</v>
      </c>
      <c r="AC219" s="74">
        <f>H219*0.95</f>
        <v>0.49367846798096304</v>
      </c>
    </row>
    <row r="220" spans="1:29" ht="18.75" x14ac:dyDescent="0.4">
      <c r="A220" s="155">
        <v>82602081</v>
      </c>
      <c r="C220" s="112" t="s">
        <v>163</v>
      </c>
      <c r="D220" s="157">
        <v>341942</v>
      </c>
      <c r="E220" s="157">
        <f t="shared" si="48"/>
        <v>5699.0333333333338</v>
      </c>
      <c r="F220" s="69">
        <f t="shared" si="49"/>
        <v>0.85492932128162613</v>
      </c>
      <c r="G220" s="69">
        <f t="shared" si="50"/>
        <v>1.0554560321226196</v>
      </c>
      <c r="H220" s="69">
        <f t="shared" si="51"/>
        <v>0.1835815690220601</v>
      </c>
      <c r="I220" s="70">
        <f t="shared" si="47"/>
        <v>2.0939669224263056</v>
      </c>
      <c r="J220" s="15"/>
      <c r="K220" s="71"/>
      <c r="L220" s="69">
        <v>6</v>
      </c>
      <c r="M220" s="69"/>
      <c r="N220" s="72"/>
      <c r="O220" s="71">
        <f t="shared" si="52"/>
        <v>0</v>
      </c>
      <c r="P220" s="71">
        <f t="shared" si="52"/>
        <v>5.6847465146733258</v>
      </c>
      <c r="Q220" s="71">
        <f t="shared" si="52"/>
        <v>0</v>
      </c>
      <c r="R220" s="72"/>
      <c r="S220" s="69">
        <f t="shared" si="53"/>
        <v>0.18808445068195775</v>
      </c>
      <c r="T220" s="69">
        <f t="shared" si="54"/>
        <v>0.84436482569809579</v>
      </c>
      <c r="U220" s="69">
        <f t="shared" si="55"/>
        <v>0.15604433366875109</v>
      </c>
      <c r="V220" s="73"/>
      <c r="W220" s="69">
        <f t="shared" si="56"/>
        <v>0.23083091674603906</v>
      </c>
      <c r="X220" s="69">
        <f t="shared" si="57"/>
        <v>0.89713762730422664</v>
      </c>
      <c r="Y220" s="69">
        <f t="shared" si="58"/>
        <v>0.16522341211985409</v>
      </c>
      <c r="Z220" s="74"/>
      <c r="AA220" s="69">
        <f t="shared" si="59"/>
        <v>0.2735773828101204</v>
      </c>
      <c r="AB220" s="69">
        <f t="shared" si="60"/>
        <v>0.94991042891035771</v>
      </c>
      <c r="AC220" s="69">
        <f t="shared" si="61"/>
        <v>0.17440249057095708</v>
      </c>
    </row>
    <row r="221" spans="1:29" ht="18.75" x14ac:dyDescent="0.4">
      <c r="A221" s="156">
        <v>83064604</v>
      </c>
      <c r="C221" s="120" t="s">
        <v>164</v>
      </c>
      <c r="D221" s="158">
        <v>5135968</v>
      </c>
      <c r="E221" s="159">
        <f t="shared" si="48"/>
        <v>85599.46666666666</v>
      </c>
      <c r="F221" s="75">
        <f t="shared" si="49"/>
        <v>12.841036305467448</v>
      </c>
      <c r="G221" s="75">
        <f t="shared" si="50"/>
        <v>15.852947009693882</v>
      </c>
      <c r="H221" s="75">
        <f t="shared" si="51"/>
        <v>2.7573947157327612</v>
      </c>
      <c r="I221" s="76">
        <f t="shared" si="47"/>
        <v>31.451378030894091</v>
      </c>
      <c r="J221" s="15"/>
      <c r="K221" s="77">
        <v>1</v>
      </c>
      <c r="L221" s="74"/>
      <c r="M221" s="74"/>
      <c r="N221" s="72"/>
      <c r="O221" s="77">
        <f t="shared" si="52"/>
        <v>7.7875334685738776E-2</v>
      </c>
      <c r="P221" s="77">
        <f t="shared" si="52"/>
        <v>0</v>
      </c>
      <c r="Q221" s="77">
        <f t="shared" si="52"/>
        <v>0</v>
      </c>
      <c r="R221" s="72"/>
      <c r="S221" s="74">
        <f t="shared" si="53"/>
        <v>2.8250279872028385</v>
      </c>
      <c r="T221" s="74">
        <f t="shared" si="54"/>
        <v>12.682357607755106</v>
      </c>
      <c r="U221" s="74">
        <f t="shared" si="55"/>
        <v>2.3437855083728469</v>
      </c>
      <c r="V221" s="16"/>
      <c r="W221" s="74">
        <f t="shared" si="56"/>
        <v>3.4670798024762113</v>
      </c>
      <c r="X221" s="74">
        <f t="shared" si="57"/>
        <v>13.475004958239799</v>
      </c>
      <c r="Y221" s="74">
        <f t="shared" si="58"/>
        <v>2.481655244159485</v>
      </c>
      <c r="Z221" s="16"/>
      <c r="AA221" s="74">
        <f t="shared" si="59"/>
        <v>4.1091316177495836</v>
      </c>
      <c r="AB221" s="74">
        <f t="shared" si="60"/>
        <v>14.267652308724493</v>
      </c>
      <c r="AC221" s="74">
        <f t="shared" si="61"/>
        <v>2.6195249799461231</v>
      </c>
    </row>
    <row r="222" spans="1:29" ht="18.75" x14ac:dyDescent="0.4">
      <c r="A222" s="155">
        <v>83065168</v>
      </c>
      <c r="C222" s="112" t="s">
        <v>165</v>
      </c>
      <c r="D222" s="157">
        <v>526297</v>
      </c>
      <c r="E222" s="157">
        <f t="shared" si="48"/>
        <v>8771.6166666666668</v>
      </c>
      <c r="F222" s="69">
        <f t="shared" si="49"/>
        <v>1.3158568909421948</v>
      </c>
      <c r="G222" s="69">
        <f t="shared" si="50"/>
        <v>1.6244958014459712</v>
      </c>
      <c r="H222" s="69">
        <f t="shared" si="51"/>
        <v>0.28255794559195174</v>
      </c>
      <c r="I222" s="70">
        <f t="shared" si="47"/>
        <v>3.2229106379801178</v>
      </c>
      <c r="J222" s="15"/>
      <c r="K222" s="71"/>
      <c r="L222" s="69"/>
      <c r="M222" s="69"/>
      <c r="N222" s="72"/>
      <c r="O222" s="71">
        <f t="shared" si="52"/>
        <v>0</v>
      </c>
      <c r="P222" s="71">
        <f t="shared" si="52"/>
        <v>0</v>
      </c>
      <c r="Q222" s="71">
        <f t="shared" si="52"/>
        <v>0</v>
      </c>
      <c r="R222" s="72"/>
      <c r="S222" s="69">
        <f t="shared" si="53"/>
        <v>0.28948851600728287</v>
      </c>
      <c r="T222" s="69">
        <f t="shared" si="54"/>
        <v>1.299596641156777</v>
      </c>
      <c r="U222" s="69">
        <f t="shared" si="55"/>
        <v>0.24017425375315898</v>
      </c>
      <c r="V222" s="73"/>
      <c r="W222" s="69">
        <f t="shared" si="56"/>
        <v>0.35528136055439263</v>
      </c>
      <c r="X222" s="69">
        <f t="shared" si="57"/>
        <v>1.3808214312290754</v>
      </c>
      <c r="Y222" s="69">
        <f t="shared" si="58"/>
        <v>0.25430215103275655</v>
      </c>
      <c r="Z222" s="74"/>
      <c r="AA222" s="69">
        <f t="shared" si="59"/>
        <v>0.42107420510150234</v>
      </c>
      <c r="AB222" s="69">
        <f t="shared" si="60"/>
        <v>1.4620462213013741</v>
      </c>
      <c r="AC222" s="69">
        <f t="shared" si="61"/>
        <v>0.26843004831235412</v>
      </c>
    </row>
    <row r="223" spans="1:29" ht="18.75" x14ac:dyDescent="0.4">
      <c r="A223" s="156">
        <v>83097856</v>
      </c>
      <c r="C223" s="120" t="s">
        <v>166</v>
      </c>
      <c r="D223" s="158">
        <v>825871</v>
      </c>
      <c r="E223" s="159">
        <f t="shared" si="48"/>
        <v>13764.516666666666</v>
      </c>
      <c r="F223" s="75">
        <f t="shared" si="49"/>
        <v>2.0648570035157361</v>
      </c>
      <c r="G223" s="75">
        <f t="shared" si="50"/>
        <v>2.5491765524712959</v>
      </c>
      <c r="H223" s="75">
        <f t="shared" si="51"/>
        <v>0.44339301399014391</v>
      </c>
      <c r="I223" s="76">
        <f t="shared" si="47"/>
        <v>5.0574265699771752</v>
      </c>
      <c r="J223" s="15"/>
      <c r="K223" s="77"/>
      <c r="L223" s="74">
        <v>1</v>
      </c>
      <c r="M223" s="74"/>
      <c r="N223" s="72"/>
      <c r="O223" s="77">
        <f t="shared" si="52"/>
        <v>0</v>
      </c>
      <c r="P223" s="77">
        <f t="shared" si="52"/>
        <v>0.39228353918074105</v>
      </c>
      <c r="Q223" s="77">
        <f t="shared" si="52"/>
        <v>0</v>
      </c>
      <c r="R223" s="72"/>
      <c r="S223" s="74">
        <f t="shared" si="53"/>
        <v>0.45426854077346196</v>
      </c>
      <c r="T223" s="74">
        <f t="shared" si="54"/>
        <v>2.0393412419770369</v>
      </c>
      <c r="U223" s="74">
        <f t="shared" si="55"/>
        <v>0.37688406189162232</v>
      </c>
      <c r="V223" s="16"/>
      <c r="W223" s="74">
        <f t="shared" si="56"/>
        <v>0.55751139094924873</v>
      </c>
      <c r="X223" s="74">
        <f t="shared" si="57"/>
        <v>2.1668000696006016</v>
      </c>
      <c r="Y223" s="74">
        <f t="shared" si="58"/>
        <v>0.39905371259112954</v>
      </c>
      <c r="Z223" s="16"/>
      <c r="AA223" s="74">
        <f t="shared" si="59"/>
        <v>0.66075424112503556</v>
      </c>
      <c r="AB223" s="74">
        <f t="shared" si="60"/>
        <v>2.2942588972241662</v>
      </c>
      <c r="AC223" s="74">
        <f t="shared" si="61"/>
        <v>0.4212233632906367</v>
      </c>
    </row>
    <row r="224" spans="1:29" ht="18.75" x14ac:dyDescent="0.4">
      <c r="A224" s="155">
        <v>83098027</v>
      </c>
      <c r="C224" s="112" t="s">
        <v>167</v>
      </c>
      <c r="D224" s="157">
        <v>425581</v>
      </c>
      <c r="E224" s="157">
        <f t="shared" si="48"/>
        <v>7093.0166666666664</v>
      </c>
      <c r="F224" s="69">
        <f t="shared" si="49"/>
        <v>1.0640450002642428</v>
      </c>
      <c r="G224" s="69">
        <f t="shared" si="50"/>
        <v>1.313620536836003</v>
      </c>
      <c r="H224" s="69">
        <f t="shared" si="51"/>
        <v>0.22848561371804971</v>
      </c>
      <c r="I224" s="70">
        <f t="shared" si="47"/>
        <v>2.6061511508182953</v>
      </c>
      <c r="J224" s="15"/>
      <c r="K224" s="71"/>
      <c r="L224" s="69"/>
      <c r="M224" s="69">
        <v>2</v>
      </c>
      <c r="N224" s="72"/>
      <c r="O224" s="71">
        <f t="shared" si="52"/>
        <v>0</v>
      </c>
      <c r="P224" s="71">
        <f t="shared" si="52"/>
        <v>0</v>
      </c>
      <c r="Q224" s="71">
        <f t="shared" si="52"/>
        <v>8.7532863336769715</v>
      </c>
      <c r="R224" s="72"/>
      <c r="S224" s="69">
        <f t="shared" si="53"/>
        <v>0.2340899000581334</v>
      </c>
      <c r="T224" s="69">
        <f t="shared" si="54"/>
        <v>1.0508964294688024</v>
      </c>
      <c r="U224" s="69">
        <f t="shared" si="55"/>
        <v>0.19421277166034226</v>
      </c>
      <c r="V224" s="73"/>
      <c r="W224" s="69">
        <f t="shared" si="56"/>
        <v>0.28729215007134556</v>
      </c>
      <c r="X224" s="69">
        <f t="shared" si="57"/>
        <v>1.1165774563106026</v>
      </c>
      <c r="Y224" s="69">
        <f t="shared" si="58"/>
        <v>0.20563705234624474</v>
      </c>
      <c r="Z224" s="74"/>
      <c r="AA224" s="69">
        <f t="shared" si="59"/>
        <v>0.34049440008455767</v>
      </c>
      <c r="AB224" s="69">
        <f t="shared" si="60"/>
        <v>1.1822584831524028</v>
      </c>
      <c r="AC224" s="69">
        <f t="shared" si="61"/>
        <v>0.21706133303214722</v>
      </c>
    </row>
    <row r="225" spans="1:29" ht="18.75" x14ac:dyDescent="0.4">
      <c r="A225" s="156">
        <v>83098315</v>
      </c>
      <c r="C225" s="120" t="s">
        <v>237</v>
      </c>
      <c r="D225" s="158">
        <v>590245</v>
      </c>
      <c r="E225" s="159">
        <f t="shared" si="48"/>
        <v>9837.4166666666661</v>
      </c>
      <c r="F225" s="75">
        <f t="shared" si="49"/>
        <v>1.4757407900751396</v>
      </c>
      <c r="G225" s="75">
        <f t="shared" si="50"/>
        <v>1.8218810373695409</v>
      </c>
      <c r="H225" s="75">
        <f t="shared" si="51"/>
        <v>0.31689030071598651</v>
      </c>
      <c r="I225" s="76">
        <f t="shared" si="47"/>
        <v>3.6145121281606669</v>
      </c>
      <c r="J225" s="15"/>
      <c r="K225" s="77"/>
      <c r="L225" s="74">
        <v>1</v>
      </c>
      <c r="M225" s="74"/>
      <c r="N225" s="72"/>
      <c r="O225" s="77">
        <f t="shared" si="52"/>
        <v>0</v>
      </c>
      <c r="P225" s="77">
        <f t="shared" si="52"/>
        <v>0.54888325828552176</v>
      </c>
      <c r="Q225" s="77">
        <f t="shared" si="52"/>
        <v>0</v>
      </c>
      <c r="R225" s="72"/>
      <c r="S225" s="74">
        <f t="shared" si="53"/>
        <v>0.3246629738165307</v>
      </c>
      <c r="T225" s="74">
        <f t="shared" si="54"/>
        <v>1.4575048298956328</v>
      </c>
      <c r="U225" s="74">
        <f t="shared" si="55"/>
        <v>0.26935675560858852</v>
      </c>
      <c r="V225" s="16"/>
      <c r="W225" s="74">
        <f t="shared" si="56"/>
        <v>0.39845001332028773</v>
      </c>
      <c r="X225" s="74">
        <f t="shared" si="57"/>
        <v>1.5485988817641096</v>
      </c>
      <c r="Y225" s="74">
        <f t="shared" si="58"/>
        <v>0.28520127064438788</v>
      </c>
      <c r="Z225" s="16"/>
      <c r="AA225" s="74">
        <f t="shared" si="59"/>
        <v>0.47223705282404466</v>
      </c>
      <c r="AB225" s="74">
        <f t="shared" si="60"/>
        <v>1.6396929336325867</v>
      </c>
      <c r="AC225" s="74">
        <f t="shared" si="61"/>
        <v>0.30104578568018714</v>
      </c>
    </row>
    <row r="226" spans="1:29" ht="18.75" x14ac:dyDescent="0.4">
      <c r="A226" s="155">
        <v>84664321</v>
      </c>
      <c r="C226" s="112" t="s">
        <v>168</v>
      </c>
      <c r="D226" s="157">
        <v>717203</v>
      </c>
      <c r="E226" s="157">
        <f t="shared" si="48"/>
        <v>11953.383333333333</v>
      </c>
      <c r="F226" s="69">
        <f t="shared" si="49"/>
        <v>1.7931633844662136</v>
      </c>
      <c r="G226" s="69">
        <f t="shared" si="50"/>
        <v>2.213756229437855</v>
      </c>
      <c r="H226" s="69">
        <f t="shared" si="51"/>
        <v>0.38505141821516092</v>
      </c>
      <c r="I226" s="70">
        <f t="shared" si="47"/>
        <v>4.3919710321192298</v>
      </c>
      <c r="J226" s="15"/>
      <c r="K226" s="71">
        <v>1</v>
      </c>
      <c r="L226" s="69">
        <v>2</v>
      </c>
      <c r="M226" s="69">
        <v>1</v>
      </c>
      <c r="N226" s="72"/>
      <c r="O226" s="71">
        <f t="shared" si="52"/>
        <v>0.55767366691891196</v>
      </c>
      <c r="P226" s="71">
        <f t="shared" si="52"/>
        <v>0.90344183944221601</v>
      </c>
      <c r="Q226" s="71">
        <f t="shared" si="52"/>
        <v>2.5970557507236998</v>
      </c>
      <c r="R226" s="72"/>
      <c r="S226" s="69">
        <f t="shared" si="53"/>
        <v>0.39449594458256698</v>
      </c>
      <c r="T226" s="69">
        <f t="shared" si="54"/>
        <v>1.7710049835502841</v>
      </c>
      <c r="U226" s="69">
        <f t="shared" si="55"/>
        <v>0.32729370548288678</v>
      </c>
      <c r="V226" s="73"/>
      <c r="W226" s="69">
        <f t="shared" si="56"/>
        <v>0.48415411380587769</v>
      </c>
      <c r="X226" s="69">
        <f t="shared" si="57"/>
        <v>1.8816927950221767</v>
      </c>
      <c r="Y226" s="69">
        <f t="shared" si="58"/>
        <v>0.34654627639364483</v>
      </c>
      <c r="Z226" s="74"/>
      <c r="AA226" s="69">
        <f t="shared" si="59"/>
        <v>0.57381228302918841</v>
      </c>
      <c r="AB226" s="69">
        <f t="shared" si="60"/>
        <v>1.9923806064940695</v>
      </c>
      <c r="AC226" s="69">
        <f t="shared" si="61"/>
        <v>0.36579884730440287</v>
      </c>
    </row>
    <row r="227" spans="1:29" ht="18.75" x14ac:dyDescent="0.4">
      <c r="A227" s="156">
        <v>84664489</v>
      </c>
      <c r="C227" s="120" t="s">
        <v>169</v>
      </c>
      <c r="D227" s="158">
        <v>1975057</v>
      </c>
      <c r="E227" s="159">
        <f t="shared" si="48"/>
        <v>32917.616666666669</v>
      </c>
      <c r="F227" s="75">
        <f t="shared" si="49"/>
        <v>4.9380717797244111</v>
      </c>
      <c r="G227" s="75">
        <f t="shared" si="50"/>
        <v>6.0963140662334681</v>
      </c>
      <c r="H227" s="75">
        <f t="shared" si="51"/>
        <v>1.0603671469664533</v>
      </c>
      <c r="I227" s="76">
        <f t="shared" si="47"/>
        <v>12.094752992924331</v>
      </c>
      <c r="J227" s="15"/>
      <c r="K227" s="77"/>
      <c r="L227" s="74">
        <v>2</v>
      </c>
      <c r="M227" s="74">
        <v>1</v>
      </c>
      <c r="N227" s="72"/>
      <c r="O227" s="77">
        <f t="shared" si="52"/>
        <v>0</v>
      </c>
      <c r="P227" s="77">
        <f t="shared" si="52"/>
        <v>0.32806708746809615</v>
      </c>
      <c r="Q227" s="77">
        <f t="shared" si="52"/>
        <v>0.94306958006087382</v>
      </c>
      <c r="R227" s="72"/>
      <c r="S227" s="74">
        <f t="shared" si="53"/>
        <v>1.0863757915393704</v>
      </c>
      <c r="T227" s="74">
        <f t="shared" si="54"/>
        <v>4.8770512529867744</v>
      </c>
      <c r="U227" s="74">
        <f t="shared" si="55"/>
        <v>0.90131207492148524</v>
      </c>
      <c r="V227" s="16"/>
      <c r="W227" s="74">
        <f t="shared" si="56"/>
        <v>1.3332793805255911</v>
      </c>
      <c r="X227" s="74">
        <f t="shared" si="57"/>
        <v>5.1818669562984478</v>
      </c>
      <c r="Y227" s="74">
        <f t="shared" si="58"/>
        <v>0.95433043226980796</v>
      </c>
      <c r="Z227" s="16"/>
      <c r="AA227" s="74">
        <f t="shared" si="59"/>
        <v>1.5801829695118117</v>
      </c>
      <c r="AB227" s="74">
        <f t="shared" si="60"/>
        <v>5.4866826596101212</v>
      </c>
      <c r="AC227" s="74">
        <f t="shared" si="61"/>
        <v>1.0073487896181306</v>
      </c>
    </row>
    <row r="228" spans="1:29" ht="27" x14ac:dyDescent="0.4">
      <c r="A228" s="155">
        <v>84973621</v>
      </c>
      <c r="C228" s="105" t="s">
        <v>254</v>
      </c>
      <c r="D228" s="157">
        <v>577985</v>
      </c>
      <c r="E228" s="157">
        <f t="shared" si="48"/>
        <v>9633.0833333333339</v>
      </c>
      <c r="F228" s="69">
        <f t="shared" si="49"/>
        <v>1.4450881253574017</v>
      </c>
      <c r="G228" s="69">
        <f t="shared" si="50"/>
        <v>1.7840386811985431</v>
      </c>
      <c r="H228" s="69">
        <f t="shared" si="51"/>
        <v>0.3103081609489779</v>
      </c>
      <c r="I228" s="70">
        <f t="shared" si="47"/>
        <v>3.5394349675049224</v>
      </c>
      <c r="J228" s="15"/>
      <c r="K228" s="71"/>
      <c r="L228" s="69"/>
      <c r="M228" s="69"/>
      <c r="N228" s="72"/>
      <c r="O228" s="71">
        <f t="shared" si="52"/>
        <v>0</v>
      </c>
      <c r="P228" s="71">
        <f t="shared" si="52"/>
        <v>0</v>
      </c>
      <c r="Q228" s="71">
        <f t="shared" si="52"/>
        <v>0</v>
      </c>
      <c r="R228" s="72"/>
      <c r="S228" s="69">
        <f t="shared" si="53"/>
        <v>0.31791938757862837</v>
      </c>
      <c r="T228" s="69">
        <f t="shared" si="54"/>
        <v>1.4272309449588345</v>
      </c>
      <c r="U228" s="69">
        <f t="shared" si="55"/>
        <v>0.26376193680663118</v>
      </c>
      <c r="V228" s="73"/>
      <c r="W228" s="69">
        <f t="shared" si="56"/>
        <v>0.39017379384649847</v>
      </c>
      <c r="X228" s="69">
        <f t="shared" si="57"/>
        <v>1.5164328790187616</v>
      </c>
      <c r="Y228" s="69">
        <f t="shared" si="58"/>
        <v>0.27927734485408012</v>
      </c>
      <c r="Z228" s="74"/>
      <c r="AA228" s="69">
        <f t="shared" si="59"/>
        <v>0.46242820011436858</v>
      </c>
      <c r="AB228" s="69">
        <f t="shared" si="60"/>
        <v>1.6056348130786888</v>
      </c>
      <c r="AC228" s="69">
        <f t="shared" si="61"/>
        <v>0.29479275290152901</v>
      </c>
    </row>
    <row r="229" spans="1:29" ht="18.75" x14ac:dyDescent="0.4">
      <c r="A229" s="156">
        <v>87218042</v>
      </c>
      <c r="C229" s="120" t="s">
        <v>201</v>
      </c>
      <c r="D229" s="158">
        <v>1808632</v>
      </c>
      <c r="E229" s="159">
        <f t="shared" si="48"/>
        <v>30143.866666666665</v>
      </c>
      <c r="F229" s="75">
        <f t="shared" si="49"/>
        <v>4.5219731071591962</v>
      </c>
      <c r="G229" s="75">
        <f t="shared" si="50"/>
        <v>5.5826179711471458</v>
      </c>
      <c r="H229" s="75">
        <f t="shared" si="51"/>
        <v>0.97101701558599574</v>
      </c>
      <c r="I229" s="76">
        <f t="shared" si="47"/>
        <v>11.075608093892338</v>
      </c>
      <c r="J229" s="15"/>
      <c r="K229" s="77"/>
      <c r="L229" s="74">
        <v>2</v>
      </c>
      <c r="M229" s="74"/>
      <c r="N229" s="72"/>
      <c r="O229" s="77">
        <f t="shared" si="52"/>
        <v>0</v>
      </c>
      <c r="P229" s="77">
        <f t="shared" si="52"/>
        <v>0.35825485647355332</v>
      </c>
      <c r="Q229" s="77">
        <f t="shared" si="52"/>
        <v>0</v>
      </c>
      <c r="R229" s="72"/>
      <c r="S229" s="74">
        <f t="shared" si="53"/>
        <v>0.99483408357502312</v>
      </c>
      <c r="T229" s="74">
        <f t="shared" si="54"/>
        <v>4.4660943769177166</v>
      </c>
      <c r="U229" s="74">
        <f t="shared" si="55"/>
        <v>0.82536446324809631</v>
      </c>
      <c r="V229" s="16"/>
      <c r="W229" s="74">
        <f t="shared" si="56"/>
        <v>1.2209327389329832</v>
      </c>
      <c r="X229" s="74">
        <f t="shared" si="57"/>
        <v>4.7452252754750734</v>
      </c>
      <c r="Y229" s="74">
        <f t="shared" si="58"/>
        <v>0.8739153140273962</v>
      </c>
      <c r="Z229" s="16"/>
      <c r="AA229" s="74">
        <f t="shared" si="59"/>
        <v>1.4470313942909427</v>
      </c>
      <c r="AB229" s="74">
        <f t="shared" si="60"/>
        <v>5.0243561740324312</v>
      </c>
      <c r="AC229" s="74">
        <f t="shared" si="61"/>
        <v>0.92246616480669585</v>
      </c>
    </row>
    <row r="230" spans="1:29" ht="18.75" x14ac:dyDescent="0.4">
      <c r="A230" s="155">
        <v>87218168</v>
      </c>
      <c r="C230" s="112" t="s">
        <v>170</v>
      </c>
      <c r="D230" s="157">
        <v>1017658</v>
      </c>
      <c r="E230" s="157">
        <f t="shared" si="48"/>
        <v>16960.966666666667</v>
      </c>
      <c r="F230" s="69">
        <f t="shared" si="49"/>
        <v>2.5443661885255895</v>
      </c>
      <c r="G230" s="69">
        <f t="shared" si="50"/>
        <v>3.1411563210656799</v>
      </c>
      <c r="H230" s="69">
        <f t="shared" si="51"/>
        <v>0.54635947724424505</v>
      </c>
      <c r="I230" s="70">
        <f t="shared" si="47"/>
        <v>6.2318819868355142</v>
      </c>
      <c r="J230" s="15"/>
      <c r="K230" s="71"/>
      <c r="L230" s="69"/>
      <c r="M230" s="69"/>
      <c r="N230" s="72"/>
      <c r="O230" s="71">
        <f t="shared" si="52"/>
        <v>0</v>
      </c>
      <c r="P230" s="71">
        <f t="shared" si="52"/>
        <v>0</v>
      </c>
      <c r="Q230" s="71">
        <f t="shared" si="52"/>
        <v>0</v>
      </c>
      <c r="R230" s="72"/>
      <c r="S230" s="69">
        <f t="shared" si="53"/>
        <v>0.55976056147562969</v>
      </c>
      <c r="T230" s="69">
        <f t="shared" si="54"/>
        <v>2.5129250568525441</v>
      </c>
      <c r="U230" s="69">
        <f t="shared" si="55"/>
        <v>0.46440555565760827</v>
      </c>
      <c r="V230" s="73"/>
      <c r="W230" s="69">
        <f t="shared" si="56"/>
        <v>0.68697887090190923</v>
      </c>
      <c r="X230" s="69">
        <f t="shared" si="57"/>
        <v>2.6699828729058277</v>
      </c>
      <c r="Y230" s="69">
        <f t="shared" si="58"/>
        <v>0.49172352951982057</v>
      </c>
      <c r="Z230" s="74"/>
      <c r="AA230" s="69">
        <f t="shared" si="59"/>
        <v>0.81419718032818866</v>
      </c>
      <c r="AB230" s="69">
        <f t="shared" si="60"/>
        <v>2.8270406889591118</v>
      </c>
      <c r="AC230" s="69">
        <f t="shared" si="61"/>
        <v>0.51904150338203281</v>
      </c>
    </row>
    <row r="231" spans="1:29" ht="18.75" x14ac:dyDescent="0.4">
      <c r="A231" s="156">
        <v>87218325</v>
      </c>
      <c r="C231" s="120" t="s">
        <v>171</v>
      </c>
      <c r="D231" s="158">
        <v>1443144</v>
      </c>
      <c r="E231" s="159">
        <f t="shared" si="48"/>
        <v>24052.400000000001</v>
      </c>
      <c r="F231" s="75">
        <f t="shared" si="49"/>
        <v>3.6081736681415295</v>
      </c>
      <c r="G231" s="75">
        <f t="shared" si="50"/>
        <v>4.4544836259411404</v>
      </c>
      <c r="H231" s="75">
        <f t="shared" si="51"/>
        <v>0.77479408743228939</v>
      </c>
      <c r="I231" s="76">
        <f t="shared" si="47"/>
        <v>8.837451381514958</v>
      </c>
      <c r="J231" s="15"/>
      <c r="K231" s="77"/>
      <c r="L231" s="74">
        <v>5</v>
      </c>
      <c r="M231" s="74">
        <v>2</v>
      </c>
      <c r="N231" s="72"/>
      <c r="O231" s="77">
        <f t="shared" si="52"/>
        <v>0</v>
      </c>
      <c r="P231" s="77">
        <f t="shared" si="52"/>
        <v>1.1224645592773064</v>
      </c>
      <c r="Q231" s="77">
        <f t="shared" si="52"/>
        <v>2.5813310045099995</v>
      </c>
      <c r="R231" s="72"/>
      <c r="S231" s="74">
        <f t="shared" si="53"/>
        <v>0.79379820699113646</v>
      </c>
      <c r="T231" s="74">
        <f t="shared" si="54"/>
        <v>3.5635869007529126</v>
      </c>
      <c r="U231" s="74">
        <f t="shared" si="55"/>
        <v>0.65857497431744594</v>
      </c>
      <c r="V231" s="16"/>
      <c r="W231" s="74">
        <f t="shared" si="56"/>
        <v>0.97420689039821307</v>
      </c>
      <c r="X231" s="74">
        <f t="shared" si="57"/>
        <v>3.7863110820499695</v>
      </c>
      <c r="Y231" s="74">
        <f t="shared" si="58"/>
        <v>0.6973146786890605</v>
      </c>
      <c r="Z231" s="16"/>
      <c r="AA231" s="74">
        <f t="shared" si="59"/>
        <v>1.1546155738052895</v>
      </c>
      <c r="AB231" s="74">
        <f t="shared" si="60"/>
        <v>4.0090352633470268</v>
      </c>
      <c r="AC231" s="74">
        <f t="shared" si="61"/>
        <v>0.73605438306067483</v>
      </c>
    </row>
    <row r="232" spans="1:29" ht="5.25" customHeight="1" x14ac:dyDescent="0.4">
      <c r="A232" s="155"/>
      <c r="C232" s="112"/>
      <c r="D232" s="157"/>
      <c r="E232" s="157"/>
      <c r="F232" s="69"/>
      <c r="G232" s="69"/>
      <c r="H232" s="69"/>
      <c r="I232" s="70"/>
      <c r="J232" s="15"/>
      <c r="K232" s="71"/>
      <c r="L232" s="69"/>
      <c r="M232" s="69"/>
      <c r="N232" s="72"/>
      <c r="O232" s="71"/>
      <c r="P232" s="71"/>
      <c r="Q232" s="71"/>
      <c r="R232" s="72"/>
      <c r="S232" s="69"/>
      <c r="T232" s="69"/>
      <c r="U232" s="69"/>
      <c r="V232" s="73"/>
      <c r="W232" s="69"/>
      <c r="X232" s="69"/>
      <c r="Y232" s="69"/>
      <c r="Z232" s="74"/>
      <c r="AA232" s="69"/>
      <c r="AB232" s="69"/>
      <c r="AC232" s="69"/>
    </row>
    <row r="233" spans="1:29" ht="18.75" x14ac:dyDescent="0.4">
      <c r="A233" s="156">
        <v>89726566</v>
      </c>
      <c r="C233" s="120" t="s">
        <v>172</v>
      </c>
      <c r="D233" s="158">
        <v>2696758</v>
      </c>
      <c r="E233" s="159">
        <f t="shared" si="48"/>
        <v>44945.966666666667</v>
      </c>
      <c r="F233" s="75">
        <f t="shared" si="49"/>
        <v>6.7424811418333963</v>
      </c>
      <c r="G233" s="75">
        <f t="shared" si="50"/>
        <v>8.3239540573399324</v>
      </c>
      <c r="H233" s="75">
        <f t="shared" si="51"/>
        <v>1.4478334481075525</v>
      </c>
      <c r="I233" s="76">
        <f t="shared" si="47"/>
        <v>16.514268647280883</v>
      </c>
      <c r="J233" s="15"/>
      <c r="K233" s="77"/>
      <c r="L233" s="74">
        <v>3</v>
      </c>
      <c r="M233" s="74">
        <v>2</v>
      </c>
      <c r="N233" s="72"/>
      <c r="O233" s="77">
        <f t="shared" si="52"/>
        <v>0</v>
      </c>
      <c r="P233" s="77">
        <f t="shared" si="52"/>
        <v>0.36040564127749442</v>
      </c>
      <c r="Q233" s="77">
        <f t="shared" si="52"/>
        <v>1.3813743580894462</v>
      </c>
      <c r="R233" s="72"/>
      <c r="S233" s="74">
        <f t="shared" si="53"/>
        <v>1.4833458512033473</v>
      </c>
      <c r="T233" s="74">
        <f t="shared" si="54"/>
        <v>6.6591632458719463</v>
      </c>
      <c r="U233" s="74">
        <f t="shared" si="55"/>
        <v>1.2306584308914197</v>
      </c>
      <c r="V233" s="16"/>
      <c r="W233" s="74">
        <f t="shared" si="56"/>
        <v>1.8204699082950171</v>
      </c>
      <c r="X233" s="74">
        <f t="shared" si="57"/>
        <v>7.0753609487389424</v>
      </c>
      <c r="Y233" s="74">
        <f t="shared" si="58"/>
        <v>1.3030501032967974</v>
      </c>
      <c r="Z233" s="16"/>
      <c r="AA233" s="74">
        <f t="shared" si="59"/>
        <v>2.1575939653866869</v>
      </c>
      <c r="AB233" s="74">
        <f t="shared" si="60"/>
        <v>7.4915586516059394</v>
      </c>
      <c r="AC233" s="74">
        <f t="shared" si="61"/>
        <v>1.3754417757021749</v>
      </c>
    </row>
    <row r="234" spans="1:29" ht="18.75" x14ac:dyDescent="0.4">
      <c r="A234" s="155">
        <v>89726655</v>
      </c>
      <c r="C234" s="112" t="s">
        <v>173</v>
      </c>
      <c r="D234" s="157">
        <v>892887</v>
      </c>
      <c r="E234" s="157">
        <f t="shared" si="48"/>
        <v>14881.45</v>
      </c>
      <c r="F234" s="69">
        <f t="shared" si="49"/>
        <v>2.2324115694801669</v>
      </c>
      <c r="G234" s="69">
        <f t="shared" si="50"/>
        <v>2.7560316373942637</v>
      </c>
      <c r="H234" s="69">
        <f t="shared" si="51"/>
        <v>0.4793725146937205</v>
      </c>
      <c r="I234" s="70">
        <f t="shared" si="47"/>
        <v>5.4678157215681509</v>
      </c>
      <c r="J234" s="15"/>
      <c r="K234" s="71"/>
      <c r="L234" s="69">
        <v>1</v>
      </c>
      <c r="M234" s="69">
        <v>2</v>
      </c>
      <c r="N234" s="72"/>
      <c r="O234" s="71">
        <f t="shared" si="52"/>
        <v>0</v>
      </c>
      <c r="P234" s="71">
        <f t="shared" si="52"/>
        <v>0.36284053725358056</v>
      </c>
      <c r="Q234" s="71">
        <f t="shared" si="52"/>
        <v>4.1721207175964921</v>
      </c>
      <c r="R234" s="72"/>
      <c r="S234" s="69">
        <f t="shared" si="53"/>
        <v>0.49113054528563671</v>
      </c>
      <c r="T234" s="69">
        <f t="shared" si="54"/>
        <v>2.2048253099154111</v>
      </c>
      <c r="U234" s="69">
        <f t="shared" si="55"/>
        <v>0.40746663748966239</v>
      </c>
      <c r="V234" s="73"/>
      <c r="W234" s="69">
        <f t="shared" si="56"/>
        <v>0.60275112375964512</v>
      </c>
      <c r="X234" s="69">
        <f t="shared" si="57"/>
        <v>2.3426268917851241</v>
      </c>
      <c r="Y234" s="69">
        <f t="shared" si="58"/>
        <v>0.43143526322434844</v>
      </c>
      <c r="Z234" s="74"/>
      <c r="AA234" s="69">
        <f t="shared" si="59"/>
        <v>0.71437170223365343</v>
      </c>
      <c r="AB234" s="69">
        <f t="shared" si="60"/>
        <v>2.4804284736548374</v>
      </c>
      <c r="AC234" s="69">
        <f t="shared" si="61"/>
        <v>0.45540388895903444</v>
      </c>
    </row>
    <row r="235" spans="1:29" ht="18.75" x14ac:dyDescent="0.4">
      <c r="A235" s="156">
        <v>89726676</v>
      </c>
      <c r="C235" s="120" t="s">
        <v>174</v>
      </c>
      <c r="D235" s="158">
        <v>518187</v>
      </c>
      <c r="E235" s="159">
        <f t="shared" si="48"/>
        <v>8636.4500000000007</v>
      </c>
      <c r="F235" s="75">
        <f t="shared" si="49"/>
        <v>1.2955801282292378</v>
      </c>
      <c r="G235" s="75">
        <f t="shared" si="50"/>
        <v>1.5994630519723343</v>
      </c>
      <c r="H235" s="75">
        <f t="shared" si="51"/>
        <v>0.27820385476728293</v>
      </c>
      <c r="I235" s="76">
        <f t="shared" si="47"/>
        <v>3.1732470349688553</v>
      </c>
      <c r="J235" s="15"/>
      <c r="K235" s="77"/>
      <c r="L235" s="74">
        <v>1</v>
      </c>
      <c r="M235" s="74"/>
      <c r="N235" s="72"/>
      <c r="O235" s="77">
        <f t="shared" si="52"/>
        <v>0</v>
      </c>
      <c r="P235" s="77">
        <f t="shared" si="52"/>
        <v>0.62520981573589784</v>
      </c>
      <c r="Q235" s="77">
        <f t="shared" si="52"/>
        <v>0</v>
      </c>
      <c r="R235" s="72"/>
      <c r="S235" s="74">
        <f t="shared" si="53"/>
        <v>0.28502762821043232</v>
      </c>
      <c r="T235" s="74">
        <f t="shared" si="54"/>
        <v>1.2795704415778675</v>
      </c>
      <c r="U235" s="74">
        <f t="shared" si="55"/>
        <v>0.2364732765521905</v>
      </c>
      <c r="V235" s="16"/>
      <c r="W235" s="74">
        <f t="shared" si="56"/>
        <v>0.34980663462189426</v>
      </c>
      <c r="X235" s="74">
        <f t="shared" si="57"/>
        <v>1.3595435941764842</v>
      </c>
      <c r="Y235" s="74">
        <f t="shared" si="58"/>
        <v>0.25038346929055466</v>
      </c>
      <c r="Z235" s="16"/>
      <c r="AA235" s="74">
        <f t="shared" si="59"/>
        <v>0.4145856410333561</v>
      </c>
      <c r="AB235" s="74">
        <f t="shared" si="60"/>
        <v>1.4395167467751009</v>
      </c>
      <c r="AC235" s="74">
        <f t="shared" si="61"/>
        <v>0.2642936620289188</v>
      </c>
    </row>
    <row r="236" spans="1:29" ht="18.75" x14ac:dyDescent="0.4">
      <c r="A236" s="155">
        <v>92631863</v>
      </c>
      <c r="C236" s="112" t="s">
        <v>202</v>
      </c>
      <c r="D236" s="157">
        <v>2078155</v>
      </c>
      <c r="E236" s="157">
        <f t="shared" si="48"/>
        <v>34635.916666666664</v>
      </c>
      <c r="F236" s="69">
        <f t="shared" si="49"/>
        <v>5.1958391881313721</v>
      </c>
      <c r="G236" s="69">
        <f t="shared" si="50"/>
        <v>6.4145417364224988</v>
      </c>
      <c r="H236" s="69">
        <f t="shared" si="51"/>
        <v>1.1157183252453318</v>
      </c>
      <c r="I236" s="70">
        <f t="shared" si="47"/>
        <v>12.726099249799203</v>
      </c>
      <c r="J236" s="15"/>
      <c r="K236" s="71"/>
      <c r="L236" s="69">
        <v>1</v>
      </c>
      <c r="M236" s="69">
        <v>1</v>
      </c>
      <c r="N236" s="72"/>
      <c r="O236" s="71">
        <f t="shared" si="52"/>
        <v>0</v>
      </c>
      <c r="P236" s="71">
        <f t="shared" si="52"/>
        <v>0.155895781973307</v>
      </c>
      <c r="Q236" s="71">
        <f t="shared" si="52"/>
        <v>0.89628356671484555</v>
      </c>
      <c r="R236" s="72"/>
      <c r="S236" s="69">
        <f t="shared" si="53"/>
        <v>1.1430846213889019</v>
      </c>
      <c r="T236" s="69">
        <f t="shared" si="54"/>
        <v>5.131633389137999</v>
      </c>
      <c r="U236" s="69">
        <f t="shared" si="55"/>
        <v>0.948360576458532</v>
      </c>
      <c r="V236" s="73"/>
      <c r="W236" s="69">
        <f t="shared" si="56"/>
        <v>1.4028765807954706</v>
      </c>
      <c r="X236" s="69">
        <f t="shared" si="57"/>
        <v>5.4523604759591242</v>
      </c>
      <c r="Y236" s="69">
        <f t="shared" si="58"/>
        <v>1.0041464927207986</v>
      </c>
      <c r="Z236" s="74"/>
      <c r="AA236" s="69">
        <f t="shared" si="59"/>
        <v>1.6626685402020391</v>
      </c>
      <c r="AB236" s="69">
        <f t="shared" si="60"/>
        <v>5.7730875627802494</v>
      </c>
      <c r="AC236" s="69">
        <f t="shared" si="61"/>
        <v>1.0599324089830651</v>
      </c>
    </row>
    <row r="237" spans="1:29" ht="18.75" x14ac:dyDescent="0.4">
      <c r="A237" s="156">
        <v>92631926</v>
      </c>
      <c r="C237" s="120" t="s">
        <v>175</v>
      </c>
      <c r="D237" s="158">
        <v>5018922</v>
      </c>
      <c r="E237" s="159">
        <f t="shared" si="48"/>
        <v>83648.7</v>
      </c>
      <c r="F237" s="75">
        <f t="shared" si="49"/>
        <v>12.548395865455021</v>
      </c>
      <c r="G237" s="75">
        <f t="shared" si="50"/>
        <v>15.491666714392853</v>
      </c>
      <c r="H237" s="75">
        <f t="shared" si="51"/>
        <v>2.6945551454905678</v>
      </c>
      <c r="I237" s="76">
        <f t="shared" si="47"/>
        <v>30.734617725338442</v>
      </c>
      <c r="J237" s="15"/>
      <c r="K237" s="77">
        <v>2</v>
      </c>
      <c r="L237" s="74">
        <v>12</v>
      </c>
      <c r="M237" s="74">
        <v>5</v>
      </c>
      <c r="N237" s="72"/>
      <c r="O237" s="77">
        <f t="shared" si="52"/>
        <v>0.15938292204391477</v>
      </c>
      <c r="P237" s="77">
        <f t="shared" si="52"/>
        <v>0.77461000299284466</v>
      </c>
      <c r="Q237" s="77">
        <f t="shared" si="52"/>
        <v>1.8555938661591969</v>
      </c>
      <c r="R237" s="72"/>
      <c r="S237" s="74">
        <f t="shared" si="53"/>
        <v>2.7606470904001044</v>
      </c>
      <c r="T237" s="74">
        <f t="shared" si="54"/>
        <v>12.393333371514283</v>
      </c>
      <c r="U237" s="74">
        <f t="shared" si="55"/>
        <v>2.2903718736669827</v>
      </c>
      <c r="V237" s="16"/>
      <c r="W237" s="74">
        <f t="shared" si="56"/>
        <v>3.388066883672856</v>
      </c>
      <c r="X237" s="74">
        <f t="shared" si="57"/>
        <v>13.167916707233925</v>
      </c>
      <c r="Y237" s="74">
        <f t="shared" si="58"/>
        <v>2.4250996309415109</v>
      </c>
      <c r="Z237" s="16"/>
      <c r="AA237" s="74">
        <f t="shared" si="59"/>
        <v>4.0154866769456063</v>
      </c>
      <c r="AB237" s="74">
        <f t="shared" si="60"/>
        <v>13.942500042953569</v>
      </c>
      <c r="AC237" s="74">
        <f t="shared" si="61"/>
        <v>2.5598273882160392</v>
      </c>
    </row>
    <row r="238" spans="1:29" ht="18.75" x14ac:dyDescent="0.4">
      <c r="A238" s="155">
        <v>92620107</v>
      </c>
      <c r="C238" s="112" t="s">
        <v>203</v>
      </c>
      <c r="D238" s="157">
        <v>593591</v>
      </c>
      <c r="E238" s="157">
        <f t="shared" si="48"/>
        <v>9893.1833333333325</v>
      </c>
      <c r="F238" s="69">
        <f t="shared" si="49"/>
        <v>1.4841065173300783</v>
      </c>
      <c r="G238" s="69">
        <f t="shared" si="50"/>
        <v>1.8322089756850513</v>
      </c>
      <c r="H238" s="69">
        <f t="shared" si="51"/>
        <v>0.31868669873070188</v>
      </c>
      <c r="I238" s="70">
        <f t="shared" si="47"/>
        <v>3.6350021917458313</v>
      </c>
      <c r="J238" s="15"/>
      <c r="K238" s="71"/>
      <c r="L238" s="69"/>
      <c r="M238" s="69"/>
      <c r="N238" s="72"/>
      <c r="O238" s="71">
        <f t="shared" si="52"/>
        <v>0</v>
      </c>
      <c r="P238" s="71">
        <f t="shared" si="52"/>
        <v>0</v>
      </c>
      <c r="Q238" s="71">
        <f t="shared" si="52"/>
        <v>0</v>
      </c>
      <c r="R238" s="72"/>
      <c r="S238" s="69">
        <f t="shared" si="53"/>
        <v>0.32650343381261721</v>
      </c>
      <c r="T238" s="69">
        <f t="shared" si="54"/>
        <v>1.465767180548041</v>
      </c>
      <c r="U238" s="69">
        <f t="shared" si="55"/>
        <v>0.27088369392109657</v>
      </c>
      <c r="V238" s="73"/>
      <c r="W238" s="69">
        <f t="shared" si="56"/>
        <v>0.40070875967912117</v>
      </c>
      <c r="X238" s="69">
        <f t="shared" si="57"/>
        <v>1.5573776293322936</v>
      </c>
      <c r="Y238" s="69">
        <f t="shared" si="58"/>
        <v>0.28681802885763169</v>
      </c>
      <c r="Z238" s="74"/>
      <c r="AA238" s="69">
        <f t="shared" si="59"/>
        <v>0.47491408554562503</v>
      </c>
      <c r="AB238" s="69">
        <f t="shared" si="60"/>
        <v>1.6489880781165462</v>
      </c>
      <c r="AC238" s="69">
        <f t="shared" si="61"/>
        <v>0.30275236379416676</v>
      </c>
    </row>
    <row r="239" spans="1:29" ht="18.75" x14ac:dyDescent="0.4">
      <c r="A239" s="156">
        <v>92976248</v>
      </c>
      <c r="C239" s="120" t="s">
        <v>176</v>
      </c>
      <c r="D239" s="158">
        <v>4833416</v>
      </c>
      <c r="E239" s="159">
        <f t="shared" si="48"/>
        <v>80556.933333333334</v>
      </c>
      <c r="F239" s="75">
        <f t="shared" si="49"/>
        <v>12.084590545623971</v>
      </c>
      <c r="G239" s="75">
        <f t="shared" si="50"/>
        <v>14.919074208368622</v>
      </c>
      <c r="H239" s="75">
        <f t="shared" si="51"/>
        <v>2.5949608208887169</v>
      </c>
      <c r="I239" s="76">
        <f t="shared" si="47"/>
        <v>29.598625574881311</v>
      </c>
      <c r="J239" s="15"/>
      <c r="K239" s="77">
        <v>2</v>
      </c>
      <c r="L239" s="74">
        <v>11</v>
      </c>
      <c r="M239" s="74">
        <v>2</v>
      </c>
      <c r="N239" s="72"/>
      <c r="O239" s="77">
        <f t="shared" si="52"/>
        <v>0.1655000219038644</v>
      </c>
      <c r="P239" s="77">
        <f t="shared" si="52"/>
        <v>0.73731116598573665</v>
      </c>
      <c r="Q239" s="77">
        <f t="shared" si="52"/>
        <v>0.7707245457814057</v>
      </c>
      <c r="R239" s="72"/>
      <c r="S239" s="74">
        <f t="shared" si="53"/>
        <v>2.6586099200372737</v>
      </c>
      <c r="T239" s="74">
        <f t="shared" si="54"/>
        <v>11.935259366694899</v>
      </c>
      <c r="U239" s="74">
        <f t="shared" si="55"/>
        <v>2.2057166977554092</v>
      </c>
      <c r="V239" s="16"/>
      <c r="W239" s="74">
        <f t="shared" si="56"/>
        <v>3.2628394473184725</v>
      </c>
      <c r="X239" s="74">
        <f t="shared" si="57"/>
        <v>12.681213077113329</v>
      </c>
      <c r="Y239" s="74">
        <f t="shared" si="58"/>
        <v>2.3354647387998453</v>
      </c>
      <c r="Z239" s="16"/>
      <c r="AA239" s="74">
        <f t="shared" si="59"/>
        <v>3.8670689745996709</v>
      </c>
      <c r="AB239" s="74">
        <f t="shared" si="60"/>
        <v>13.42716678753176</v>
      </c>
      <c r="AC239" s="74">
        <f t="shared" si="61"/>
        <v>2.4652127798442809</v>
      </c>
    </row>
    <row r="240" spans="1:29" ht="18.75" x14ac:dyDescent="0.4">
      <c r="A240" s="155">
        <v>93016737</v>
      </c>
      <c r="C240" s="112" t="s">
        <v>177</v>
      </c>
      <c r="D240" s="157">
        <v>500754</v>
      </c>
      <c r="E240" s="157">
        <f t="shared" si="48"/>
        <v>8345.9</v>
      </c>
      <c r="F240" s="69">
        <f t="shared" si="49"/>
        <v>1.2519938391571066</v>
      </c>
      <c r="G240" s="69">
        <f t="shared" si="50"/>
        <v>1.5456534438867708</v>
      </c>
      <c r="H240" s="69">
        <f t="shared" si="51"/>
        <v>0.26884443857166618</v>
      </c>
      <c r="I240" s="70">
        <f t="shared" si="47"/>
        <v>3.0664917216155438</v>
      </c>
      <c r="J240" s="15"/>
      <c r="K240" s="71"/>
      <c r="L240" s="69"/>
      <c r="M240" s="69"/>
      <c r="N240" s="72"/>
      <c r="O240" s="71">
        <f t="shared" si="52"/>
        <v>0</v>
      </c>
      <c r="P240" s="71">
        <f t="shared" si="52"/>
        <v>0</v>
      </c>
      <c r="Q240" s="71">
        <f t="shared" si="52"/>
        <v>0</v>
      </c>
      <c r="R240" s="72"/>
      <c r="S240" s="69">
        <f t="shared" si="53"/>
        <v>0.27543864461456347</v>
      </c>
      <c r="T240" s="69">
        <f t="shared" si="54"/>
        <v>1.2365227551094167</v>
      </c>
      <c r="U240" s="69">
        <f t="shared" si="55"/>
        <v>0.22851777278591626</v>
      </c>
      <c r="V240" s="73"/>
      <c r="W240" s="69">
        <f t="shared" si="56"/>
        <v>0.33803833657241883</v>
      </c>
      <c r="X240" s="69">
        <f t="shared" si="57"/>
        <v>1.3138054273037552</v>
      </c>
      <c r="Y240" s="69">
        <f t="shared" si="58"/>
        <v>0.24195999471449955</v>
      </c>
      <c r="Z240" s="74"/>
      <c r="AA240" s="69">
        <f t="shared" si="59"/>
        <v>0.40063802853027414</v>
      </c>
      <c r="AB240" s="69">
        <f t="shared" si="60"/>
        <v>1.3910880994980939</v>
      </c>
      <c r="AC240" s="69">
        <f t="shared" si="61"/>
        <v>0.25540221664308288</v>
      </c>
    </row>
    <row r="241" spans="1:29" ht="18.75" x14ac:dyDescent="0.4">
      <c r="A241" s="156">
        <v>93016889</v>
      </c>
      <c r="C241" s="120" t="s">
        <v>178</v>
      </c>
      <c r="D241" s="158">
        <v>2527046</v>
      </c>
      <c r="E241" s="159">
        <f t="shared" si="48"/>
        <v>42117.433333333334</v>
      </c>
      <c r="F241" s="75">
        <f t="shared" si="49"/>
        <v>6.3181642548369252</v>
      </c>
      <c r="G241" s="75">
        <f t="shared" si="50"/>
        <v>7.8001121364188579</v>
      </c>
      <c r="H241" s="75">
        <f t="shared" si="51"/>
        <v>1.3567185945889093</v>
      </c>
      <c r="I241" s="76">
        <f t="shared" si="47"/>
        <v>15.474994985844692</v>
      </c>
      <c r="J241" s="15"/>
      <c r="K241" s="77"/>
      <c r="L241" s="74">
        <v>4</v>
      </c>
      <c r="M241" s="74"/>
      <c r="N241" s="72"/>
      <c r="O241" s="77">
        <f t="shared" si="52"/>
        <v>0</v>
      </c>
      <c r="P241" s="77">
        <f t="shared" si="52"/>
        <v>0.51281314038088388</v>
      </c>
      <c r="Q241" s="77">
        <f t="shared" si="52"/>
        <v>0</v>
      </c>
      <c r="R241" s="72"/>
      <c r="S241" s="74">
        <f t="shared" si="53"/>
        <v>1.3899961360641235</v>
      </c>
      <c r="T241" s="74">
        <f t="shared" si="54"/>
        <v>6.2400897091350869</v>
      </c>
      <c r="U241" s="74">
        <f t="shared" si="55"/>
        <v>1.153210805400573</v>
      </c>
      <c r="V241" s="16"/>
      <c r="W241" s="74">
        <f t="shared" si="56"/>
        <v>1.70590434880597</v>
      </c>
      <c r="X241" s="74">
        <f t="shared" si="57"/>
        <v>6.6300953159560292</v>
      </c>
      <c r="Y241" s="74">
        <f t="shared" si="58"/>
        <v>1.2210467351300185</v>
      </c>
      <c r="Z241" s="16"/>
      <c r="AA241" s="74">
        <f t="shared" si="59"/>
        <v>2.021812561547816</v>
      </c>
      <c r="AB241" s="74">
        <f t="shared" si="60"/>
        <v>7.0201009227769724</v>
      </c>
      <c r="AC241" s="74">
        <f t="shared" si="61"/>
        <v>1.2888826648594638</v>
      </c>
    </row>
    <row r="242" spans="1:29" ht="18.75" x14ac:dyDescent="0.4">
      <c r="A242" s="156"/>
      <c r="C242" s="149" t="s">
        <v>262</v>
      </c>
      <c r="D242" s="166">
        <v>495432</v>
      </c>
      <c r="E242" s="166">
        <f t="shared" si="48"/>
        <v>8257.2000000000007</v>
      </c>
      <c r="F242" s="147">
        <f t="shared" si="49"/>
        <v>1.238687682417482</v>
      </c>
      <c r="G242" s="147">
        <f t="shared" si="50"/>
        <v>1.5292262807919872</v>
      </c>
      <c r="H242" s="147">
        <f t="shared" si="51"/>
        <v>0.26598716713283915</v>
      </c>
      <c r="I242" s="148">
        <f t="shared" si="47"/>
        <v>3.0339011303423082</v>
      </c>
      <c r="J242" s="145"/>
      <c r="K242" s="146"/>
      <c r="L242" s="144"/>
      <c r="M242" s="144"/>
      <c r="N242" s="144"/>
      <c r="O242" s="146"/>
      <c r="P242" s="146"/>
      <c r="Q242" s="146"/>
      <c r="R242" s="144"/>
      <c r="S242" s="144"/>
      <c r="T242" s="144"/>
      <c r="U242" s="144"/>
      <c r="V242" s="145"/>
      <c r="W242" s="144"/>
      <c r="X242" s="144"/>
      <c r="Y242" s="144"/>
      <c r="Z242" s="144"/>
      <c r="AA242" s="147">
        <f t="shared" si="59"/>
        <v>0.39638005837359425</v>
      </c>
      <c r="AB242" s="147">
        <f t="shared" si="60"/>
        <v>1.3763036527127885</v>
      </c>
      <c r="AC242" s="147">
        <f t="shared" si="61"/>
        <v>0.25268780877619718</v>
      </c>
    </row>
    <row r="243" spans="1:29" ht="18.75" x14ac:dyDescent="0.4">
      <c r="A243" s="156"/>
      <c r="C243" s="120"/>
      <c r="D243" s="158">
        <f>SUM(D241:D242)</f>
        <v>3022478</v>
      </c>
      <c r="E243" s="158">
        <f t="shared" ref="E243:I243" si="62">SUM(E241:E242)</f>
        <v>50374.633333333331</v>
      </c>
      <c r="F243" s="74">
        <f t="shared" si="62"/>
        <v>7.5568519372544074</v>
      </c>
      <c r="G243" s="74">
        <f t="shared" si="62"/>
        <v>9.3293384172108453</v>
      </c>
      <c r="H243" s="74">
        <f t="shared" si="62"/>
        <v>1.6227057617217484</v>
      </c>
      <c r="I243" s="76">
        <f t="shared" si="62"/>
        <v>18.508896116187</v>
      </c>
      <c r="J243" s="15"/>
      <c r="K243" s="77"/>
      <c r="L243" s="74"/>
      <c r="M243" s="74"/>
      <c r="N243" s="72"/>
      <c r="O243" s="77"/>
      <c r="P243" s="77"/>
      <c r="Q243" s="77"/>
      <c r="R243" s="72"/>
      <c r="S243" s="74"/>
      <c r="T243" s="74"/>
      <c r="U243" s="74"/>
      <c r="V243" s="16"/>
      <c r="W243" s="74"/>
      <c r="X243" s="74"/>
      <c r="Y243" s="74"/>
      <c r="Z243" s="16"/>
      <c r="AA243" s="74">
        <f>SUM(AA241:AA242)</f>
        <v>2.4181926199214101</v>
      </c>
      <c r="AB243" s="74">
        <f t="shared" ref="AB243:AC243" si="63">SUM(AB241:AB242)</f>
        <v>8.3964045754897612</v>
      </c>
      <c r="AC243" s="74">
        <f t="shared" si="63"/>
        <v>1.541570473635661</v>
      </c>
    </row>
    <row r="244" spans="1:29" ht="18.75" customHeight="1" x14ac:dyDescent="0.4">
      <c r="A244" s="155">
        <v>93021040</v>
      </c>
      <c r="C244" s="112" t="s">
        <v>179</v>
      </c>
      <c r="D244" s="157">
        <v>453781</v>
      </c>
      <c r="E244" s="157">
        <f t="shared" si="48"/>
        <v>7563.0166666666664</v>
      </c>
      <c r="F244" s="69">
        <f t="shared" si="49"/>
        <v>1.134551129549741</v>
      </c>
      <c r="G244" s="69">
        <f t="shared" si="50"/>
        <v>1.4006641293337301</v>
      </c>
      <c r="H244" s="69">
        <f t="shared" si="51"/>
        <v>0.2436256089406959</v>
      </c>
      <c r="I244" s="70">
        <f t="shared" si="47"/>
        <v>2.7788408678241669</v>
      </c>
      <c r="J244" s="15"/>
      <c r="K244" s="71"/>
      <c r="L244" s="69"/>
      <c r="M244" s="69"/>
      <c r="N244" s="72"/>
      <c r="O244" s="71">
        <f t="shared" si="52"/>
        <v>0</v>
      </c>
      <c r="P244" s="71">
        <f t="shared" si="52"/>
        <v>0</v>
      </c>
      <c r="Q244" s="71">
        <f t="shared" si="52"/>
        <v>0</v>
      </c>
      <c r="R244" s="72"/>
      <c r="S244" s="69">
        <f t="shared" si="53"/>
        <v>0.24960124850094303</v>
      </c>
      <c r="T244" s="69">
        <f t="shared" si="54"/>
        <v>1.1205313034669842</v>
      </c>
      <c r="U244" s="69">
        <f t="shared" si="55"/>
        <v>0.20708176759959152</v>
      </c>
      <c r="V244" s="73"/>
      <c r="W244" s="69">
        <f t="shared" si="56"/>
        <v>0.30632880497843007</v>
      </c>
      <c r="X244" s="69">
        <f t="shared" si="57"/>
        <v>1.1905645099336706</v>
      </c>
      <c r="Y244" s="69">
        <f t="shared" si="58"/>
        <v>0.21926304804662633</v>
      </c>
      <c r="Z244" s="74"/>
      <c r="AA244" s="69">
        <f t="shared" si="59"/>
        <v>0.36305636145591713</v>
      </c>
      <c r="AB244" s="69">
        <f t="shared" si="60"/>
        <v>1.260597716400357</v>
      </c>
      <c r="AC244" s="69">
        <f t="shared" si="61"/>
        <v>0.23144432849366109</v>
      </c>
    </row>
    <row r="245" spans="1:29" ht="18.75" x14ac:dyDescent="0.4">
      <c r="A245" s="156">
        <v>99378775</v>
      </c>
      <c r="C245" s="120" t="s">
        <v>251</v>
      </c>
      <c r="D245" s="158">
        <v>1595595</v>
      </c>
      <c r="E245" s="159">
        <f t="shared" si="48"/>
        <v>26593.25</v>
      </c>
      <c r="F245" s="75">
        <f t="shared" si="49"/>
        <v>3.9893343034501645</v>
      </c>
      <c r="G245" s="75">
        <f t="shared" si="50"/>
        <v>4.925046842957844</v>
      </c>
      <c r="H245" s="75">
        <f t="shared" si="51"/>
        <v>0.85664186798858866</v>
      </c>
      <c r="I245" s="76">
        <f t="shared" si="47"/>
        <v>9.7710230143965973</v>
      </c>
      <c r="J245" s="15"/>
      <c r="K245" s="77">
        <v>1</v>
      </c>
      <c r="L245" s="74">
        <v>3</v>
      </c>
      <c r="M245" s="74"/>
      <c r="N245" s="72"/>
      <c r="O245" s="77">
        <f t="shared" si="52"/>
        <v>0.25066838824090348</v>
      </c>
      <c r="P245" s="77">
        <f t="shared" si="52"/>
        <v>0.6091312622314643</v>
      </c>
      <c r="Q245" s="77">
        <f t="shared" si="52"/>
        <v>0</v>
      </c>
      <c r="R245" s="72"/>
      <c r="S245" s="74">
        <f t="shared" si="53"/>
        <v>0.87765354675903617</v>
      </c>
      <c r="T245" s="74">
        <f t="shared" si="54"/>
        <v>3.9400374743662754</v>
      </c>
      <c r="U245" s="74">
        <f t="shared" si="55"/>
        <v>0.72814558779030036</v>
      </c>
      <c r="V245" s="16"/>
      <c r="W245" s="74">
        <f t="shared" si="56"/>
        <v>1.0771202619315445</v>
      </c>
      <c r="X245" s="74">
        <f t="shared" si="57"/>
        <v>4.1862898165141669</v>
      </c>
      <c r="Y245" s="74">
        <f t="shared" si="58"/>
        <v>0.77097768118972976</v>
      </c>
      <c r="Z245" s="16"/>
      <c r="AA245" s="74">
        <f t="shared" si="59"/>
        <v>1.2765869771040526</v>
      </c>
      <c r="AB245" s="74">
        <f t="shared" si="60"/>
        <v>4.4325421586620601</v>
      </c>
      <c r="AC245" s="74">
        <f t="shared" si="61"/>
        <v>0.81380977458915915</v>
      </c>
    </row>
    <row r="246" spans="1:29" ht="18.75" customHeight="1" x14ac:dyDescent="0.4">
      <c r="A246" s="155">
        <v>99463907</v>
      </c>
      <c r="C246" s="112" t="s">
        <v>252</v>
      </c>
      <c r="D246" s="157">
        <v>313291</v>
      </c>
      <c r="E246" s="157">
        <f t="shared" si="48"/>
        <v>5221.5166666666664</v>
      </c>
      <c r="F246" s="69">
        <f t="shared" si="49"/>
        <v>0.78329559397102977</v>
      </c>
      <c r="G246" s="69">
        <f t="shared" si="50"/>
        <v>0.96702035947537168</v>
      </c>
      <c r="H246" s="69">
        <f t="shared" si="51"/>
        <v>0.16819944125170416</v>
      </c>
      <c r="I246" s="70">
        <f t="shared" si="47"/>
        <v>1.9185153946981055</v>
      </c>
      <c r="J246" s="15"/>
      <c r="K246" s="71"/>
      <c r="L246" s="69">
        <v>1</v>
      </c>
      <c r="M246" s="69"/>
      <c r="N246" s="72"/>
      <c r="O246" s="71">
        <f t="shared" si="52"/>
        <v>0</v>
      </c>
      <c r="P246" s="71">
        <f t="shared" si="52"/>
        <v>1.034104391082852</v>
      </c>
      <c r="Q246" s="71">
        <f t="shared" si="52"/>
        <v>0</v>
      </c>
      <c r="R246" s="72"/>
      <c r="S246" s="69">
        <f t="shared" si="53"/>
        <v>0.17232503067362656</v>
      </c>
      <c r="T246" s="69">
        <f t="shared" si="54"/>
        <v>0.77361628758029743</v>
      </c>
      <c r="U246" s="69">
        <f t="shared" si="55"/>
        <v>0.14296952506394853</v>
      </c>
      <c r="V246" s="73"/>
      <c r="W246" s="69">
        <f t="shared" si="56"/>
        <v>0.21148981037217804</v>
      </c>
      <c r="X246" s="69">
        <f t="shared" si="57"/>
        <v>0.82196730555406594</v>
      </c>
      <c r="Y246" s="69">
        <f t="shared" si="58"/>
        <v>0.15137949712653376</v>
      </c>
      <c r="Z246" s="74"/>
      <c r="AA246" s="69">
        <f t="shared" si="59"/>
        <v>0.25065459007072954</v>
      </c>
      <c r="AB246" s="69">
        <f t="shared" si="60"/>
        <v>0.87031832352783456</v>
      </c>
      <c r="AC246" s="69">
        <f t="shared" si="61"/>
        <v>0.15978946918911896</v>
      </c>
    </row>
    <row r="247" spans="1:29" ht="18.75" x14ac:dyDescent="0.4">
      <c r="A247" s="156">
        <v>94113745</v>
      </c>
      <c r="C247" s="120" t="s">
        <v>204</v>
      </c>
      <c r="D247" s="158">
        <v>104403</v>
      </c>
      <c r="E247" s="159">
        <f t="shared" si="48"/>
        <v>1740.05</v>
      </c>
      <c r="F247" s="75">
        <f t="shared" si="49"/>
        <v>0.26103019204942829</v>
      </c>
      <c r="G247" s="75">
        <f t="shared" si="50"/>
        <v>0.32225575133121359</v>
      </c>
      <c r="H247" s="75">
        <f t="shared" si="51"/>
        <v>5.6051805717373532E-2</v>
      </c>
      <c r="I247" s="76">
        <f t="shared" si="47"/>
        <v>0.63933774909801544</v>
      </c>
      <c r="J247" s="15"/>
      <c r="K247" s="77"/>
      <c r="L247" s="74"/>
      <c r="M247" s="74"/>
      <c r="N247" s="72"/>
      <c r="O247" s="77">
        <f t="shared" si="52"/>
        <v>0</v>
      </c>
      <c r="P247" s="77">
        <f t="shared" si="52"/>
        <v>0</v>
      </c>
      <c r="Q247" s="77">
        <f t="shared" si="52"/>
        <v>0</v>
      </c>
      <c r="R247" s="72"/>
      <c r="S247" s="74">
        <f t="shared" si="53"/>
        <v>5.7426642250874224E-2</v>
      </c>
      <c r="T247" s="74">
        <f t="shared" si="54"/>
        <v>0.25780460106497088</v>
      </c>
      <c r="U247" s="74">
        <f t="shared" si="55"/>
        <v>4.7644034859767502E-2</v>
      </c>
      <c r="V247" s="16"/>
      <c r="W247" s="74">
        <f t="shared" si="56"/>
        <v>7.0478151853345647E-2</v>
      </c>
      <c r="X247" s="74">
        <f t="shared" si="57"/>
        <v>0.27391738863153153</v>
      </c>
      <c r="Y247" s="74">
        <f t="shared" si="58"/>
        <v>5.0446625145636179E-2</v>
      </c>
      <c r="Z247" s="16"/>
      <c r="AA247" s="74">
        <f t="shared" si="59"/>
        <v>8.3529661455817056E-2</v>
      </c>
      <c r="AB247" s="74">
        <f t="shared" si="60"/>
        <v>0.29003017619809224</v>
      </c>
      <c r="AC247" s="74">
        <f t="shared" si="61"/>
        <v>5.3249215431504855E-2</v>
      </c>
    </row>
    <row r="248" spans="1:29" ht="18.75" x14ac:dyDescent="0.4">
      <c r="A248" s="155">
        <v>94113787</v>
      </c>
      <c r="C248" s="112" t="s">
        <v>205</v>
      </c>
      <c r="D248" s="157">
        <v>2639007</v>
      </c>
      <c r="E248" s="157">
        <f t="shared" si="48"/>
        <v>43983.45</v>
      </c>
      <c r="F248" s="69">
        <f t="shared" si="49"/>
        <v>6.598091089621807</v>
      </c>
      <c r="G248" s="69">
        <f t="shared" si="50"/>
        <v>8.1456968052003482</v>
      </c>
      <c r="H248" s="69">
        <f t="shared" si="51"/>
        <v>1.4168281337776574</v>
      </c>
      <c r="I248" s="70">
        <f t="shared" si="47"/>
        <v>16.160616028599812</v>
      </c>
      <c r="J248" s="15"/>
      <c r="K248" s="71">
        <v>3</v>
      </c>
      <c r="L248" s="69">
        <v>4</v>
      </c>
      <c r="M248" s="69"/>
      <c r="N248" s="72"/>
      <c r="O248" s="71">
        <f t="shared" si="52"/>
        <v>0.45467696023759435</v>
      </c>
      <c r="P248" s="71">
        <f t="shared" si="52"/>
        <v>0.49105682370185122</v>
      </c>
      <c r="Q248" s="71">
        <f t="shared" si="52"/>
        <v>0</v>
      </c>
      <c r="R248" s="72"/>
      <c r="S248" s="69">
        <f t="shared" si="53"/>
        <v>1.4515800397167975</v>
      </c>
      <c r="T248" s="69">
        <f t="shared" si="54"/>
        <v>6.5165574441602789</v>
      </c>
      <c r="U248" s="69">
        <f t="shared" si="55"/>
        <v>1.2043039137110088</v>
      </c>
      <c r="V248" s="73"/>
      <c r="W248" s="69">
        <f t="shared" si="56"/>
        <v>1.7814845941978881</v>
      </c>
      <c r="X248" s="69">
        <f t="shared" si="57"/>
        <v>6.9238422844202958</v>
      </c>
      <c r="Y248" s="69">
        <f t="shared" si="58"/>
        <v>1.2751453203998917</v>
      </c>
      <c r="Z248" s="74"/>
      <c r="AA248" s="69">
        <f t="shared" si="59"/>
        <v>2.1113891486789784</v>
      </c>
      <c r="AB248" s="69">
        <f t="shared" si="60"/>
        <v>7.3311271246803136</v>
      </c>
      <c r="AC248" s="69">
        <f t="shared" si="61"/>
        <v>1.3459867270887744</v>
      </c>
    </row>
    <row r="249" spans="1:29" ht="18.75" x14ac:dyDescent="0.4">
      <c r="A249" s="156">
        <v>94363756</v>
      </c>
      <c r="C249" s="120" t="s">
        <v>206</v>
      </c>
      <c r="D249" s="158">
        <v>46281</v>
      </c>
      <c r="E249" s="159">
        <f t="shared" si="48"/>
        <v>771.35</v>
      </c>
      <c r="F249" s="75">
        <f t="shared" si="49"/>
        <v>0.11571255920078534</v>
      </c>
      <c r="G249" s="75">
        <f t="shared" si="50"/>
        <v>0.14285335121940843</v>
      </c>
      <c r="H249" s="75">
        <f t="shared" si="51"/>
        <v>2.4847309180825883E-2</v>
      </c>
      <c r="I249" s="76">
        <f t="shared" si="47"/>
        <v>0.28341321960101967</v>
      </c>
      <c r="J249" s="15"/>
      <c r="K249" s="77"/>
      <c r="L249" s="74"/>
      <c r="M249" s="74"/>
      <c r="N249" s="72"/>
      <c r="O249" s="77">
        <f t="shared" si="52"/>
        <v>0</v>
      </c>
      <c r="P249" s="77">
        <f t="shared" si="52"/>
        <v>0</v>
      </c>
      <c r="Q249" s="77">
        <f t="shared" si="52"/>
        <v>0</v>
      </c>
      <c r="R249" s="72"/>
      <c r="S249" s="74">
        <f t="shared" si="53"/>
        <v>2.5456763024172775E-2</v>
      </c>
      <c r="T249" s="74">
        <f t="shared" si="54"/>
        <v>0.11428268097552674</v>
      </c>
      <c r="U249" s="74">
        <f t="shared" si="55"/>
        <v>2.1120212803702E-2</v>
      </c>
      <c r="V249" s="16"/>
      <c r="W249" s="74">
        <f t="shared" si="56"/>
        <v>3.1242390984212044E-2</v>
      </c>
      <c r="X249" s="74">
        <f t="shared" si="57"/>
        <v>0.12142534853649715</v>
      </c>
      <c r="Y249" s="74">
        <f t="shared" si="58"/>
        <v>2.2362578262743297E-2</v>
      </c>
      <c r="Z249" s="16"/>
      <c r="AA249" s="74">
        <f t="shared" si="59"/>
        <v>3.7028018944251312E-2</v>
      </c>
      <c r="AB249" s="74">
        <f t="shared" si="60"/>
        <v>0.1285680160974676</v>
      </c>
      <c r="AC249" s="74">
        <f t="shared" si="61"/>
        <v>2.3604943721784587E-2</v>
      </c>
    </row>
    <row r="250" spans="1:29" ht="18.75" x14ac:dyDescent="0.4">
      <c r="A250" s="155">
        <v>93722967</v>
      </c>
      <c r="C250" s="112" t="s">
        <v>209</v>
      </c>
      <c r="D250" s="157">
        <v>3707493</v>
      </c>
      <c r="E250" s="157">
        <f>D250/60</f>
        <v>61791.55</v>
      </c>
      <c r="F250" s="69">
        <f t="shared" si="49"/>
        <v>9.2695383256411326</v>
      </c>
      <c r="G250" s="69">
        <f t="shared" si="50"/>
        <v>11.443741485112643</v>
      </c>
      <c r="H250" s="69">
        <f t="shared" si="51"/>
        <v>1.9904761102125643</v>
      </c>
      <c r="I250" s="70">
        <f>SUM(F250:H250)</f>
        <v>22.703755920966341</v>
      </c>
      <c r="J250" s="15"/>
      <c r="K250" s="71">
        <v>1</v>
      </c>
      <c r="L250" s="69">
        <v>7</v>
      </c>
      <c r="M250" s="69">
        <v>7</v>
      </c>
      <c r="N250" s="72"/>
      <c r="O250" s="71">
        <f t="shared" ref="O250:Q250" si="64">K250/F250</f>
        <v>0.10788023792229529</v>
      </c>
      <c r="P250" s="71">
        <f t="shared" si="64"/>
        <v>0.61168805753838629</v>
      </c>
      <c r="Q250" s="71">
        <f t="shared" si="64"/>
        <v>3.5167465532919482</v>
      </c>
      <c r="R250" s="72"/>
      <c r="S250" s="69">
        <f t="shared" si="53"/>
        <v>2.0392984316410492</v>
      </c>
      <c r="T250" s="69">
        <f t="shared" si="54"/>
        <v>9.1549931880901152</v>
      </c>
      <c r="U250" s="69">
        <f t="shared" si="55"/>
        <v>1.6919046936806796</v>
      </c>
      <c r="V250" s="73"/>
      <c r="W250" s="69">
        <f t="shared" si="56"/>
        <v>2.5027753479231061</v>
      </c>
      <c r="X250" s="69">
        <f t="shared" si="57"/>
        <v>9.7271802623457457</v>
      </c>
      <c r="Y250" s="69">
        <f t="shared" si="58"/>
        <v>1.7914284991913079</v>
      </c>
      <c r="Z250" s="74"/>
      <c r="AA250" s="69">
        <f t="shared" si="59"/>
        <v>2.9662522642051625</v>
      </c>
      <c r="AB250" s="69">
        <f t="shared" si="60"/>
        <v>10.299367336601378</v>
      </c>
      <c r="AC250" s="69">
        <f t="shared" si="61"/>
        <v>1.8909523047019361</v>
      </c>
    </row>
    <row r="251" spans="1:29" s="64" customFormat="1" ht="18.75" x14ac:dyDescent="0.4">
      <c r="A251" s="156">
        <v>71277332</v>
      </c>
      <c r="C251" s="121" t="s">
        <v>248</v>
      </c>
      <c r="D251" s="162">
        <v>444498</v>
      </c>
      <c r="E251" s="162">
        <f t="shared" ref="E251" si="65">D251/60</f>
        <v>7408.3</v>
      </c>
      <c r="F251" s="75">
        <f t="shared" si="49"/>
        <v>1.1113416118845894</v>
      </c>
      <c r="G251" s="75">
        <f t="shared" si="50"/>
        <v>1.3720107368104537</v>
      </c>
      <c r="H251" s="75">
        <f t="shared" si="51"/>
        <v>0.23864175874027663</v>
      </c>
      <c r="I251" s="78">
        <f t="shared" ref="I251" si="66">SUM(F251:H251)</f>
        <v>2.7219941074353198</v>
      </c>
      <c r="J251" s="79"/>
      <c r="K251" s="80"/>
      <c r="L251" s="75">
        <v>2</v>
      </c>
      <c r="M251" s="75"/>
      <c r="N251" s="75"/>
      <c r="O251" s="80">
        <f t="shared" ref="O251:Q251" si="67">K251/F251</f>
        <v>0</v>
      </c>
      <c r="P251" s="80">
        <f t="shared" si="67"/>
        <v>1.4577145399382574</v>
      </c>
      <c r="Q251" s="80">
        <f t="shared" si="67"/>
        <v>0</v>
      </c>
      <c r="R251" s="75"/>
      <c r="S251" s="75">
        <f t="shared" ref="S251" si="68">F251*0.22</f>
        <v>0.24449515461460966</v>
      </c>
      <c r="T251" s="75">
        <f t="shared" ref="T251" si="69">G251*0.8</f>
        <v>1.0976085894483629</v>
      </c>
      <c r="U251" s="75">
        <f t="shared" ref="U251" si="70">H251*0.85</f>
        <v>0.20284549492923512</v>
      </c>
      <c r="V251" s="81"/>
      <c r="W251" s="75">
        <f t="shared" ref="W251" si="71">F251*0.27</f>
        <v>0.30006223520883912</v>
      </c>
      <c r="X251" s="75">
        <f t="shared" ref="X251" si="72">G251*0.85</f>
        <v>1.1662091262888856</v>
      </c>
      <c r="Y251" s="75">
        <f t="shared" ref="Y251" si="73">H251*0.9</f>
        <v>0.21477758286624896</v>
      </c>
      <c r="Z251" s="75"/>
      <c r="AA251" s="75">
        <f>F251*0.32</f>
        <v>0.35562931580306861</v>
      </c>
      <c r="AB251" s="75">
        <f t="shared" ref="AB251" si="74">G251*0.9</f>
        <v>1.2348096631294083</v>
      </c>
      <c r="AC251" s="75">
        <f t="shared" ref="AC251" si="75">H251*0.95</f>
        <v>0.22670967080326279</v>
      </c>
    </row>
    <row r="252" spans="1:29" s="64" customFormat="1" ht="18.75" x14ac:dyDescent="0.4">
      <c r="A252" s="155">
        <v>96951013</v>
      </c>
      <c r="C252" s="150" t="s">
        <v>263</v>
      </c>
      <c r="D252" s="157">
        <v>1324536</v>
      </c>
      <c r="E252" s="157">
        <f>D252/60</f>
        <v>22075.599999999999</v>
      </c>
      <c r="F252" s="69">
        <f>H$9*(E252/F$15)</f>
        <v>3.3116278886275445</v>
      </c>
      <c r="G252" s="69">
        <f>H$10*(E252/F$15)</f>
        <v>4.0883819798783598</v>
      </c>
      <c r="H252" s="69">
        <f>H$11*(E252/F$15)</f>
        <v>0.71111591178095523</v>
      </c>
      <c r="I252" s="70">
        <f>SUM(F252:H252)</f>
        <v>8.1111257802868604</v>
      </c>
      <c r="J252" s="62"/>
      <c r="K252" s="151"/>
      <c r="L252" s="151"/>
      <c r="M252" s="151"/>
      <c r="N252" s="66"/>
      <c r="O252" s="152"/>
      <c r="P252" s="152"/>
      <c r="Q252" s="152"/>
      <c r="R252" s="66"/>
      <c r="S252" s="153"/>
      <c r="T252" s="154"/>
      <c r="U252" s="153"/>
      <c r="W252" s="153"/>
      <c r="X252" s="153"/>
      <c r="Y252" s="153"/>
      <c r="AA252" s="69">
        <f>F252*0.32</f>
        <v>1.0597209243608143</v>
      </c>
      <c r="AB252" s="69">
        <f>G252*0.9</f>
        <v>3.6795437818905241</v>
      </c>
      <c r="AC252" s="69">
        <f>H252*0.95</f>
        <v>0.67556011619190748</v>
      </c>
    </row>
    <row r="253" spans="1:29" s="64" customFormat="1" ht="18.75" x14ac:dyDescent="0.4">
      <c r="A253" s="133"/>
      <c r="C253" s="122"/>
      <c r="D253" s="60"/>
      <c r="E253" s="62"/>
      <c r="F253" s="62"/>
      <c r="G253" s="62"/>
      <c r="H253" s="62"/>
      <c r="I253" s="63"/>
      <c r="K253" s="61"/>
      <c r="L253" s="61"/>
      <c r="M253" s="61"/>
      <c r="N253" s="66"/>
      <c r="O253" s="66"/>
      <c r="P253" s="66"/>
      <c r="Q253" s="66"/>
      <c r="R253" s="66"/>
      <c r="T253" s="65"/>
    </row>
    <row r="254" spans="1:29" s="55" customFormat="1" ht="18.75" x14ac:dyDescent="0.4">
      <c r="A254" s="134"/>
      <c r="C254" s="123"/>
      <c r="D254" s="52"/>
      <c r="E254" s="53"/>
      <c r="F254" s="53"/>
      <c r="G254" s="53"/>
      <c r="H254" s="53"/>
      <c r="I254" s="54"/>
      <c r="K254" s="57"/>
      <c r="L254" s="58"/>
      <c r="M254" s="58"/>
      <c r="N254" s="58"/>
      <c r="O254" s="58"/>
      <c r="P254" s="58"/>
      <c r="Q254" s="58"/>
      <c r="R254" s="58"/>
      <c r="T254" s="56"/>
    </row>
    <row r="255" spans="1:29" s="55" customFormat="1" ht="18.75" x14ac:dyDescent="0.4">
      <c r="A255" s="134"/>
      <c r="C255" s="123"/>
      <c r="D255" s="52"/>
      <c r="E255" s="53"/>
      <c r="F255" s="53"/>
      <c r="G255" s="53"/>
      <c r="H255" s="53"/>
      <c r="I255" s="54"/>
      <c r="K255" s="57"/>
      <c r="L255" s="58"/>
      <c r="M255" s="58"/>
      <c r="N255" s="58"/>
      <c r="O255" s="58"/>
      <c r="P255" s="58"/>
      <c r="Q255" s="58"/>
      <c r="R255" s="58"/>
      <c r="T255" s="56"/>
    </row>
    <row r="256" spans="1:29" s="55" customFormat="1" ht="18.75" x14ac:dyDescent="0.4">
      <c r="A256" s="134"/>
      <c r="C256" s="123"/>
      <c r="D256" s="52"/>
      <c r="E256" s="53"/>
      <c r="F256" s="53"/>
      <c r="G256" s="53"/>
      <c r="H256" s="53"/>
      <c r="I256" s="54"/>
      <c r="K256" s="57"/>
      <c r="L256" s="58"/>
      <c r="M256" s="58"/>
      <c r="N256" s="58"/>
      <c r="O256" s="58"/>
      <c r="P256" s="58"/>
      <c r="Q256" s="58"/>
      <c r="R256" s="58"/>
      <c r="T256" s="56"/>
    </row>
    <row r="257" spans="1:20" s="55" customFormat="1" ht="18.75" x14ac:dyDescent="0.4">
      <c r="A257" s="134"/>
      <c r="C257" s="123"/>
      <c r="D257" s="52"/>
      <c r="E257" s="53"/>
      <c r="F257" s="53"/>
      <c r="G257" s="53"/>
      <c r="H257" s="53"/>
      <c r="I257" s="54"/>
      <c r="K257" s="57"/>
      <c r="L257" s="58"/>
      <c r="M257" s="58"/>
      <c r="N257" s="58"/>
      <c r="O257" s="58"/>
      <c r="P257" s="58"/>
      <c r="Q257" s="58"/>
      <c r="R257" s="58"/>
      <c r="T257" s="56"/>
    </row>
    <row r="258" spans="1:20" s="48" customFormat="1" x14ac:dyDescent="0.25">
      <c r="A258" s="135"/>
      <c r="C258" s="124"/>
      <c r="E258" s="59"/>
      <c r="J258" s="49"/>
      <c r="K258" s="50"/>
      <c r="N258" s="49"/>
      <c r="P258" s="59"/>
      <c r="R258" s="49"/>
      <c r="T258" s="51"/>
    </row>
    <row r="259" spans="1:20" s="48" customFormat="1" x14ac:dyDescent="0.25">
      <c r="A259" s="135"/>
      <c r="C259" s="124"/>
      <c r="E259" s="59"/>
      <c r="J259" s="49"/>
      <c r="K259" s="50"/>
      <c r="N259" s="49"/>
      <c r="P259" s="59"/>
      <c r="R259" s="49"/>
      <c r="T259" s="51"/>
    </row>
    <row r="260" spans="1:20" s="48" customFormat="1" x14ac:dyDescent="0.25">
      <c r="A260" s="135"/>
      <c r="C260" s="124"/>
      <c r="E260" s="59"/>
      <c r="J260" s="49"/>
      <c r="K260" s="50"/>
      <c r="N260" s="49"/>
      <c r="P260" s="59"/>
      <c r="R260" s="49"/>
      <c r="T260" s="51"/>
    </row>
    <row r="261" spans="1:20" s="48" customFormat="1" x14ac:dyDescent="0.25">
      <c r="A261" s="135"/>
      <c r="C261" s="124"/>
      <c r="E261" s="59"/>
      <c r="J261" s="49"/>
      <c r="K261" s="50"/>
      <c r="N261" s="49"/>
      <c r="P261" s="59"/>
      <c r="R261" s="49"/>
      <c r="T261" s="51"/>
    </row>
    <row r="262" spans="1:20" x14ac:dyDescent="0.25">
      <c r="P262" s="16"/>
    </row>
    <row r="263" spans="1:20" x14ac:dyDescent="0.25">
      <c r="P263" s="16"/>
    </row>
    <row r="264" spans="1:20" s="11" customFormat="1" ht="18.75" x14ac:dyDescent="0.4">
      <c r="A264" s="136"/>
      <c r="C264" s="125"/>
      <c r="D264" s="9"/>
      <c r="E264" s="96"/>
      <c r="F264" s="8"/>
      <c r="G264" s="8"/>
      <c r="H264" s="8"/>
      <c r="I264" s="10"/>
      <c r="K264" s="12"/>
      <c r="P264" s="15"/>
      <c r="T264" s="18"/>
    </row>
    <row r="265" spans="1:20" s="11" customFormat="1" ht="18.75" x14ac:dyDescent="0.4">
      <c r="A265" s="136"/>
      <c r="C265" s="125"/>
      <c r="D265" s="9"/>
      <c r="E265" s="96"/>
      <c r="F265" s="8"/>
      <c r="G265" s="8"/>
      <c r="H265" s="8"/>
      <c r="I265" s="10"/>
      <c r="K265" s="12"/>
      <c r="P265" s="15"/>
      <c r="T265" s="18"/>
    </row>
  </sheetData>
  <sheetProtection algorithmName="SHA-512" hashValue="L3YlA2IqnffcdaNJCW+2g1FVO90jzY+7QAko3vLsh5GmOwtANgWlLLlyIyQssJuS4OQRfnkavsnMFRpFRQ3JUA==" saltValue="LPLvrauPF8sSG5T4Z2YNhA==" spinCount="100000" sheet="1" autoFilter="0"/>
  <autoFilter ref="C23:C251"/>
  <mergeCells count="15">
    <mergeCell ref="C206:C208"/>
    <mergeCell ref="A206:A208"/>
    <mergeCell ref="C1:H1"/>
    <mergeCell ref="AA21:AC22"/>
    <mergeCell ref="S21:U22"/>
    <mergeCell ref="W21:Y22"/>
    <mergeCell ref="C4:I4"/>
    <mergeCell ref="C3:Q3"/>
    <mergeCell ref="K21:M22"/>
    <mergeCell ref="O21:Q22"/>
    <mergeCell ref="C6:J6"/>
    <mergeCell ref="D7:E7"/>
    <mergeCell ref="F7:F8"/>
    <mergeCell ref="G7:G8"/>
    <mergeCell ref="H7:H8"/>
  </mergeCells>
  <pageMargins left="0.23622047244094491" right="0.23622047244094491" top="0.74803149606299213" bottom="0.74803149606299213" header="0.31496062992125984" footer="0.31496062992125984"/>
  <pageSetup paperSize="8" scale="82" fitToHeight="0" orientation="landscape" r:id="rId1"/>
  <headerFooter>
    <oddFooter>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Heime 2019-2021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b188muk</dc:creator>
  <cp:lastModifiedBy>b188mem</cp:lastModifiedBy>
  <cp:lastPrinted>2018-10-29T06:59:19Z</cp:lastPrinted>
  <dcterms:created xsi:type="dcterms:W3CDTF">2016-12-12T16:15:31Z</dcterms:created>
  <dcterms:modified xsi:type="dcterms:W3CDTF">2022-09-08T12:29:12Z</dcterms:modified>
</cp:coreProperties>
</file>