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64011"/>
  <mc:AlternateContent xmlns:mc="http://schemas.openxmlformats.org/markup-compatibility/2006">
    <mc:Choice Requires="x15">
      <x15ac:absPath xmlns:x15ac="http://schemas.microsoft.com/office/spreadsheetml/2010/11/ac" url="J:\K Kulturpolitik\Corona\Gesetz_COVID\Kommunikation\Webseite_3_Schadensperiode\"/>
    </mc:Choice>
  </mc:AlternateContent>
  <bookViews>
    <workbookView xWindow="0" yWindow="0" windowWidth="19200" windowHeight="6960" tabRatio="712" activeTab="2"/>
  </bookViews>
  <sheets>
    <sheet name="Kennzahlen aus den Vorjahren" sheetId="2" r:id="rId1"/>
    <sheet name="Liste Konzerte_Veranstaltungen" sheetId="3" r:id="rId2"/>
    <sheet name="Schadensberechnung" sheetId="1" r:id="rId3"/>
  </sheets>
  <externalReferences>
    <externalReference r:id="rId4"/>
  </externalReferences>
  <definedNames>
    <definedName name="_xlnm.Print_Area" localSheetId="0">'Kennzahlen aus den Vorjahren'!$A$1:$M$43</definedName>
    <definedName name="_xlnm.Print_Area" localSheetId="2">Schadensberechnung!$A$1:$O$83</definedName>
    <definedName name="Gem._SVA_Liste">'[1]4. Finanziell Verifizierung'!$AR$63:$AR$64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 l="1"/>
  <c r="D31" i="1"/>
  <c r="AD35" i="2"/>
  <c r="AE35" i="2"/>
  <c r="AC35" i="2"/>
  <c r="Z35" i="2"/>
  <c r="Z23" i="2"/>
  <c r="S27" i="2"/>
  <c r="K25" i="2"/>
  <c r="K26" i="2"/>
  <c r="S26" i="2" s="1"/>
  <c r="N4" i="2"/>
  <c r="N3" i="2"/>
  <c r="Z37" i="2" l="1"/>
  <c r="D33" i="1"/>
  <c r="D34" i="1"/>
  <c r="D32" i="1"/>
  <c r="M27" i="2" l="1"/>
  <c r="AC23" i="2" l="1"/>
  <c r="AD16" i="2"/>
  <c r="U23" i="2"/>
  <c r="W23" i="2"/>
  <c r="Z20" i="2" s="1"/>
  <c r="U37" i="2"/>
  <c r="Q37" i="2"/>
  <c r="P37" i="2"/>
  <c r="Q23" i="2"/>
  <c r="P23" i="2"/>
  <c r="N37" i="2"/>
  <c r="M23" i="2"/>
  <c r="N38" i="2" l="1"/>
  <c r="P38" i="2"/>
  <c r="Q38" i="2"/>
  <c r="U38" i="2"/>
  <c r="K19" i="2" l="1"/>
  <c r="AB70" i="2"/>
  <c r="AA70" i="2"/>
  <c r="AC69" i="2"/>
  <c r="AC68" i="2"/>
  <c r="AC67" i="2"/>
  <c r="AC66" i="2"/>
  <c r="AB54" i="2"/>
  <c r="AB58" i="2" s="1"/>
  <c r="Z31" i="2" s="1"/>
  <c r="AB46" i="2"/>
  <c r="AB47" i="2" s="1"/>
  <c r="Z30" i="2" s="1"/>
  <c r="AA46" i="2"/>
  <c r="AA47" i="2" s="1"/>
  <c r="W37" i="2"/>
  <c r="W38" i="2" s="1"/>
  <c r="Z16" i="2"/>
  <c r="T6" i="2"/>
  <c r="U8" i="2" s="1"/>
  <c r="S19" i="2" l="1"/>
  <c r="Z4" i="2"/>
  <c r="AC70" i="2"/>
  <c r="U7" i="2"/>
  <c r="H23" i="2" l="1"/>
  <c r="F23" i="2"/>
  <c r="D23" i="2"/>
  <c r="I37" i="2" l="1"/>
  <c r="K36" i="2"/>
  <c r="S36" i="2" s="1"/>
  <c r="G37" i="2"/>
  <c r="E37" i="2"/>
  <c r="H39" i="3" l="1"/>
  <c r="G38" i="3"/>
  <c r="G39" i="3"/>
  <c r="F38" i="3"/>
  <c r="D38" i="3"/>
  <c r="K15" i="3"/>
  <c r="I15" i="3"/>
  <c r="M53" i="1" l="1"/>
  <c r="C6" i="1" l="1"/>
  <c r="G43" i="1"/>
  <c r="K35" i="2" l="1"/>
  <c r="S35" i="2" s="1"/>
  <c r="J39" i="3" l="1"/>
  <c r="I19" i="3"/>
  <c r="K19" i="3"/>
  <c r="I20" i="3"/>
  <c r="K20" i="3"/>
  <c r="I21" i="3"/>
  <c r="K21" i="3"/>
  <c r="I22" i="3"/>
  <c r="K22" i="3"/>
  <c r="I23" i="3"/>
  <c r="K23" i="3"/>
  <c r="I24" i="3"/>
  <c r="K24" i="3"/>
  <c r="I25" i="3"/>
  <c r="K25" i="3"/>
  <c r="I26" i="3"/>
  <c r="K26" i="3"/>
  <c r="I27" i="3"/>
  <c r="K27" i="3"/>
  <c r="I28" i="3"/>
  <c r="K28" i="3"/>
  <c r="G111" i="3" l="1"/>
  <c r="H111" i="3"/>
  <c r="J111" i="3"/>
  <c r="E25" i="1" s="1"/>
  <c r="J87" i="3"/>
  <c r="E24" i="1" s="1"/>
  <c r="H87" i="3"/>
  <c r="G87" i="3"/>
  <c r="J63" i="3"/>
  <c r="E23" i="1" s="1"/>
  <c r="H63" i="3"/>
  <c r="G63" i="3"/>
  <c r="M48" i="1"/>
  <c r="I3" i="1"/>
  <c r="K3" i="3"/>
  <c r="C6" i="3"/>
  <c r="K97" i="3"/>
  <c r="K98" i="3"/>
  <c r="K99" i="3"/>
  <c r="K100" i="3"/>
  <c r="K101" i="3"/>
  <c r="K102" i="3"/>
  <c r="K103" i="3"/>
  <c r="K104" i="3"/>
  <c r="K105" i="3"/>
  <c r="K106" i="3"/>
  <c r="K107" i="3"/>
  <c r="K108" i="3"/>
  <c r="I97" i="3"/>
  <c r="I98" i="3"/>
  <c r="I99" i="3"/>
  <c r="I100" i="3"/>
  <c r="I101" i="3"/>
  <c r="I102" i="3"/>
  <c r="I103" i="3"/>
  <c r="I104" i="3"/>
  <c r="I105" i="3"/>
  <c r="I106" i="3"/>
  <c r="I107" i="3"/>
  <c r="I108" i="3"/>
  <c r="I96" i="3"/>
  <c r="I90" i="3"/>
  <c r="K96" i="3"/>
  <c r="K95" i="3"/>
  <c r="I95" i="3"/>
  <c r="K94" i="3"/>
  <c r="I94" i="3"/>
  <c r="K93" i="3"/>
  <c r="I93" i="3"/>
  <c r="K92" i="3"/>
  <c r="I92" i="3"/>
  <c r="K91" i="3"/>
  <c r="I91" i="3"/>
  <c r="K90" i="3"/>
  <c r="K69" i="3"/>
  <c r="K70" i="3"/>
  <c r="K71" i="3"/>
  <c r="K72" i="3"/>
  <c r="K73" i="3"/>
  <c r="K74" i="3"/>
  <c r="K75" i="3"/>
  <c r="K76" i="3"/>
  <c r="K77" i="3"/>
  <c r="K78" i="3"/>
  <c r="K79" i="3"/>
  <c r="K80" i="3"/>
  <c r="K81" i="3"/>
  <c r="K82" i="3"/>
  <c r="K83" i="3"/>
  <c r="K84" i="3"/>
  <c r="I69" i="3"/>
  <c r="I70" i="3"/>
  <c r="I71" i="3"/>
  <c r="I72" i="3"/>
  <c r="I73" i="3"/>
  <c r="I74" i="3"/>
  <c r="I75" i="3"/>
  <c r="I76" i="3"/>
  <c r="I77" i="3"/>
  <c r="I78" i="3"/>
  <c r="I79" i="3"/>
  <c r="I80" i="3"/>
  <c r="I81" i="3"/>
  <c r="I82" i="3"/>
  <c r="I83" i="3"/>
  <c r="I84" i="3"/>
  <c r="K45" i="3"/>
  <c r="K46" i="3"/>
  <c r="K47" i="3"/>
  <c r="K48" i="3"/>
  <c r="K49" i="3"/>
  <c r="K50" i="3"/>
  <c r="K51" i="3"/>
  <c r="K52" i="3"/>
  <c r="K53" i="3"/>
  <c r="K54" i="3"/>
  <c r="K55" i="3"/>
  <c r="K56" i="3"/>
  <c r="K57" i="3"/>
  <c r="K58" i="3"/>
  <c r="K59" i="3"/>
  <c r="K60" i="3"/>
  <c r="I45" i="3"/>
  <c r="I46" i="3"/>
  <c r="I47" i="3"/>
  <c r="I48" i="3"/>
  <c r="I49" i="3"/>
  <c r="I50" i="3"/>
  <c r="I51" i="3"/>
  <c r="I52" i="3"/>
  <c r="I53" i="3"/>
  <c r="I54" i="3"/>
  <c r="I55" i="3"/>
  <c r="I56" i="3"/>
  <c r="I57" i="3"/>
  <c r="I58" i="3"/>
  <c r="I59" i="3"/>
  <c r="I60" i="3"/>
  <c r="I42" i="3"/>
  <c r="I29" i="3"/>
  <c r="K29" i="3"/>
  <c r="I30" i="3"/>
  <c r="K30" i="3"/>
  <c r="I31" i="3"/>
  <c r="K31" i="3"/>
  <c r="I32" i="3"/>
  <c r="K32" i="3"/>
  <c r="I33" i="3"/>
  <c r="K33" i="3"/>
  <c r="I34" i="3"/>
  <c r="K34" i="3"/>
  <c r="I35" i="3"/>
  <c r="K35" i="3"/>
  <c r="I36" i="3"/>
  <c r="K36" i="3"/>
  <c r="K37" i="3"/>
  <c r="I37" i="3"/>
  <c r="G110" i="3"/>
  <c r="D25" i="1" s="1"/>
  <c r="F110" i="3"/>
  <c r="D110" i="3"/>
  <c r="K109" i="3"/>
  <c r="I109" i="3"/>
  <c r="G86" i="3"/>
  <c r="D24" i="1" s="1"/>
  <c r="F86" i="3"/>
  <c r="D86" i="3"/>
  <c r="K85" i="3"/>
  <c r="I85" i="3"/>
  <c r="K68" i="3"/>
  <c r="I68" i="3"/>
  <c r="K67" i="3"/>
  <c r="I67" i="3"/>
  <c r="K66" i="3"/>
  <c r="I66" i="3"/>
  <c r="D62" i="3"/>
  <c r="G62" i="3"/>
  <c r="D23" i="1" s="1"/>
  <c r="F62" i="3"/>
  <c r="K61" i="3"/>
  <c r="I61" i="3"/>
  <c r="K44" i="3"/>
  <c r="I44" i="3"/>
  <c r="K43" i="3"/>
  <c r="I43" i="3"/>
  <c r="K42" i="3"/>
  <c r="D22" i="1"/>
  <c r="K18" i="3"/>
  <c r="I18" i="3"/>
  <c r="F10" i="3"/>
  <c r="F11" i="3"/>
  <c r="C4" i="3"/>
  <c r="C3" i="3"/>
  <c r="I110" i="3" l="1"/>
  <c r="I38" i="3"/>
  <c r="I62" i="3"/>
  <c r="K38" i="3"/>
  <c r="K62" i="3"/>
  <c r="J115" i="3"/>
  <c r="G114" i="3"/>
  <c r="E22" i="1"/>
  <c r="G115" i="3"/>
  <c r="H115" i="3"/>
  <c r="K110" i="3"/>
  <c r="D114" i="3"/>
  <c r="H46" i="1" s="1"/>
  <c r="F114" i="3"/>
  <c r="K86" i="3"/>
  <c r="I86" i="3"/>
  <c r="I114" i="3" l="1"/>
  <c r="K114" i="3"/>
  <c r="H27" i="2" l="1"/>
  <c r="F27" i="2"/>
  <c r="D27" i="2"/>
  <c r="S25" i="2"/>
  <c r="K20" i="2"/>
  <c r="S20" i="2" l="1"/>
  <c r="Z6" i="2"/>
  <c r="E31" i="1"/>
  <c r="K27" i="2"/>
  <c r="C4" i="1"/>
  <c r="C3" i="1"/>
  <c r="G31" i="1" l="1"/>
  <c r="G32" i="1"/>
  <c r="G34" i="1"/>
  <c r="G33" i="1"/>
  <c r="F22" i="1"/>
  <c r="Z5" i="2"/>
  <c r="Z7" i="2" s="1"/>
  <c r="G22" i="1"/>
  <c r="L41" i="1"/>
  <c r="L42" i="1"/>
  <c r="M51" i="1"/>
  <c r="G24" i="1" l="1"/>
  <c r="G25" i="1"/>
  <c r="G23" i="1"/>
  <c r="L31" i="1"/>
  <c r="G35" i="1"/>
  <c r="AB6" i="2"/>
  <c r="AD17" i="2" s="1"/>
  <c r="AB5" i="2"/>
  <c r="AE17" i="2" s="1"/>
  <c r="AE23" i="2" s="1"/>
  <c r="G68" i="1"/>
  <c r="G26" i="1" l="1"/>
  <c r="AD23" i="2"/>
  <c r="M57" i="1"/>
  <c r="L39" i="1" l="1"/>
  <c r="G11" i="1"/>
  <c r="G66" i="1" s="1"/>
  <c r="G10" i="1"/>
  <c r="M58" i="1" l="1"/>
  <c r="M59" i="1"/>
  <c r="M60" i="1"/>
  <c r="M56" i="1"/>
  <c r="M49" i="1"/>
  <c r="M50" i="1"/>
  <c r="M52" i="1"/>
  <c r="M54" i="1"/>
  <c r="L40" i="1"/>
  <c r="L43" i="1" l="1"/>
  <c r="L68" i="1" s="1"/>
  <c r="K30" i="2"/>
  <c r="S30" i="2" s="1"/>
  <c r="K31" i="2"/>
  <c r="S31" i="2" s="1"/>
  <c r="K32" i="2"/>
  <c r="S32" i="2" s="1"/>
  <c r="K33" i="2"/>
  <c r="S33" i="2" s="1"/>
  <c r="K34" i="2"/>
  <c r="S34" i="2" s="1"/>
  <c r="K29" i="2"/>
  <c r="S29" i="2" s="1"/>
  <c r="K21" i="2"/>
  <c r="S21" i="2" s="1"/>
  <c r="S23" i="2" s="1"/>
  <c r="K22" i="2"/>
  <c r="S22" i="2" s="1"/>
  <c r="S37" i="2" l="1"/>
  <c r="V37" i="2" s="1"/>
  <c r="Z29" i="2" s="1"/>
  <c r="Z19" i="2"/>
  <c r="K23" i="2"/>
  <c r="Z3" i="2" s="1"/>
  <c r="AA7" i="2" s="1"/>
  <c r="AC17" i="2" s="1"/>
  <c r="K37" i="2"/>
  <c r="E38" i="2"/>
  <c r="S38" i="2" l="1"/>
  <c r="AC32" i="2"/>
  <c r="AC20" i="2"/>
  <c r="AB48" i="2"/>
  <c r="AB49" i="2" s="1"/>
  <c r="AC30" i="2" s="1"/>
  <c r="AB59" i="2"/>
  <c r="AB60" i="2" s="1"/>
  <c r="AC19" i="2"/>
  <c r="Z21" i="2"/>
  <c r="AC29" i="2"/>
  <c r="K38" i="2"/>
  <c r="H63" i="1" s="1"/>
  <c r="G67" i="1"/>
  <c r="L25" i="1"/>
  <c r="L23" i="1"/>
  <c r="L22" i="1"/>
  <c r="L24" i="1"/>
  <c r="G38" i="2"/>
  <c r="I38" i="2"/>
  <c r="Z38" i="2" l="1"/>
  <c r="AC31" i="2"/>
  <c r="AB62" i="2"/>
  <c r="AE30" i="2"/>
  <c r="AD30" i="2"/>
  <c r="AE20" i="2"/>
  <c r="AD20" i="2"/>
  <c r="AE29" i="2"/>
  <c r="AD29" i="2"/>
  <c r="AD19" i="2"/>
  <c r="AD21" i="2" s="1"/>
  <c r="AC21" i="2"/>
  <c r="AE19" i="2"/>
  <c r="AE21" i="2" s="1"/>
  <c r="AE32" i="2"/>
  <c r="AD32" i="2"/>
  <c r="L26" i="1"/>
  <c r="L66" i="1" s="1"/>
  <c r="M62" i="1"/>
  <c r="M63" i="1" s="1"/>
  <c r="M69" i="1" s="1"/>
  <c r="L34" i="1"/>
  <c r="L32" i="1"/>
  <c r="L33" i="1"/>
  <c r="AC37" i="2" l="1"/>
  <c r="AC38" i="2" s="1"/>
  <c r="AD31" i="2"/>
  <c r="AD37" i="2" s="1"/>
  <c r="AE31" i="2"/>
  <c r="AE37" i="2" s="1"/>
  <c r="L35" i="1"/>
  <c r="L67" i="1" s="1"/>
  <c r="H69" i="1"/>
  <c r="G70" i="1" s="1"/>
  <c r="AD38" i="2" l="1"/>
  <c r="AE38" i="2"/>
  <c r="L70" i="1"/>
  <c r="L71" i="1" s="1"/>
</calcChain>
</file>

<file path=xl/sharedStrings.xml><?xml version="1.0" encoding="utf-8"?>
<sst xmlns="http://schemas.openxmlformats.org/spreadsheetml/2006/main" count="341" uniqueCount="241">
  <si>
    <t>Gesuchsnummer</t>
  </si>
  <si>
    <t>Namen und jur. Person</t>
  </si>
  <si>
    <t>B) Gesuch</t>
  </si>
  <si>
    <t>Gesuchswerte</t>
  </si>
  <si>
    <t>Ertrag</t>
  </si>
  <si>
    <t>Aufwand</t>
  </si>
  <si>
    <t>Entgangene Einnahmen</t>
  </si>
  <si>
    <t>Aufwandminderung</t>
  </si>
  <si>
    <t>Bemerkungen</t>
  </si>
  <si>
    <t>Einnahmen</t>
  </si>
  <si>
    <t>Ticketverkäufe</t>
  </si>
  <si>
    <t>Gastro- und Shopeinnnahmen</t>
  </si>
  <si>
    <t>Vermietung</t>
  </si>
  <si>
    <t>weitere</t>
  </si>
  <si>
    <t>Aufwände</t>
  </si>
  <si>
    <t>Lohnkosten (inkl. Lohnnebenkosten wie AHV/IV/UV-Vorsogrebeiträge und Taggeldversicherungen)</t>
  </si>
  <si>
    <t>Gagen</t>
  </si>
  <si>
    <t>Warenaufwand (Gastro, Shop, Verbrauchsmaterial, Technik, etc,)</t>
  </si>
  <si>
    <t>weitere Entschädigungen</t>
  </si>
  <si>
    <t>Jahresrechnung 2017</t>
  </si>
  <si>
    <t>Jahresrechnung 2019</t>
  </si>
  <si>
    <t>COVID19-Aufwände</t>
  </si>
  <si>
    <t>Nicht angefallene Betriebskosten (Fixkosten wie Reinigung, Energie usw.)</t>
  </si>
  <si>
    <t>Nicht angefallende Gagen / nicht angefallende Produktionskosten</t>
  </si>
  <si>
    <t>Weitere nicht angefallene Kosten</t>
  </si>
  <si>
    <t>Mietzinsreduktion</t>
  </si>
  <si>
    <t xml:space="preserve">Kurzarbeitsentschädigung </t>
  </si>
  <si>
    <t>Entschädigung von Privatversicherung</t>
  </si>
  <si>
    <t>Total entgangene Einnahmen</t>
  </si>
  <si>
    <t>Total Mehraufwand Schutzkonzepte</t>
  </si>
  <si>
    <t>Mietzins</t>
  </si>
  <si>
    <t xml:space="preserve">Weitere Fixkosten (Wasser/Energie/Abfall/Unterhalt, etc.)
</t>
  </si>
  <si>
    <t>Kommunikations- und Werbekosten</t>
  </si>
  <si>
    <t>Umsatz total</t>
  </si>
  <si>
    <t>Total Ertragsausfall</t>
  </si>
  <si>
    <r>
      <t xml:space="preserve">C) Prüfung
</t>
    </r>
    <r>
      <rPr>
        <b/>
        <sz val="11"/>
        <color rgb="FFFF0000"/>
        <rFont val="Arial"/>
        <family val="2"/>
      </rPr>
      <t>Wird durch die Fachstelle Kultur ausgefüllt</t>
    </r>
  </si>
  <si>
    <t>Jahresrechnung 2018</t>
  </si>
  <si>
    <t>Kommentare / Erläuterungen:</t>
  </si>
  <si>
    <t>Monatlicher Durchschnitt für 3 Jahre</t>
  </si>
  <si>
    <t>Reingewinn / Verlust</t>
  </si>
  <si>
    <t>Aufwand total</t>
  </si>
  <si>
    <t>Berechnung durch Gesuchsbearbeitung</t>
  </si>
  <si>
    <t>Monate</t>
  </si>
  <si>
    <t>Wie viele Monate war Ihr Betrieb
pro Jahr geöffnet?</t>
  </si>
  <si>
    <r>
      <rPr>
        <b/>
        <sz val="9"/>
        <color theme="1"/>
        <rFont val="Arial"/>
        <family val="2"/>
      </rPr>
      <t>Personal</t>
    </r>
    <r>
      <rPr>
        <sz val="9"/>
        <color theme="1"/>
        <rFont val="Arial"/>
        <family val="2"/>
      </rPr>
      <t xml:space="preserve"> (Belege und Lohnabrechnungen einreichen)</t>
    </r>
  </si>
  <si>
    <r>
      <rPr>
        <b/>
        <sz val="9"/>
        <color theme="1"/>
        <rFont val="Arial"/>
        <family val="2"/>
      </rPr>
      <t>Infrastruktur</t>
    </r>
    <r>
      <rPr>
        <sz val="9"/>
        <color theme="1"/>
        <rFont val="Arial"/>
        <family val="2"/>
      </rPr>
      <t xml:space="preserve"> (Belege von Rechnungen einreichen)</t>
    </r>
  </si>
  <si>
    <r>
      <rPr>
        <b/>
        <sz val="9"/>
        <color theme="1"/>
        <rFont val="Arial"/>
        <family val="2"/>
      </rPr>
      <t>Verbrauchsmaterial</t>
    </r>
    <r>
      <rPr>
        <sz val="9"/>
        <color theme="1"/>
        <rFont val="Arial"/>
        <family val="2"/>
      </rPr>
      <t xml:space="preserve"> (Belege von Rechnungen einreichen)</t>
    </r>
  </si>
  <si>
    <t>Nicht angefallene Kosten</t>
  </si>
  <si>
    <t>Total Ertragsminderung</t>
  </si>
  <si>
    <t>Total Aufwandminderung</t>
  </si>
  <si>
    <t>Zusammenzug / Berechnung Ertragsausfall</t>
  </si>
  <si>
    <t>Total Mehraufwand Schutzkonzept</t>
  </si>
  <si>
    <t xml:space="preserve">Aufwandminderung </t>
  </si>
  <si>
    <t>80% des Ertragsausfall</t>
  </si>
  <si>
    <t>Entschädigung</t>
  </si>
  <si>
    <t>Namen Kulturunternehmen</t>
  </si>
  <si>
    <r>
      <t xml:space="preserve">Gesuchsnummer
</t>
    </r>
    <r>
      <rPr>
        <sz val="8"/>
        <color theme="1"/>
        <rFont val="Arial"/>
        <family val="2"/>
      </rPr>
      <t xml:space="preserve"> (wird durch Fachstelle Kultur ausgefüllt)</t>
    </r>
  </si>
  <si>
    <t>Nicht angefallene Betriebskosten</t>
  </si>
  <si>
    <t>Nicht angefallene Materialkosten / Wareneinkauf</t>
  </si>
  <si>
    <r>
      <t>Bemerkungen finanzielle Prüfung:</t>
    </r>
    <r>
      <rPr>
        <sz val="10"/>
        <rFont val="Arial"/>
        <family val="2"/>
      </rPr>
      <t xml:space="preserve">
</t>
    </r>
  </si>
  <si>
    <t>Finanzielle Prüfung abgeschlossen</t>
  </si>
  <si>
    <r>
      <t>A) Grundlagen</t>
    </r>
    <r>
      <rPr>
        <sz val="14"/>
        <color theme="1"/>
        <rFont val="Arial"/>
        <family val="2"/>
      </rPr>
      <t xml:space="preserve"> (Kennzahlen aus den Jahresrechnungen 2017-2019)</t>
    </r>
  </si>
  <si>
    <t>Mietzinsreduktion (Belege einreichen)</t>
  </si>
  <si>
    <t>Entschädigung von Privatversicherung (Belege einreichen)</t>
  </si>
  <si>
    <t>Nicht angefallene Kosten für Werbung und Kommunikation</t>
  </si>
  <si>
    <t>Gewinn</t>
  </si>
  <si>
    <t>Schadenszeitraum:</t>
  </si>
  <si>
    <t>ja</t>
  </si>
  <si>
    <t>nein</t>
  </si>
  <si>
    <t>Bitte Schadensmonat mit ja oder nein bestimmen:</t>
  </si>
  <si>
    <t>Gelbe Felder: bitte ausfüllen</t>
  </si>
  <si>
    <t>Nicht angefallene Lohnkosten
(inkl. Lohnnebenkosten wie AHV/IV/UV-Vorsogrebeiträge und Taggeldversicherungen)</t>
  </si>
  <si>
    <t>Beschrieb</t>
  </si>
  <si>
    <t xml:space="preserve">Nicht angefallene Lohnkosten </t>
  </si>
  <si>
    <t>Aufwand-
minderung</t>
  </si>
  <si>
    <t>Produktionskosten</t>
  </si>
  <si>
    <t>Weitere Kosten</t>
  </si>
  <si>
    <t>Zusatzkosten</t>
  </si>
  <si>
    <t>Berechnung Ertragsausfall</t>
  </si>
  <si>
    <t>Total Schutzkonzepte</t>
  </si>
  <si>
    <t>Erwerbsersatzentschädigung</t>
  </si>
  <si>
    <t>Nicht angef. Gagen / Produktionskosten</t>
  </si>
  <si>
    <t>Nicht angef. Materialkosten / Waren</t>
  </si>
  <si>
    <t>Nicht angef. Kosten für Werbung</t>
  </si>
  <si>
    <t>Zusatzinformationen
Tickets und Getränke</t>
  </si>
  <si>
    <t>Verkaufspreis günstigstes Getränk</t>
  </si>
  <si>
    <t>Gastroeinnnahmen</t>
  </si>
  <si>
    <t>Gastroeinnahmen</t>
  </si>
  <si>
    <t>Effektive Anzahl verkaufte Tickets</t>
  </si>
  <si>
    <t xml:space="preserve">Anerkannte Gastroeinnahmen
 Ausfallentschädigungsgesuch </t>
  </si>
  <si>
    <t>Total entgangene Gastro-Einnahmen</t>
  </si>
  <si>
    <t>Entgangene Gastro-Einnahmen</t>
  </si>
  <si>
    <t>Entgangene Ticketverkäufe</t>
  </si>
  <si>
    <t>Total entgangene  Ticketverkäufe</t>
  </si>
  <si>
    <t>DJ XY und DJ XZ</t>
  </si>
  <si>
    <t xml:space="preserve">Eintrittspreis (Durchschnitt) </t>
  </si>
  <si>
    <t>Name der Veranstaltung</t>
  </si>
  <si>
    <t>Anzahl abgesagte Musikveranstaltungen</t>
  </si>
  <si>
    <t>Anzahl Veranstaltungen:</t>
  </si>
  <si>
    <t>Datum 
der Veranstaltung</t>
  </si>
  <si>
    <t>Beispiel:       XY Night</t>
  </si>
  <si>
    <t>Blaue Felder: werden berechnet und/oder aus den anderen Mappen übernommen</t>
  </si>
  <si>
    <t>Total Umsatz günstigstes Getränk</t>
  </si>
  <si>
    <t>Total Umsatz Eintritte</t>
  </si>
  <si>
    <t>Zusammenfassung:</t>
  </si>
  <si>
    <t xml:space="preserve"> </t>
  </si>
  <si>
    <t>Gewinn (Durchschnitte gemäss Jahresrechnung 2017-2019, Anteil für Schadensperiode)</t>
  </si>
  <si>
    <t xml:space="preserve">Auftretende Künstler*innen, DJs etc
(falls bekannt) </t>
  </si>
  <si>
    <t>bitte Blatt "Liste Konzerte-Veranstaltungen" ausfüllen</t>
  </si>
  <si>
    <t>Total Anzahl verkaufte Tickets
(ohne Gästeliste/Freikarten)</t>
  </si>
  <si>
    <t>Gage für Künstler*innen
(ohne Spesen)</t>
  </si>
  <si>
    <t>Anzahl verkaufte Eintritte</t>
  </si>
  <si>
    <t>Nicht angefallene Kosten für Schadensperiode</t>
  </si>
  <si>
    <t>Entschädigungen für Schadensperiode</t>
  </si>
  <si>
    <t>Gewinn anteilsmässig für Schadensperiode</t>
  </si>
  <si>
    <r>
      <t xml:space="preserve">Weitere Kosten </t>
    </r>
    <r>
      <rPr>
        <sz val="9"/>
        <color theme="1"/>
        <rFont val="Arial"/>
        <family val="2"/>
      </rPr>
      <t>(Belege von Rechnungen einreichen)</t>
    </r>
  </si>
  <si>
    <t xml:space="preserve">Personal </t>
  </si>
  <si>
    <t xml:space="preserve">Infrastruktur </t>
  </si>
  <si>
    <t xml:space="preserve">Verbrauchsmaterial </t>
  </si>
  <si>
    <t>Ø Monatliche Gastroeinnahmen 
2017-2019 
Anz. Ticket x Getränk</t>
  </si>
  <si>
    <t>Monatliche Einnahmen 
(Ø 2017-2019)</t>
  </si>
  <si>
    <t>Bitte geben Sie hier den genauen Schadenszeitraum an:</t>
  </si>
  <si>
    <t>Kosten, deren Wert aber bleiben</t>
  </si>
  <si>
    <t>Hier bitte Anschaffungen eintragen, welche auch später verwendet werden können (Bsp. Kostüme, Bühnenbilder, usw.)</t>
  </si>
  <si>
    <t>Bitte stellen Sie sicher, dass Sie alle drei Blätter (Register) ausfüllen:
 "Kennzahlen aus den Vorjahren" / "Liste Veranstaltungen kuratiert" / "Schadensberechnung"</t>
  </si>
  <si>
    <t xml:space="preserve">Anleitung für das Ausfüllen des Formulars: </t>
  </si>
  <si>
    <r>
      <t xml:space="preserve">Auflistung kuratiertes Musikprogramm, das </t>
    </r>
    <r>
      <rPr>
        <b/>
        <u/>
        <sz val="13"/>
        <color theme="1"/>
        <rFont val="Arial"/>
        <family val="2"/>
      </rPr>
      <t>durchgeführt</t>
    </r>
    <r>
      <rPr>
        <b/>
        <sz val="13"/>
        <color theme="1"/>
        <rFont val="Arial"/>
        <family val="2"/>
      </rPr>
      <t xml:space="preserve"> wurde und reduzierte Einnahmen generierte</t>
    </r>
  </si>
  <si>
    <t xml:space="preserve">Konzertlokale und Musikklubs haben die Möglichkeit, für ihr kuratiertes Musikprogramm eine Ausfallentschädigung zu beantragen. </t>
  </si>
  <si>
    <t xml:space="preserve">Anleitung für das Ausfüllen des Formulars:  </t>
  </si>
  <si>
    <t>Zur richtigen Berechnung des Schadens bitte bei jedem Monat, für den Sie einen Schaden geltend machen wollen, unter dem entsprechenden Monat das "nein" in ein "ja" ändern.</t>
  </si>
  <si>
    <t>Ø Verkaufspreis günstigstes Getränk im Jahr 2020</t>
  </si>
  <si>
    <t>Kosten, deren Wert bleibt</t>
  </si>
  <si>
    <t>Ticketverkäufe,  Gagen, Honorare, Provisionen, Kommissionen, ect.</t>
  </si>
  <si>
    <t>Entgangene Ticketverkäufe, Gagen, Honorare, Provisionen, Kommissionen, ect.</t>
  </si>
  <si>
    <t>Total entg. Ticketverkäufe, Gagen, Honorare, Provisionen, Kommissionen, ect.</t>
  </si>
  <si>
    <t>Sollten Sie bei «Total Ertragsausfall» einen Minuswert erhalten, wurde das Formular nicht korrekt ausgefüllt oder Sie haben nach unserer Berechnungsmethode keinen finanziellen Schaden erlitten. Wenn Sie keinen finanziellen Schaden erlitten haben, reichen Sie das Gesuch dennoch ein. Die Fachstelle kann in Einzelfällen eine Anpassung der Berechnung vornehmen.</t>
  </si>
  <si>
    <t>Weitere (Rückstellungen, Steuern etc.)</t>
  </si>
  <si>
    <t>Schadensberechnung für Musikklubs und Konzertlokale: 1. Mai bis 31. August 2021</t>
  </si>
  <si>
    <t>1. - 31. Mai 2021</t>
  </si>
  <si>
    <t>1. - 30. Juni 2021</t>
  </si>
  <si>
    <t>1. - 31. Juli 2021</t>
  </si>
  <si>
    <t>1. - 31. August 2021</t>
  </si>
  <si>
    <t>Total 1. - 31. Mai 2021</t>
  </si>
  <si>
    <t>Durchschnitt 1. - 31. Mai 2021</t>
  </si>
  <si>
    <t>Total 1. - 30. Juni 2021</t>
  </si>
  <si>
    <t>Durchschnitt 1. - 30. Juni 2021</t>
  </si>
  <si>
    <t>Total 1. - 31. Juli 2021</t>
  </si>
  <si>
    <t>Durchschnitt 1. - 31. Juli 2021</t>
  </si>
  <si>
    <t>Total 1. - 31. August 2021</t>
  </si>
  <si>
    <t>Durchschnitt 1. - 31. August 2021</t>
  </si>
  <si>
    <t>Total 
1. Mai - 31. August 2021</t>
  </si>
  <si>
    <t>Durchschnitt 
1. Mai - 31. August 2021</t>
  </si>
  <si>
    <t>Mai 2021</t>
  </si>
  <si>
    <t>Juni 2021</t>
  </si>
  <si>
    <t>Juli 2021</t>
  </si>
  <si>
    <t>August 2021</t>
  </si>
  <si>
    <t>Zusatzkosten für Schutzkonzepte (Mai bis August 2021)</t>
  </si>
  <si>
    <t>Kurzarbeitsentschädigung, Abrechnungen einreichen (1. Mai bis 31. August 2021)</t>
  </si>
  <si>
    <t>Erwerbsersatzentschädigung - Arbeitgeberähnliche Personen (1. Mai bis 31. August 2021)</t>
  </si>
  <si>
    <t>Total entgangene Ticketverkäufe</t>
  </si>
  <si>
    <t>Monat Mai 2021</t>
  </si>
  <si>
    <t>Monat Juni 2021</t>
  </si>
  <si>
    <t>Monat Juli 2021</t>
  </si>
  <si>
    <t>Monat August 2021</t>
  </si>
  <si>
    <t>effektive Einnahmen</t>
  </si>
  <si>
    <t>Empfänger die Ihren Gastronomie-Ausfall über das Härtefall-Programm entschädigen liessen -&gt; weiter zu Punkt 2.0</t>
  </si>
  <si>
    <t>4.8.1</t>
  </si>
  <si>
    <t>4.8.2</t>
  </si>
  <si>
    <t>4.8.3</t>
  </si>
  <si>
    <t>4.8.4</t>
  </si>
  <si>
    <t>4.8.5</t>
  </si>
  <si>
    <t xml:space="preserve">Schadensberechnung Kulturunternehmen (Version 29.07.2021) </t>
  </si>
  <si>
    <t xml:space="preserve"> Abgabetermin: 30. September 2021</t>
  </si>
  <si>
    <t>Finanziell geprüft</t>
  </si>
  <si>
    <t>Verifizierung Angaben Gesuchsteller</t>
  </si>
  <si>
    <t>Anteilsberechnung Kulturbereich anhand der Jahresrechnung 2019</t>
  </si>
  <si>
    <t>Name</t>
  </si>
  <si>
    <t>Jahresumsatz im Kulturbereich</t>
  </si>
  <si>
    <t>Jahresumsatz ausserhalb Kulturbereich</t>
  </si>
  <si>
    <t>Erhaltene Entschädigungen</t>
  </si>
  <si>
    <t>Total Jahresumsatz</t>
  </si>
  <si>
    <t>Phase I &amp; II (Verordnung)</t>
  </si>
  <si>
    <t>=</t>
  </si>
  <si>
    <t>Anteil im Kulturbereich</t>
  </si>
  <si>
    <t>Mindestens 50% des Jahresumsatzes muss im Kulturbereich erwirtschaftet werden. Unternehmen mit bloss untergeordneten Kulturaktivitäten fallen nicht in den Geltungsbereich.</t>
  </si>
  <si>
    <t>Phase III (Gesetz)</t>
  </si>
  <si>
    <t>(inkl. aktuellem Gesuch)</t>
  </si>
  <si>
    <t>Anteil ausserhalb Kulturbereich</t>
  </si>
  <si>
    <t>Referenzzahlen</t>
  </si>
  <si>
    <t>Finanzielle Prüfung</t>
  </si>
  <si>
    <t>Zahlen Vorgesuch
 (Jan bis Apr)
Kopie aus Vorgesuch</t>
  </si>
  <si>
    <t>Kennzahle der Vorjahre auf Schadensperiode. Anzahl Monate:</t>
  </si>
  <si>
    <t>Aktuelle Situation anhand 
JR 2021 (Mai bis Aug)</t>
  </si>
  <si>
    <t>Aktuelle Situation anhand 
JR 2021 abgegrenzt</t>
  </si>
  <si>
    <t>Schadensberechnung</t>
  </si>
  <si>
    <t>Jahresrechnung 2020</t>
  </si>
  <si>
    <t>Durchschnittliche Einahmen</t>
  </si>
  <si>
    <t>Realisierte Einnahmen</t>
  </si>
  <si>
    <t>COVID Zusatzaufwand</t>
  </si>
  <si>
    <t>NAK / KAP</t>
  </si>
  <si>
    <t>KAE</t>
  </si>
  <si>
    <t>EO</t>
  </si>
  <si>
    <t>Andere Entschädigungen</t>
  </si>
  <si>
    <t>Gewinnanrechnung /
Ausgleich Jahresergebnis</t>
  </si>
  <si>
    <t>Ertragsausfall</t>
  </si>
  <si>
    <t>80% Ertragsausfall</t>
  </si>
  <si>
    <t>Berechnung, Verifizierung KAE</t>
  </si>
  <si>
    <t>Monat</t>
  </si>
  <si>
    <t>Gemäss Gesuchsteller</t>
  </si>
  <si>
    <t>Verifiziert durch Prüfer</t>
  </si>
  <si>
    <t xml:space="preserve">Einkünfte durch KAE für die betroffene Zeit </t>
  </si>
  <si>
    <t>Prozentuale Berechnung da, …</t>
  </si>
  <si>
    <t>Einkünfte durch KAE Prozentual auf bewilligten Schaden</t>
  </si>
  <si>
    <t>Berechnung Erwerbsersatzentschädigung für Personen in arbeitgeberähnlicher Stellung</t>
  </si>
  <si>
    <t>Gem. SVA Liste</t>
  </si>
  <si>
    <t>Einkünfte durch Erwerbsersatz für die betroffene Zeit (inkl. Arbeitgeberbeiträge 6.4%)</t>
  </si>
  <si>
    <t>Einkünfte durch Erwerbsersatz Prozentual auf bewilligten Schaden</t>
  </si>
  <si>
    <t>Abzüglich angerechnete EO Leistungen bei Suisseculture Entschädigung, gem Liste…</t>
  </si>
  <si>
    <t>Einkünfte durch Erwerbsersatz Prozentual auf bewilligten Schaden, nach Abzug EO Suisseculture</t>
  </si>
  <si>
    <t>Zusatzkosten Covid Aufwände</t>
  </si>
  <si>
    <t>Total</t>
  </si>
  <si>
    <t>Schadensberechnung Anteil Kultur</t>
  </si>
  <si>
    <t>Prozent:</t>
  </si>
  <si>
    <t>Beschluss</t>
  </si>
  <si>
    <t>Tickets</t>
  </si>
  <si>
    <t>Gastro</t>
  </si>
  <si>
    <t>Anteil Kultur</t>
  </si>
  <si>
    <t>Anteil Ticket + Gastro reduziert</t>
  </si>
  <si>
    <t>Durschnittlicher Umsatz</t>
  </si>
  <si>
    <t>Ertragsausfall Gastro total</t>
  </si>
  <si>
    <t>Ertragsausfall Gastro reduziert</t>
  </si>
  <si>
    <t>Ertragsausfall Tickets</t>
  </si>
  <si>
    <t>Ertragsausfall Ticket + Gastro red.</t>
  </si>
  <si>
    <r>
      <t xml:space="preserve">Aktuelle Situation JR 2021
</t>
    </r>
    <r>
      <rPr>
        <b/>
        <sz val="11"/>
        <color theme="5" tint="0.39997558519241921"/>
        <rFont val="Arial"/>
        <family val="2"/>
      </rPr>
      <t xml:space="preserve"> (Jan bis Aug)</t>
    </r>
  </si>
  <si>
    <r>
      <t>Bemerkungen finanzielle Prüfung:</t>
    </r>
    <r>
      <rPr>
        <sz val="11"/>
        <rFont val="Arial"/>
        <family val="2"/>
      </rPr>
      <t xml:space="preserve">
.</t>
    </r>
  </si>
  <si>
    <r>
      <t xml:space="preserve">Tagessatz (bis max. 196 CHF pro Tag) </t>
    </r>
    <r>
      <rPr>
        <b/>
        <sz val="11"/>
        <color theme="1"/>
        <rFont val="Arial"/>
        <family val="2"/>
      </rPr>
      <t>BRUTTO</t>
    </r>
  </si>
  <si>
    <t>Review</t>
  </si>
  <si>
    <t>Ausfallentschädigung
Januar bis April 2021</t>
  </si>
  <si>
    <t>AE Januar bis April 2021</t>
  </si>
  <si>
    <t>+</t>
  </si>
  <si>
    <t>Gesuchsteller*innen die Ihren Gastronomie-Ausfall über das Härtefall-Programm entschädigen lassen -&gt; weiter zu Punkt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</si>
</sst>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_ ;[Red]\-#,##0\ "/>
    <numFmt numFmtId="165" formatCode="#,##0.0_ ;[Red]\-#,##0.0\ "/>
    <numFmt numFmtId="166" formatCode="_ [$CHF-807]\ * #,##0.00_ ;_ [$CHF-807]\ * \-#,##0.00_ ;_ [$CHF-807]\ * &quot;-&quot;??_ ;_ @_ "/>
    <numFmt numFmtId="167" formatCode="_ [$CHF-807]\ * #,##0.00_ ;_ [$CHF-807]\ * \-#,##0.00_ ;_ [$CHF-807]\ * &quot;-&quot;_ ;_ @_ "/>
    <numFmt numFmtId="168" formatCode="[$-807]d/\ mmmm\ yyyy;@"/>
    <numFmt numFmtId="169" formatCode="#,##0_ ;\-#,##0\ "/>
    <numFmt numFmtId="170" formatCode="dd/mm/yy;@"/>
    <numFmt numFmtId="171" formatCode="dd/mm/yyyy;@"/>
  </numFmts>
  <fonts count="4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0"/>
      <name val="Arial"/>
      <family val="2"/>
    </font>
    <font>
      <b/>
      <sz val="13"/>
      <color rgb="FFFF0000"/>
      <name val="Arial"/>
      <family val="2"/>
    </font>
    <font>
      <b/>
      <sz val="12"/>
      <color rgb="FFFF0000"/>
      <name val="Arial"/>
      <family val="2"/>
    </font>
    <font>
      <b/>
      <sz val="10"/>
      <color theme="0"/>
      <name val="Arial"/>
      <family val="2"/>
    </font>
    <font>
      <b/>
      <sz val="13"/>
      <color theme="1"/>
      <name val="Arial"/>
      <family val="2"/>
    </font>
    <font>
      <b/>
      <i/>
      <sz val="10"/>
      <color theme="1"/>
      <name val="Arial"/>
      <family val="2"/>
    </font>
    <font>
      <sz val="8"/>
      <color theme="1"/>
      <name val="Arial"/>
      <family val="2"/>
    </font>
    <font>
      <b/>
      <sz val="10"/>
      <color rgb="FFFF0000"/>
      <name val="Arial"/>
      <family val="2"/>
    </font>
    <font>
      <sz val="9"/>
      <color theme="0"/>
      <name val="Arial"/>
      <family val="2"/>
    </font>
    <font>
      <b/>
      <u/>
      <sz val="13"/>
      <color theme="1"/>
      <name val="Arial"/>
      <family val="2"/>
    </font>
    <font>
      <b/>
      <sz val="9"/>
      <color rgb="FFFF0000"/>
      <name val="Arial"/>
      <family val="2"/>
    </font>
    <font>
      <b/>
      <sz val="11"/>
      <name val="Arial"/>
      <family val="2"/>
    </font>
    <font>
      <sz val="11"/>
      <color theme="1"/>
      <name val="Arial"/>
      <family val="2"/>
    </font>
    <font>
      <sz val="11"/>
      <color theme="4" tint="0.59999389629810485"/>
      <name val="Arial"/>
      <family val="2"/>
    </font>
    <font>
      <b/>
      <sz val="11"/>
      <color theme="1"/>
      <name val="Arial"/>
      <family val="2"/>
    </font>
    <font>
      <sz val="11"/>
      <name val="Arial"/>
      <family val="2"/>
    </font>
    <font>
      <b/>
      <sz val="11"/>
      <color theme="4" tint="0.59999389629810485"/>
      <name val="Arial"/>
      <family val="2"/>
    </font>
    <font>
      <b/>
      <sz val="11"/>
      <color theme="5" tint="0.39997558519241921"/>
      <name val="Arial"/>
      <family val="2"/>
    </font>
    <font>
      <sz val="11"/>
      <color rgb="FFFF0000"/>
      <name val="Arial"/>
      <family val="2"/>
    </font>
    <font>
      <i/>
      <sz val="1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FF"/>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6D6D"/>
        <bgColor indexed="64"/>
      </patternFill>
    </fill>
    <fill>
      <patternFill patternType="solid">
        <fgColor rgb="FFFFB7B7"/>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FFFCC"/>
        <bgColor indexed="64"/>
      </patternFill>
    </fill>
    <fill>
      <patternFill patternType="solid">
        <fgColor rgb="FFFFCCFF"/>
        <bgColor indexed="64"/>
      </patternFill>
    </fill>
  </fills>
  <borders count="78">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0" fontId="3" fillId="5" borderId="0" applyNumberFormat="0" applyBorder="0" applyAlignment="0" applyProtection="0"/>
    <xf numFmtId="0" fontId="3" fillId="0" borderId="0"/>
    <xf numFmtId="0" fontId="12" fillId="0" borderId="0"/>
    <xf numFmtId="0" fontId="6" fillId="3" borderId="0" applyNumberFormat="0" applyBorder="0" applyAlignment="0" applyProtection="0"/>
    <xf numFmtId="0" fontId="7" fillId="4" borderId="0" applyNumberFormat="0" applyBorder="0" applyAlignment="0" applyProtection="0"/>
    <xf numFmtId="0" fontId="5" fillId="2" borderId="0" applyNumberFormat="0" applyBorder="0" applyAlignment="0" applyProtection="0"/>
    <xf numFmtId="0" fontId="2" fillId="0" borderId="0"/>
    <xf numFmtId="0" fontId="2" fillId="0" borderId="0"/>
    <xf numFmtId="9" fontId="3" fillId="0" borderId="0" applyFont="0" applyFill="0" applyBorder="0" applyAlignment="0" applyProtection="0"/>
  </cellStyleXfs>
  <cellXfs count="866">
    <xf numFmtId="0" fontId="0" fillId="0" borderId="0" xfId="0"/>
    <xf numFmtId="166" fontId="15" fillId="6" borderId="8" xfId="3" applyNumberFormat="1" applyFont="1" applyFill="1" applyBorder="1" applyAlignment="1" applyProtection="1">
      <alignment vertical="center" wrapText="1"/>
      <protection locked="0"/>
    </xf>
    <xf numFmtId="166" fontId="15" fillId="6" borderId="16" xfId="3" applyNumberFormat="1" applyFont="1" applyFill="1" applyBorder="1" applyAlignment="1" applyProtection="1">
      <alignment vertical="center" wrapText="1"/>
      <protection locked="0"/>
    </xf>
    <xf numFmtId="164" fontId="15" fillId="0" borderId="29" xfId="3" applyNumberFormat="1" applyFont="1" applyFill="1" applyBorder="1" applyAlignment="1" applyProtection="1">
      <alignment vertical="center" wrapText="1"/>
    </xf>
    <xf numFmtId="164" fontId="15" fillId="0" borderId="23" xfId="3" applyNumberFormat="1" applyFont="1" applyFill="1" applyBorder="1" applyAlignment="1" applyProtection="1">
      <alignment vertical="center" wrapText="1"/>
    </xf>
    <xf numFmtId="164" fontId="14" fillId="0" borderId="0" xfId="3" applyNumberFormat="1" applyFont="1" applyFill="1" applyAlignment="1" applyProtection="1">
      <alignment vertical="top" wrapText="1"/>
    </xf>
    <xf numFmtId="164" fontId="14" fillId="0" borderId="0" xfId="3" applyNumberFormat="1" applyFont="1" applyAlignment="1" applyProtection="1">
      <alignment vertical="top" wrapText="1"/>
    </xf>
    <xf numFmtId="164" fontId="15" fillId="0" borderId="15" xfId="3" applyNumberFormat="1" applyFont="1" applyFill="1" applyBorder="1" applyAlignment="1" applyProtection="1">
      <alignment vertical="top" wrapText="1"/>
    </xf>
    <xf numFmtId="166" fontId="15" fillId="6" borderId="21" xfId="3" applyNumberFormat="1" applyFont="1" applyFill="1" applyBorder="1" applyAlignment="1" applyProtection="1">
      <alignment vertical="center" wrapText="1"/>
      <protection locked="0"/>
    </xf>
    <xf numFmtId="166" fontId="15" fillId="6" borderId="26" xfId="3" applyNumberFormat="1" applyFont="1" applyFill="1" applyBorder="1" applyAlignment="1" applyProtection="1">
      <alignment vertical="center" wrapText="1"/>
      <protection locked="0"/>
    </xf>
    <xf numFmtId="167" fontId="14" fillId="6" borderId="21" xfId="3" applyNumberFormat="1" applyFont="1" applyFill="1" applyBorder="1" applyAlignment="1" applyProtection="1">
      <alignment horizontal="left" vertical="center" wrapText="1"/>
      <protection locked="0"/>
    </xf>
    <xf numFmtId="166" fontId="15" fillId="6" borderId="21" xfId="3" applyNumberFormat="1" applyFont="1" applyFill="1" applyBorder="1" applyAlignment="1" applyProtection="1">
      <alignment horizontal="left" vertical="center" wrapText="1"/>
      <protection locked="0"/>
    </xf>
    <xf numFmtId="166" fontId="15" fillId="6" borderId="9" xfId="3" applyNumberFormat="1" applyFont="1" applyFill="1" applyBorder="1" applyAlignment="1" applyProtection="1">
      <alignment horizontal="left" vertical="center" wrapText="1"/>
      <protection locked="0"/>
    </xf>
    <xf numFmtId="164" fontId="15" fillId="0" borderId="19" xfId="3" applyNumberFormat="1" applyFont="1" applyFill="1" applyBorder="1" applyAlignment="1" applyProtection="1">
      <alignment vertical="center" wrapText="1"/>
    </xf>
    <xf numFmtId="166" fontId="15" fillId="0" borderId="0" xfId="3" applyNumberFormat="1" applyFont="1" applyFill="1" applyBorder="1" applyAlignment="1" applyProtection="1">
      <alignment vertical="center" wrapText="1"/>
    </xf>
    <xf numFmtId="164" fontId="15" fillId="0" borderId="15" xfId="3" applyNumberFormat="1" applyFont="1" applyFill="1" applyBorder="1" applyAlignment="1" applyProtection="1">
      <alignment horizontal="center" vertical="center" wrapText="1"/>
    </xf>
    <xf numFmtId="166" fontId="15" fillId="12" borderId="19" xfId="3" applyNumberFormat="1" applyFont="1" applyFill="1" applyBorder="1" applyAlignment="1" applyProtection="1">
      <alignment vertical="center" wrapText="1"/>
    </xf>
    <xf numFmtId="164" fontId="15" fillId="0" borderId="0" xfId="3" applyNumberFormat="1" applyFont="1" applyFill="1" applyBorder="1" applyAlignment="1" applyProtection="1">
      <alignment horizontal="center" vertical="center" wrapText="1"/>
    </xf>
    <xf numFmtId="164" fontId="15" fillId="0" borderId="0" xfId="3" applyNumberFormat="1" applyFont="1" applyFill="1" applyBorder="1" applyAlignment="1" applyProtection="1">
      <alignment vertical="center" wrapText="1"/>
    </xf>
    <xf numFmtId="164" fontId="15" fillId="15" borderId="34" xfId="3" applyNumberFormat="1" applyFont="1" applyFill="1" applyBorder="1" applyAlignment="1" applyProtection="1">
      <alignment horizontal="center" vertical="center" wrapText="1"/>
    </xf>
    <xf numFmtId="164" fontId="21" fillId="15" borderId="53" xfId="3" applyNumberFormat="1" applyFont="1" applyFill="1" applyBorder="1" applyAlignment="1" applyProtection="1">
      <alignment vertical="center" wrapText="1"/>
    </xf>
    <xf numFmtId="166" fontId="15" fillId="12" borderId="21" xfId="3" applyNumberFormat="1" applyFont="1" applyFill="1" applyBorder="1" applyAlignment="1" applyProtection="1">
      <alignment vertical="center" wrapText="1"/>
    </xf>
    <xf numFmtId="166" fontId="15" fillId="12" borderId="31" xfId="3" applyNumberFormat="1" applyFont="1" applyFill="1" applyBorder="1" applyAlignment="1" applyProtection="1">
      <alignment vertical="center" wrapText="1"/>
    </xf>
    <xf numFmtId="166" fontId="21" fillId="15" borderId="4" xfId="3" applyNumberFormat="1" applyFont="1" applyFill="1" applyBorder="1" applyAlignment="1" applyProtection="1">
      <alignment vertical="center" wrapText="1"/>
    </xf>
    <xf numFmtId="164" fontId="21" fillId="0" borderId="0" xfId="3" applyNumberFormat="1" applyFont="1" applyFill="1" applyBorder="1" applyAlignment="1" applyProtection="1">
      <alignment vertical="center" wrapText="1"/>
    </xf>
    <xf numFmtId="166" fontId="15" fillId="12" borderId="17" xfId="3" applyNumberFormat="1" applyFont="1" applyFill="1" applyBorder="1" applyAlignment="1" applyProtection="1">
      <alignment vertical="center" wrapText="1"/>
    </xf>
    <xf numFmtId="166" fontId="15" fillId="12" borderId="24" xfId="3" applyNumberFormat="1" applyFont="1" applyFill="1" applyBorder="1" applyAlignment="1" applyProtection="1">
      <alignment vertical="center" wrapText="1"/>
    </xf>
    <xf numFmtId="166" fontId="15" fillId="12" borderId="18" xfId="3" applyNumberFormat="1" applyFont="1" applyFill="1" applyBorder="1" applyAlignment="1" applyProtection="1">
      <alignment vertical="center" wrapText="1"/>
    </xf>
    <xf numFmtId="166" fontId="15" fillId="12" borderId="9" xfId="3" applyNumberFormat="1" applyFont="1" applyFill="1" applyBorder="1" applyAlignment="1" applyProtection="1">
      <alignment vertical="center" wrapText="1"/>
    </xf>
    <xf numFmtId="166" fontId="7" fillId="0" borderId="26" xfId="5" applyNumberFormat="1" applyFont="1" applyFill="1" applyBorder="1" applyAlignment="1" applyProtection="1">
      <alignment vertical="center" wrapText="1"/>
    </xf>
    <xf numFmtId="164" fontId="15" fillId="0" borderId="14" xfId="3" applyNumberFormat="1" applyFont="1" applyFill="1" applyBorder="1" applyAlignment="1" applyProtection="1">
      <alignment vertical="center" wrapText="1"/>
    </xf>
    <xf numFmtId="166" fontId="7" fillId="0" borderId="24" xfId="5" applyNumberFormat="1" applyFont="1" applyFill="1" applyBorder="1" applyAlignment="1" applyProtection="1">
      <alignment vertical="center" wrapText="1"/>
    </xf>
    <xf numFmtId="164" fontId="21" fillId="15" borderId="1" xfId="3" applyNumberFormat="1" applyFont="1" applyFill="1" applyBorder="1" applyAlignment="1" applyProtection="1">
      <alignment vertical="center" wrapText="1"/>
    </xf>
    <xf numFmtId="164" fontId="21" fillId="15" borderId="49" xfId="3" applyNumberFormat="1" applyFont="1" applyFill="1" applyBorder="1" applyAlignment="1" applyProtection="1">
      <alignment vertical="center" wrapText="1"/>
    </xf>
    <xf numFmtId="164" fontId="21" fillId="15" borderId="54" xfId="3" applyNumberFormat="1" applyFont="1" applyFill="1" applyBorder="1" applyAlignment="1" applyProtection="1">
      <alignment vertical="center" wrapText="1"/>
    </xf>
    <xf numFmtId="164" fontId="15" fillId="15" borderId="33" xfId="3" applyNumberFormat="1" applyFont="1" applyFill="1" applyBorder="1" applyAlignment="1" applyProtection="1">
      <alignment vertical="center" wrapText="1"/>
    </xf>
    <xf numFmtId="164" fontId="21" fillId="15" borderId="51" xfId="3" applyNumberFormat="1" applyFont="1" applyFill="1" applyBorder="1" applyAlignment="1" applyProtection="1">
      <alignment vertical="center" wrapText="1"/>
    </xf>
    <xf numFmtId="166" fontId="15" fillId="0" borderId="8" xfId="3" applyNumberFormat="1" applyFont="1" applyFill="1" applyBorder="1" applyAlignment="1" applyProtection="1">
      <alignment vertical="center" wrapText="1"/>
    </xf>
    <xf numFmtId="166" fontId="15" fillId="15" borderId="1" xfId="3" applyNumberFormat="1" applyFont="1" applyFill="1" applyBorder="1" applyAlignment="1" applyProtection="1">
      <alignment vertical="center" wrapText="1"/>
    </xf>
    <xf numFmtId="164" fontId="15" fillId="15" borderId="3" xfId="3" applyNumberFormat="1" applyFont="1" applyFill="1" applyBorder="1" applyAlignment="1" applyProtection="1">
      <alignment horizontal="center" vertical="center" wrapText="1"/>
    </xf>
    <xf numFmtId="166" fontId="15" fillId="12" borderId="30" xfId="3" applyNumberFormat="1" applyFont="1" applyFill="1" applyBorder="1" applyAlignment="1" applyProtection="1">
      <alignment vertical="center" wrapText="1"/>
    </xf>
    <xf numFmtId="166" fontId="15" fillId="12" borderId="20" xfId="3" applyNumberFormat="1" applyFont="1" applyFill="1" applyBorder="1" applyAlignment="1" applyProtection="1">
      <alignment vertical="center" wrapText="1"/>
    </xf>
    <xf numFmtId="164" fontId="14" fillId="0" borderId="0" xfId="3" applyNumberFormat="1" applyFont="1" applyBorder="1" applyAlignment="1" applyProtection="1">
      <alignment vertical="top" wrapText="1"/>
    </xf>
    <xf numFmtId="166" fontId="24" fillId="14" borderId="12" xfId="6" applyNumberFormat="1" applyFont="1" applyFill="1" applyBorder="1" applyAlignment="1" applyProtection="1">
      <alignment horizontal="left" vertical="center" wrapText="1"/>
    </xf>
    <xf numFmtId="166" fontId="15" fillId="6" borderId="41" xfId="3" applyNumberFormat="1" applyFont="1" applyFill="1" applyBorder="1" applyAlignment="1" applyProtection="1">
      <alignment vertical="center" wrapText="1"/>
      <protection locked="0"/>
    </xf>
    <xf numFmtId="166" fontId="15" fillId="6" borderId="37" xfId="3" applyNumberFormat="1" applyFont="1" applyFill="1" applyBorder="1" applyAlignment="1" applyProtection="1">
      <alignment vertical="center" wrapText="1"/>
      <protection locked="0"/>
    </xf>
    <xf numFmtId="166" fontId="21" fillId="15" borderId="38" xfId="3" applyNumberFormat="1" applyFont="1" applyFill="1" applyBorder="1" applyAlignment="1" applyProtection="1">
      <alignment vertical="center" wrapText="1"/>
    </xf>
    <xf numFmtId="166" fontId="15" fillId="13" borderId="19" xfId="3" applyNumberFormat="1" applyFont="1" applyFill="1" applyBorder="1" applyAlignment="1" applyProtection="1">
      <alignment vertical="center" wrapText="1"/>
    </xf>
    <xf numFmtId="164" fontId="15" fillId="13" borderId="8" xfId="3" applyNumberFormat="1" applyFont="1" applyFill="1" applyBorder="1" applyAlignment="1" applyProtection="1">
      <alignment horizontal="center" vertical="center" wrapText="1"/>
    </xf>
    <xf numFmtId="164" fontId="16" fillId="13" borderId="16" xfId="3" applyNumberFormat="1" applyFont="1" applyFill="1" applyBorder="1" applyAlignment="1" applyProtection="1">
      <alignment horizontal="left" vertical="center" wrapText="1"/>
    </xf>
    <xf numFmtId="166" fontId="15" fillId="13" borderId="31" xfId="3" applyNumberFormat="1" applyFont="1" applyFill="1" applyBorder="1" applyAlignment="1" applyProtection="1">
      <alignment vertical="center" wrapText="1"/>
    </xf>
    <xf numFmtId="164" fontId="15" fillId="13" borderId="28" xfId="3" applyNumberFormat="1" applyFont="1" applyFill="1" applyBorder="1" applyAlignment="1" applyProtection="1">
      <alignment horizontal="center" vertical="center" wrapText="1"/>
    </xf>
    <xf numFmtId="169" fontId="15" fillId="6" borderId="10" xfId="3" applyNumberFormat="1" applyFont="1" applyFill="1" applyBorder="1" applyAlignment="1" applyProtection="1">
      <alignment horizontal="center" vertical="center" wrapText="1"/>
      <protection locked="0"/>
    </xf>
    <xf numFmtId="169" fontId="15" fillId="6" borderId="62" xfId="3" applyNumberFormat="1" applyFont="1" applyFill="1" applyBorder="1" applyAlignment="1" applyProtection="1">
      <alignment horizontal="center" vertical="center" wrapText="1"/>
      <protection locked="0"/>
    </xf>
    <xf numFmtId="164" fontId="21" fillId="15" borderId="5" xfId="3" applyNumberFormat="1" applyFont="1" applyFill="1" applyBorder="1" applyAlignment="1" applyProtection="1">
      <alignment vertical="center" wrapText="1"/>
    </xf>
    <xf numFmtId="164" fontId="21" fillId="15" borderId="3" xfId="3" applyNumberFormat="1" applyFont="1" applyFill="1" applyBorder="1" applyAlignment="1" applyProtection="1">
      <alignment vertical="center" wrapText="1"/>
    </xf>
    <xf numFmtId="164" fontId="21" fillId="15" borderId="6" xfId="3" applyNumberFormat="1" applyFont="1" applyFill="1" applyBorder="1" applyAlignment="1" applyProtection="1">
      <alignment vertical="center" wrapText="1"/>
    </xf>
    <xf numFmtId="164" fontId="15" fillId="0" borderId="14" xfId="3" applyNumberFormat="1" applyFont="1" applyFill="1" applyBorder="1" applyAlignment="1" applyProtection="1">
      <alignment vertical="top" wrapText="1"/>
    </xf>
    <xf numFmtId="166" fontId="15" fillId="0" borderId="16" xfId="3" applyNumberFormat="1" applyFont="1" applyFill="1" applyBorder="1" applyAlignment="1" applyProtection="1">
      <alignment vertical="center" wrapText="1"/>
    </xf>
    <xf numFmtId="166" fontId="3" fillId="19" borderId="60" xfId="1" applyNumberFormat="1" applyFont="1" applyFill="1" applyBorder="1" applyAlignment="1" applyProtection="1">
      <alignment horizontal="left" vertical="center" wrapText="1"/>
    </xf>
    <xf numFmtId="164" fontId="15" fillId="0" borderId="51" xfId="3" applyNumberFormat="1" applyFont="1" applyFill="1" applyBorder="1" applyAlignment="1" applyProtection="1">
      <alignment horizontal="left" vertical="center" wrapText="1"/>
    </xf>
    <xf numFmtId="166" fontId="8" fillId="0" borderId="0" xfId="1" applyNumberFormat="1" applyFont="1" applyFill="1" applyBorder="1" applyAlignment="1" applyProtection="1">
      <alignment horizontal="left" vertical="center" wrapText="1"/>
    </xf>
    <xf numFmtId="166" fontId="8" fillId="0" borderId="66" xfId="1" applyNumberFormat="1" applyFont="1" applyFill="1" applyBorder="1" applyAlignment="1" applyProtection="1">
      <alignment horizontal="left" vertical="center" wrapText="1"/>
    </xf>
    <xf numFmtId="164" fontId="15" fillId="0" borderId="37" xfId="3" applyNumberFormat="1" applyFont="1" applyBorder="1" applyAlignment="1" applyProtection="1">
      <alignment horizontal="left" vertical="center" wrapText="1"/>
    </xf>
    <xf numFmtId="164" fontId="15" fillId="0" borderId="21" xfId="3" applyNumberFormat="1" applyFont="1" applyBorder="1" applyAlignment="1" applyProtection="1">
      <alignment horizontal="center" vertical="center" wrapText="1"/>
    </xf>
    <xf numFmtId="164" fontId="21" fillId="0" borderId="0" xfId="3" applyNumberFormat="1" applyFont="1" applyBorder="1" applyAlignment="1" applyProtection="1">
      <alignment horizontal="center" vertical="center" wrapText="1"/>
    </xf>
    <xf numFmtId="164" fontId="21" fillId="0" borderId="14" xfId="3" applyNumberFormat="1" applyFont="1" applyBorder="1" applyAlignment="1" applyProtection="1">
      <alignment horizontal="center" vertical="center" wrapText="1"/>
    </xf>
    <xf numFmtId="164" fontId="15" fillId="0" borderId="20" xfId="3" applyNumberFormat="1" applyFont="1" applyBorder="1" applyAlignment="1" applyProtection="1">
      <alignment horizontal="center" vertical="center" wrapText="1"/>
    </xf>
    <xf numFmtId="164" fontId="15" fillId="0" borderId="24" xfId="3" applyNumberFormat="1" applyFont="1" applyFill="1" applyBorder="1" applyAlignment="1" applyProtection="1">
      <alignment vertical="center" wrapText="1"/>
    </xf>
    <xf numFmtId="164" fontId="15" fillId="0" borderId="45" xfId="3" applyNumberFormat="1" applyFont="1" applyFill="1" applyBorder="1" applyAlignment="1" applyProtection="1">
      <alignment horizontal="left" vertical="center" wrapText="1"/>
    </xf>
    <xf numFmtId="164" fontId="21" fillId="0" borderId="39" xfId="3" applyNumberFormat="1" applyFont="1" applyFill="1" applyBorder="1" applyAlignment="1" applyProtection="1">
      <alignment horizontal="center" vertical="center" wrapText="1"/>
    </xf>
    <xf numFmtId="164" fontId="21" fillId="0" borderId="35" xfId="3" applyNumberFormat="1" applyFont="1" applyFill="1" applyBorder="1" applyAlignment="1" applyProtection="1">
      <alignment horizontal="center" vertical="center" wrapText="1"/>
    </xf>
    <xf numFmtId="164" fontId="21" fillId="0" borderId="36" xfId="3" applyNumberFormat="1" applyFont="1" applyFill="1" applyBorder="1" applyAlignment="1" applyProtection="1">
      <alignment horizontal="center" vertical="center" wrapText="1"/>
    </xf>
    <xf numFmtId="164" fontId="16" fillId="0" borderId="14" xfId="3" applyNumberFormat="1" applyFont="1" applyBorder="1" applyAlignment="1" applyProtection="1">
      <alignment horizontal="center" vertical="center" wrapText="1"/>
    </xf>
    <xf numFmtId="164" fontId="16" fillId="6" borderId="45" xfId="3" applyNumberFormat="1" applyFont="1" applyFill="1" applyBorder="1" applyAlignment="1" applyProtection="1">
      <alignment horizontal="center" vertical="center" wrapText="1"/>
      <protection locked="0"/>
    </xf>
    <xf numFmtId="164" fontId="16" fillId="6" borderId="6" xfId="3" applyNumberFormat="1" applyFont="1" applyFill="1" applyBorder="1" applyAlignment="1" applyProtection="1">
      <alignment horizontal="center" vertical="center" wrapText="1"/>
      <protection locked="0"/>
    </xf>
    <xf numFmtId="164" fontId="14" fillId="0" borderId="0" xfId="3" applyNumberFormat="1" applyFont="1" applyFill="1" applyBorder="1" applyAlignment="1" applyProtection="1">
      <alignment vertical="top" wrapText="1"/>
    </xf>
    <xf numFmtId="165" fontId="14" fillId="0" borderId="0" xfId="3" applyNumberFormat="1" applyFont="1" applyAlignment="1" applyProtection="1">
      <alignment horizontal="center" vertical="top" wrapText="1"/>
    </xf>
    <xf numFmtId="164" fontId="14" fillId="0" borderId="0" xfId="3" applyNumberFormat="1" applyFont="1" applyAlignment="1" applyProtection="1">
      <alignment horizontal="left" vertical="top" wrapText="1"/>
    </xf>
    <xf numFmtId="0" fontId="10" fillId="0" borderId="0" xfId="2" applyFont="1" applyFill="1" applyBorder="1" applyProtection="1"/>
    <xf numFmtId="0" fontId="9" fillId="0" borderId="50" xfId="2" applyFont="1" applyBorder="1" applyAlignment="1" applyProtection="1">
      <alignment horizontal="left"/>
    </xf>
    <xf numFmtId="0" fontId="10" fillId="0" borderId="49" xfId="2" applyFont="1" applyBorder="1" applyProtection="1"/>
    <xf numFmtId="0" fontId="10" fillId="0" borderId="48" xfId="2" applyFont="1" applyFill="1" applyBorder="1" applyProtection="1"/>
    <xf numFmtId="0" fontId="10" fillId="0" borderId="0" xfId="2" applyFont="1" applyProtection="1"/>
    <xf numFmtId="0" fontId="9" fillId="0" borderId="13" xfId="2" applyFont="1" applyBorder="1" applyAlignment="1" applyProtection="1">
      <alignment horizontal="left"/>
    </xf>
    <xf numFmtId="0" fontId="9" fillId="0" borderId="0" xfId="2" applyFont="1" applyBorder="1" applyAlignment="1" applyProtection="1">
      <alignment horizontal="left"/>
    </xf>
    <xf numFmtId="0" fontId="10" fillId="0" borderId="0" xfId="2" applyFont="1" applyBorder="1" applyProtection="1"/>
    <xf numFmtId="0" fontId="26" fillId="0" borderId="0" xfId="2" applyFont="1" applyBorder="1" applyAlignment="1" applyProtection="1">
      <alignment horizontal="right"/>
    </xf>
    <xf numFmtId="0" fontId="10" fillId="0" borderId="14" xfId="2" applyFont="1" applyFill="1" applyBorder="1" applyProtection="1"/>
    <xf numFmtId="0" fontId="10" fillId="0" borderId="13" xfId="2" applyFont="1" applyBorder="1" applyAlignment="1" applyProtection="1">
      <alignment horizontal="left"/>
    </xf>
    <xf numFmtId="0" fontId="9" fillId="0" borderId="0" xfId="2" applyFont="1" applyFill="1" applyBorder="1" applyProtection="1"/>
    <xf numFmtId="0" fontId="10" fillId="0" borderId="13" xfId="2" applyFont="1" applyBorder="1" applyAlignment="1" applyProtection="1">
      <alignment horizontal="center"/>
    </xf>
    <xf numFmtId="0" fontId="10" fillId="0" borderId="0" xfId="2" applyFont="1" applyBorder="1" applyAlignment="1" applyProtection="1">
      <alignment horizontal="left" vertical="top"/>
    </xf>
    <xf numFmtId="0" fontId="3" fillId="0" borderId="14" xfId="0" applyFont="1" applyFill="1" applyBorder="1" applyAlignment="1" applyProtection="1">
      <alignment horizontal="center" vertical="center"/>
    </xf>
    <xf numFmtId="0" fontId="11" fillId="0" borderId="0" xfId="2" applyFont="1" applyBorder="1" applyAlignment="1" applyProtection="1">
      <alignment horizontal="center" vertical="center"/>
    </xf>
    <xf numFmtId="0" fontId="3" fillId="0" borderId="14" xfId="0" applyFont="1" applyFill="1" applyBorder="1" applyAlignment="1" applyProtection="1">
      <alignment horizontal="center" vertical="center" wrapText="1"/>
    </xf>
    <xf numFmtId="164" fontId="13" fillId="0" borderId="0" xfId="3" applyNumberFormat="1" applyFont="1" applyFill="1" applyBorder="1" applyAlignment="1" applyProtection="1">
      <alignment horizontal="center" vertical="center" wrapText="1"/>
    </xf>
    <xf numFmtId="164" fontId="14" fillId="0" borderId="0" xfId="3" applyNumberFormat="1" applyFont="1" applyFill="1" applyBorder="1" applyAlignment="1" applyProtection="1">
      <alignment vertical="center" wrapText="1"/>
    </xf>
    <xf numFmtId="165" fontId="14" fillId="0" borderId="13" xfId="3" applyNumberFormat="1" applyFont="1" applyBorder="1" applyAlignment="1" applyProtection="1">
      <alignment horizontal="center" vertical="center" wrapText="1"/>
    </xf>
    <xf numFmtId="164" fontId="15" fillId="0" borderId="0" xfId="3" applyNumberFormat="1" applyFont="1" applyAlignment="1" applyProtection="1">
      <alignment vertical="center" wrapText="1"/>
    </xf>
    <xf numFmtId="164" fontId="14" fillId="0" borderId="0" xfId="3" applyNumberFormat="1" applyFont="1" applyAlignment="1" applyProtection="1">
      <alignment vertical="center" wrapText="1"/>
    </xf>
    <xf numFmtId="165" fontId="14" fillId="0" borderId="13" xfId="3" applyNumberFormat="1" applyFont="1" applyBorder="1" applyAlignment="1" applyProtection="1">
      <alignment horizontal="center" vertical="top" wrapText="1"/>
    </xf>
    <xf numFmtId="164" fontId="14" fillId="0" borderId="0" xfId="3" applyNumberFormat="1" applyFont="1" applyBorder="1" applyAlignment="1" applyProtection="1">
      <alignment horizontal="left" vertical="top" wrapText="1"/>
    </xf>
    <xf numFmtId="164" fontId="15" fillId="0" borderId="0" xfId="3" applyNumberFormat="1" applyFont="1" applyBorder="1" applyAlignment="1" applyProtection="1">
      <alignment vertical="top" wrapText="1"/>
    </xf>
    <xf numFmtId="164" fontId="15" fillId="0" borderId="0" xfId="3" applyNumberFormat="1" applyFont="1" applyFill="1" applyAlignment="1" applyProtection="1">
      <alignment vertical="top" wrapText="1"/>
    </xf>
    <xf numFmtId="0" fontId="3" fillId="0" borderId="1" xfId="2" applyFont="1" applyBorder="1" applyAlignment="1" applyProtection="1">
      <alignment horizontal="left" vertical="center"/>
    </xf>
    <xf numFmtId="0" fontId="3" fillId="0" borderId="3" xfId="2" applyFont="1" applyBorder="1" applyAlignment="1" applyProtection="1">
      <alignment horizontal="center" vertical="center"/>
    </xf>
    <xf numFmtId="0" fontId="0" fillId="0" borderId="4" xfId="2" applyFont="1" applyBorder="1" applyAlignment="1" applyProtection="1">
      <alignment horizontal="left" vertical="center"/>
    </xf>
    <xf numFmtId="0" fontId="3" fillId="0" borderId="6" xfId="2" applyFont="1" applyBorder="1" applyAlignment="1" applyProtection="1">
      <alignment horizontal="center" vertical="center"/>
    </xf>
    <xf numFmtId="164" fontId="15" fillId="0" borderId="14" xfId="3" applyNumberFormat="1" applyFont="1" applyFill="1" applyBorder="1" applyAlignment="1" applyProtection="1">
      <alignment horizontal="right" vertical="top"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164" fontId="16" fillId="0" borderId="0" xfId="3" applyNumberFormat="1" applyFont="1" applyFill="1" applyBorder="1" applyAlignment="1" applyProtection="1">
      <alignment vertical="top" wrapText="1"/>
    </xf>
    <xf numFmtId="165" fontId="16" fillId="0" borderId="13" xfId="3" applyNumberFormat="1" applyFont="1" applyBorder="1" applyAlignment="1" applyProtection="1">
      <alignment horizontal="center" vertical="top" wrapText="1"/>
    </xf>
    <xf numFmtId="164" fontId="14" fillId="0" borderId="14" xfId="3" quotePrefix="1" applyNumberFormat="1" applyFont="1" applyFill="1" applyBorder="1" applyAlignment="1" applyProtection="1">
      <alignment horizontal="left" vertical="center" wrapText="1"/>
    </xf>
    <xf numFmtId="164" fontId="14" fillId="0" borderId="0" xfId="3" quotePrefix="1" applyNumberFormat="1" applyFont="1" applyFill="1" applyBorder="1" applyAlignment="1" applyProtection="1">
      <alignment horizontal="left" vertical="center" wrapText="1"/>
    </xf>
    <xf numFmtId="164" fontId="16" fillId="0" borderId="0" xfId="3" applyNumberFormat="1" applyFont="1" applyAlignment="1" applyProtection="1">
      <alignment vertical="top" wrapText="1"/>
    </xf>
    <xf numFmtId="164" fontId="16" fillId="0" borderId="30" xfId="3" applyNumberFormat="1" applyFont="1" applyFill="1" applyBorder="1" applyAlignment="1" applyProtection="1">
      <alignment horizontal="left" vertical="center" wrapText="1"/>
    </xf>
    <xf numFmtId="164" fontId="16" fillId="0" borderId="26" xfId="3" quotePrefix="1" applyNumberFormat="1" applyFont="1" applyFill="1" applyBorder="1" applyAlignment="1" applyProtection="1">
      <alignment horizontal="center" vertical="center" wrapText="1"/>
    </xf>
    <xf numFmtId="164" fontId="14" fillId="0" borderId="14" xfId="3" applyNumberFormat="1" applyFont="1" applyFill="1" applyBorder="1" applyAlignment="1" applyProtection="1">
      <alignment vertical="center" wrapText="1"/>
    </xf>
    <xf numFmtId="164" fontId="14" fillId="0" borderId="0" xfId="3" quotePrefix="1" applyNumberFormat="1" applyFont="1" applyFill="1" applyBorder="1" applyAlignment="1" applyProtection="1">
      <alignment vertical="center" wrapText="1"/>
    </xf>
    <xf numFmtId="164" fontId="14" fillId="0" borderId="8" xfId="3" applyNumberFormat="1" applyFont="1" applyBorder="1" applyAlignment="1" applyProtection="1">
      <alignment vertical="center" wrapText="1"/>
    </xf>
    <xf numFmtId="164" fontId="16" fillId="0" borderId="39" xfId="3" applyNumberFormat="1" applyFont="1" applyFill="1" applyBorder="1" applyAlignment="1" applyProtection="1">
      <alignment horizontal="left" vertical="center" wrapText="1"/>
    </xf>
    <xf numFmtId="164" fontId="32" fillId="0" borderId="13" xfId="3" quotePrefix="1" applyNumberFormat="1" applyFont="1" applyFill="1" applyBorder="1" applyAlignment="1" applyProtection="1">
      <alignment vertical="center" wrapText="1"/>
    </xf>
    <xf numFmtId="164" fontId="32" fillId="0" borderId="0" xfId="3" quotePrefix="1" applyNumberFormat="1" applyFont="1" applyFill="1" applyBorder="1" applyAlignment="1" applyProtection="1">
      <alignment vertical="center" wrapText="1"/>
    </xf>
    <xf numFmtId="164" fontId="14" fillId="0" borderId="0" xfId="3" applyNumberFormat="1" applyFont="1" applyBorder="1" applyAlignment="1" applyProtection="1">
      <alignment vertical="center" wrapText="1"/>
    </xf>
    <xf numFmtId="165" fontId="14" fillId="0" borderId="31" xfId="3" applyNumberFormat="1" applyFont="1" applyFill="1" applyBorder="1" applyAlignment="1" applyProtection="1">
      <alignment horizontal="center" vertical="center" wrapText="1"/>
    </xf>
    <xf numFmtId="164" fontId="16" fillId="0" borderId="0" xfId="3" applyNumberFormat="1" applyFont="1" applyFill="1" applyBorder="1" applyAlignment="1" applyProtection="1">
      <alignment horizontal="left" vertical="center" wrapText="1"/>
    </xf>
    <xf numFmtId="164" fontId="16" fillId="0" borderId="0" xfId="3" applyNumberFormat="1" applyFont="1" applyFill="1" applyBorder="1" applyAlignment="1" applyProtection="1">
      <alignment horizontal="center" vertical="center" wrapText="1"/>
    </xf>
    <xf numFmtId="164" fontId="22" fillId="0" borderId="0" xfId="3" applyNumberFormat="1" applyFont="1" applyFill="1" applyBorder="1" applyAlignment="1" applyProtection="1">
      <alignment horizontal="left" vertical="center" wrapText="1"/>
    </xf>
    <xf numFmtId="164" fontId="14" fillId="0" borderId="8" xfId="3" applyNumberFormat="1" applyFont="1" applyFill="1" applyBorder="1" applyAlignment="1" applyProtection="1">
      <alignment vertical="center" wrapText="1"/>
    </xf>
    <xf numFmtId="165" fontId="16" fillId="15" borderId="19" xfId="3" applyNumberFormat="1" applyFont="1" applyFill="1" applyBorder="1" applyAlignment="1" applyProtection="1">
      <alignment horizontal="center" vertical="center" wrapText="1"/>
    </xf>
    <xf numFmtId="164" fontId="16" fillId="15" borderId="54" xfId="3" applyNumberFormat="1" applyFont="1" applyFill="1" applyBorder="1" applyAlignment="1" applyProtection="1">
      <alignment vertical="top" wrapText="1"/>
    </xf>
    <xf numFmtId="164" fontId="16" fillId="0" borderId="14" xfId="3" applyNumberFormat="1" applyFont="1" applyFill="1" applyBorder="1" applyAlignment="1" applyProtection="1">
      <alignment vertical="top" wrapText="1"/>
    </xf>
    <xf numFmtId="164" fontId="16" fillId="9" borderId="8" xfId="3" applyNumberFormat="1" applyFont="1" applyFill="1" applyBorder="1" applyAlignment="1" applyProtection="1">
      <alignment vertical="top" wrapText="1"/>
    </xf>
    <xf numFmtId="165" fontId="14" fillId="0" borderId="19" xfId="3" applyNumberFormat="1" applyFont="1" applyBorder="1" applyAlignment="1" applyProtection="1">
      <alignment horizontal="center" vertical="center" wrapText="1"/>
    </xf>
    <xf numFmtId="164" fontId="14" fillId="0" borderId="30" xfId="3" applyNumberFormat="1" applyFont="1" applyFill="1" applyBorder="1" applyAlignment="1" applyProtection="1">
      <alignment horizontal="left" vertical="center" wrapText="1"/>
    </xf>
    <xf numFmtId="164" fontId="14" fillId="0" borderId="26" xfId="3" applyNumberFormat="1" applyFont="1" applyBorder="1" applyAlignment="1" applyProtection="1">
      <alignment horizontal="center" vertical="center" wrapText="1"/>
    </xf>
    <xf numFmtId="164" fontId="14" fillId="0" borderId="18" xfId="3" applyNumberFormat="1" applyFont="1" applyBorder="1" applyAlignment="1" applyProtection="1">
      <alignment horizontal="center" vertical="center" wrapText="1"/>
    </xf>
    <xf numFmtId="164" fontId="14" fillId="0" borderId="28" xfId="3" applyNumberFormat="1" applyFont="1" applyBorder="1" applyAlignment="1" applyProtection="1">
      <alignment vertical="center" wrapText="1"/>
    </xf>
    <xf numFmtId="164" fontId="14" fillId="0" borderId="55" xfId="3" applyNumberFormat="1" applyFont="1" applyBorder="1" applyAlignment="1" applyProtection="1">
      <alignment horizontal="left" vertical="center" wrapText="1"/>
    </xf>
    <xf numFmtId="164" fontId="14" fillId="13" borderId="16" xfId="3" applyNumberFormat="1" applyFont="1" applyFill="1" applyBorder="1" applyAlignment="1" applyProtection="1">
      <alignment horizontal="left" vertical="center" wrapText="1"/>
    </xf>
    <xf numFmtId="164" fontId="14" fillId="0" borderId="24" xfId="3" applyNumberFormat="1" applyFont="1" applyBorder="1" applyAlignment="1" applyProtection="1">
      <alignment vertical="center" wrapText="1"/>
    </xf>
    <xf numFmtId="166" fontId="15" fillId="10" borderId="8" xfId="3" applyNumberFormat="1" applyFont="1" applyFill="1" applyBorder="1" applyAlignment="1" applyProtection="1">
      <alignment horizontal="left" vertical="center" wrapText="1"/>
    </xf>
    <xf numFmtId="164" fontId="15" fillId="0" borderId="25" xfId="3" applyNumberFormat="1" applyFont="1" applyFill="1" applyBorder="1" applyAlignment="1" applyProtection="1">
      <alignment vertical="center" wrapText="1"/>
    </xf>
    <xf numFmtId="164" fontId="14" fillId="0" borderId="7" xfId="3" applyNumberFormat="1" applyFont="1" applyFill="1" applyBorder="1" applyAlignment="1" applyProtection="1">
      <alignment horizontal="left" vertical="center" wrapText="1"/>
    </xf>
    <xf numFmtId="164" fontId="14" fillId="0" borderId="37" xfId="3" applyNumberFormat="1" applyFont="1" applyFill="1" applyBorder="1" applyAlignment="1" applyProtection="1">
      <alignment horizontal="left" vertical="center" wrapText="1"/>
    </xf>
    <xf numFmtId="164" fontId="14" fillId="0" borderId="25" xfId="3" applyNumberFormat="1" applyFont="1" applyBorder="1" applyAlignment="1" applyProtection="1">
      <alignment vertical="center" wrapText="1"/>
    </xf>
    <xf numFmtId="165" fontId="14" fillId="0" borderId="52" xfId="3" applyNumberFormat="1" applyFont="1" applyBorder="1" applyAlignment="1" applyProtection="1">
      <alignment horizontal="center" vertical="center" wrapText="1"/>
    </xf>
    <xf numFmtId="164" fontId="14" fillId="0" borderId="17" xfId="3" applyNumberFormat="1" applyFont="1" applyFill="1" applyBorder="1" applyAlignment="1" applyProtection="1">
      <alignment horizontal="left" vertical="center" wrapText="1"/>
    </xf>
    <xf numFmtId="164" fontId="14" fillId="0" borderId="41" xfId="3" applyNumberFormat="1" applyFont="1" applyFill="1" applyBorder="1" applyAlignment="1" applyProtection="1">
      <alignment horizontal="left" vertical="center" wrapText="1"/>
    </xf>
    <xf numFmtId="166" fontId="15" fillId="10" borderId="21" xfId="3" applyNumberFormat="1" applyFont="1" applyFill="1" applyBorder="1" applyAlignment="1" applyProtection="1">
      <alignment horizontal="left" vertical="center" wrapText="1"/>
    </xf>
    <xf numFmtId="166" fontId="21" fillId="15" borderId="45" xfId="3" applyNumberFormat="1" applyFont="1" applyFill="1" applyBorder="1" applyAlignment="1" applyProtection="1">
      <alignment horizontal="left" vertical="center" wrapText="1"/>
    </xf>
    <xf numFmtId="164" fontId="15" fillId="15" borderId="60" xfId="3" applyNumberFormat="1" applyFont="1" applyFill="1" applyBorder="1" applyAlignment="1" applyProtection="1">
      <alignment horizontal="center" vertical="center" wrapText="1"/>
    </xf>
    <xf numFmtId="164" fontId="14" fillId="15" borderId="51" xfId="3" applyNumberFormat="1" applyFont="1" applyFill="1" applyBorder="1" applyAlignment="1" applyProtection="1">
      <alignment horizontal="left" vertical="center" wrapText="1"/>
    </xf>
    <xf numFmtId="165" fontId="16" fillId="15" borderId="52" xfId="3" applyNumberFormat="1" applyFont="1" applyFill="1" applyBorder="1" applyAlignment="1" applyProtection="1">
      <alignment horizontal="center" vertical="center" wrapText="1"/>
    </xf>
    <xf numFmtId="166" fontId="15" fillId="15" borderId="3" xfId="3" applyNumberFormat="1" applyFont="1" applyFill="1" applyBorder="1" applyAlignment="1" applyProtection="1">
      <alignment vertical="center" wrapText="1"/>
    </xf>
    <xf numFmtId="164" fontId="14" fillId="15" borderId="54" xfId="3" applyNumberFormat="1" applyFont="1" applyFill="1" applyBorder="1" applyAlignment="1" applyProtection="1">
      <alignment vertical="center" wrapText="1"/>
    </xf>
    <xf numFmtId="164" fontId="16" fillId="13" borderId="8" xfId="3" applyNumberFormat="1" applyFont="1" applyFill="1" applyBorder="1" applyAlignment="1" applyProtection="1">
      <alignment vertical="center" wrapText="1"/>
    </xf>
    <xf numFmtId="164" fontId="16" fillId="13" borderId="16" xfId="3" applyNumberFormat="1" applyFont="1" applyFill="1" applyBorder="1" applyAlignment="1" applyProtection="1">
      <alignment vertical="center" wrapText="1"/>
    </xf>
    <xf numFmtId="164" fontId="14" fillId="0" borderId="17" xfId="3" applyNumberFormat="1" applyFont="1" applyFill="1" applyBorder="1" applyAlignment="1" applyProtection="1">
      <alignment vertical="center" wrapText="1"/>
    </xf>
    <xf numFmtId="164" fontId="14" fillId="0" borderId="41" xfId="3" applyNumberFormat="1" applyFont="1" applyFill="1" applyBorder="1" applyAlignment="1" applyProtection="1">
      <alignment vertical="center" wrapText="1"/>
    </xf>
    <xf numFmtId="164" fontId="14" fillId="0" borderId="7" xfId="3" applyNumberFormat="1" applyFont="1" applyFill="1" applyBorder="1" applyAlignment="1" applyProtection="1">
      <alignment vertical="center" wrapText="1"/>
    </xf>
    <xf numFmtId="164" fontId="14" fillId="0" borderId="37" xfId="3" applyNumberFormat="1" applyFont="1" applyFill="1" applyBorder="1" applyAlignment="1" applyProtection="1">
      <alignment vertical="center" wrapText="1"/>
    </xf>
    <xf numFmtId="166" fontId="15" fillId="15" borderId="45" xfId="3" applyNumberFormat="1" applyFont="1" applyFill="1" applyBorder="1" applyAlignment="1" applyProtection="1">
      <alignment horizontal="left" vertical="center" wrapText="1"/>
    </xf>
    <xf numFmtId="164" fontId="14" fillId="15" borderId="51" xfId="3" applyNumberFormat="1" applyFont="1" applyFill="1" applyBorder="1" applyAlignment="1" applyProtection="1">
      <alignment vertical="center" wrapText="1"/>
    </xf>
    <xf numFmtId="165" fontId="14" fillId="0" borderId="52" xfId="3" applyNumberFormat="1" applyFont="1" applyFill="1" applyBorder="1" applyAlignment="1" applyProtection="1">
      <alignment horizontal="center" vertical="center" wrapText="1"/>
    </xf>
    <xf numFmtId="164" fontId="15" fillId="0" borderId="15" xfId="3" applyNumberFormat="1" applyFont="1" applyFill="1" applyBorder="1" applyAlignment="1" applyProtection="1">
      <alignment horizontal="left" vertical="center" wrapText="1"/>
    </xf>
    <xf numFmtId="164" fontId="16" fillId="13" borderId="28" xfId="3" applyNumberFormat="1" applyFont="1" applyFill="1" applyBorder="1" applyAlignment="1" applyProtection="1">
      <alignment vertical="center" wrapText="1"/>
    </xf>
    <xf numFmtId="164" fontId="16" fillId="13" borderId="55" xfId="3" applyNumberFormat="1" applyFont="1" applyFill="1" applyBorder="1" applyAlignment="1" applyProtection="1">
      <alignment vertical="center" wrapText="1"/>
    </xf>
    <xf numFmtId="164" fontId="14" fillId="0" borderId="0" xfId="3" applyNumberFormat="1" applyFont="1" applyFill="1" applyBorder="1" applyAlignment="1" applyProtection="1">
      <alignment horizontal="left" vertical="center" wrapText="1"/>
    </xf>
    <xf numFmtId="164" fontId="14" fillId="0" borderId="64" xfId="3" applyNumberFormat="1" applyFont="1" applyFill="1" applyBorder="1" applyAlignment="1" applyProtection="1">
      <alignment horizontal="left" vertical="center" wrapText="1"/>
    </xf>
    <xf numFmtId="164" fontId="14" fillId="0" borderId="32" xfId="3" applyNumberFormat="1" applyFont="1" applyFill="1" applyBorder="1" applyAlignment="1" applyProtection="1">
      <alignment horizontal="left" vertical="center" wrapText="1"/>
    </xf>
    <xf numFmtId="164" fontId="16" fillId="0" borderId="0" xfId="3" applyNumberFormat="1" applyFont="1" applyFill="1" applyBorder="1" applyAlignment="1" applyProtection="1">
      <alignment vertical="center" wrapText="1"/>
    </xf>
    <xf numFmtId="165" fontId="16" fillId="0" borderId="19" xfId="3" applyNumberFormat="1" applyFont="1" applyFill="1" applyBorder="1" applyAlignment="1" applyProtection="1">
      <alignment horizontal="center" vertical="center" wrapText="1"/>
    </xf>
    <xf numFmtId="164" fontId="16" fillId="0" borderId="14" xfId="3" applyNumberFormat="1" applyFont="1" applyFill="1" applyBorder="1" applyAlignment="1" applyProtection="1">
      <alignment vertical="center" wrapText="1"/>
    </xf>
    <xf numFmtId="164" fontId="21" fillId="13" borderId="8" xfId="3" applyNumberFormat="1" applyFont="1" applyFill="1" applyBorder="1" applyAlignment="1" applyProtection="1">
      <alignment horizontal="left" vertical="center" wrapText="1"/>
    </xf>
    <xf numFmtId="164" fontId="21" fillId="13" borderId="16" xfId="3" applyNumberFormat="1" applyFont="1" applyFill="1" applyBorder="1" applyAlignment="1" applyProtection="1">
      <alignment horizontal="left" vertical="center" wrapText="1"/>
    </xf>
    <xf numFmtId="164" fontId="16" fillId="9" borderId="8" xfId="3" applyNumberFormat="1" applyFont="1" applyFill="1" applyBorder="1" applyAlignment="1" applyProtection="1">
      <alignment vertical="center" wrapText="1"/>
    </xf>
    <xf numFmtId="164" fontId="14" fillId="0" borderId="14" xfId="3" quotePrefix="1" applyNumberFormat="1" applyFont="1" applyFill="1" applyBorder="1" applyAlignment="1" applyProtection="1">
      <alignment vertical="center" wrapText="1"/>
    </xf>
    <xf numFmtId="165" fontId="16" fillId="15" borderId="40" xfId="3" quotePrefix="1" applyNumberFormat="1" applyFont="1" applyFill="1" applyBorder="1" applyAlignment="1" applyProtection="1">
      <alignment horizontal="center" vertical="center" wrapText="1"/>
    </xf>
    <xf numFmtId="166" fontId="15" fillId="15" borderId="38" xfId="3" applyNumberFormat="1" applyFont="1" applyFill="1" applyBorder="1" applyAlignment="1" applyProtection="1">
      <alignment horizontal="left" vertical="center" wrapText="1"/>
    </xf>
    <xf numFmtId="164" fontId="15" fillId="15" borderId="51" xfId="3" applyNumberFormat="1" applyFont="1" applyFill="1" applyBorder="1" applyAlignment="1" applyProtection="1">
      <alignment vertical="center" wrapText="1"/>
    </xf>
    <xf numFmtId="165" fontId="16" fillId="0" borderId="13" xfId="3" applyNumberFormat="1" applyFont="1" applyFill="1" applyBorder="1" applyAlignment="1" applyProtection="1">
      <alignment vertical="center" wrapText="1"/>
    </xf>
    <xf numFmtId="164" fontId="21" fillId="15" borderId="3" xfId="3" applyNumberFormat="1" applyFont="1" applyFill="1" applyBorder="1" applyAlignment="1" applyProtection="1">
      <alignment horizontal="left" vertical="center" wrapText="1"/>
    </xf>
    <xf numFmtId="164" fontId="21" fillId="15" borderId="49" xfId="3" applyNumberFormat="1" applyFont="1" applyFill="1" applyBorder="1" applyAlignment="1" applyProtection="1">
      <alignment horizontal="left" vertical="center" wrapText="1"/>
    </xf>
    <xf numFmtId="164" fontId="16" fillId="15" borderId="54" xfId="3" applyNumberFormat="1" applyFont="1" applyFill="1" applyBorder="1" applyAlignment="1" applyProtection="1">
      <alignment vertical="center" wrapText="1"/>
    </xf>
    <xf numFmtId="165" fontId="16" fillId="0" borderId="43" xfId="3" applyNumberFormat="1" applyFont="1" applyFill="1" applyBorder="1" applyAlignment="1" applyProtection="1">
      <alignment horizontal="center" vertical="center" wrapText="1"/>
    </xf>
    <xf numFmtId="166" fontId="15" fillId="18" borderId="17" xfId="3" applyNumberFormat="1" applyFont="1" applyFill="1" applyBorder="1" applyAlignment="1" applyProtection="1">
      <alignment horizontal="left" vertical="center" wrapText="1"/>
    </xf>
    <xf numFmtId="166" fontId="7" fillId="0" borderId="24" xfId="5" applyNumberFormat="1" applyFont="1" applyFill="1" applyBorder="1" applyAlignment="1" applyProtection="1">
      <alignment horizontal="left" vertical="center" wrapText="1"/>
    </xf>
    <xf numFmtId="164" fontId="23" fillId="0" borderId="14" xfId="3" applyNumberFormat="1" applyFont="1" applyBorder="1" applyAlignment="1" applyProtection="1">
      <alignment vertical="center" wrapText="1"/>
    </xf>
    <xf numFmtId="164" fontId="23" fillId="0" borderId="14" xfId="3" applyNumberFormat="1" applyFont="1" applyFill="1" applyBorder="1" applyAlignment="1" applyProtection="1">
      <alignment vertical="center" wrapText="1"/>
    </xf>
    <xf numFmtId="164" fontId="23" fillId="0" borderId="0" xfId="3" applyNumberFormat="1" applyFont="1" applyFill="1" applyBorder="1" applyAlignment="1" applyProtection="1">
      <alignment vertical="center" wrapText="1"/>
    </xf>
    <xf numFmtId="165" fontId="16" fillId="0" borderId="40" xfId="3" applyNumberFormat="1" applyFont="1" applyFill="1" applyBorder="1" applyAlignment="1" applyProtection="1">
      <alignment horizontal="center" vertical="center" wrapText="1"/>
    </xf>
    <xf numFmtId="166" fontId="15" fillId="18" borderId="7" xfId="3" applyNumberFormat="1" applyFont="1" applyFill="1" applyBorder="1" applyAlignment="1" applyProtection="1">
      <alignment horizontal="left" vertical="center" wrapText="1"/>
    </xf>
    <xf numFmtId="166" fontId="7" fillId="0" borderId="26" xfId="5" applyNumberFormat="1" applyFont="1" applyFill="1" applyBorder="1" applyAlignment="1" applyProtection="1">
      <alignment horizontal="left" vertical="center" wrapText="1"/>
    </xf>
    <xf numFmtId="164" fontId="23" fillId="0" borderId="23" xfId="3" applyNumberFormat="1" applyFont="1" applyBorder="1" applyAlignment="1" applyProtection="1">
      <alignment vertical="center" wrapText="1"/>
    </xf>
    <xf numFmtId="166" fontId="15" fillId="0" borderId="7" xfId="3" applyNumberFormat="1" applyFont="1" applyFill="1" applyBorder="1" applyAlignment="1" applyProtection="1">
      <alignment horizontal="left" vertical="center" wrapText="1"/>
    </xf>
    <xf numFmtId="166" fontId="15" fillId="18" borderId="26" xfId="3" applyNumberFormat="1" applyFont="1" applyFill="1" applyBorder="1" applyAlignment="1" applyProtection="1">
      <alignment horizontal="left" vertical="center" wrapText="1"/>
    </xf>
    <xf numFmtId="164" fontId="23" fillId="0" borderId="37" xfId="3" applyNumberFormat="1" applyFont="1" applyBorder="1" applyAlignment="1" applyProtection="1">
      <alignment vertical="center" wrapText="1"/>
    </xf>
    <xf numFmtId="164" fontId="4" fillId="0" borderId="0" xfId="3" applyNumberFormat="1" applyFont="1" applyFill="1" applyBorder="1" applyAlignment="1" applyProtection="1">
      <alignment vertical="top" wrapText="1"/>
    </xf>
    <xf numFmtId="0" fontId="3" fillId="0" borderId="13" xfId="0" applyFont="1" applyFill="1" applyBorder="1" applyProtection="1"/>
    <xf numFmtId="166" fontId="29" fillId="0" borderId="53" xfId="1" applyNumberFormat="1" applyFont="1" applyFill="1" applyBorder="1" applyAlignment="1" applyProtection="1">
      <alignment horizontal="left" vertical="center" wrapText="1"/>
    </xf>
    <xf numFmtId="166" fontId="8" fillId="0" borderId="14" xfId="1" applyNumberFormat="1" applyFont="1" applyFill="1" applyBorder="1" applyAlignment="1" applyProtection="1">
      <alignment horizontal="left" vertical="center" wrapText="1"/>
    </xf>
    <xf numFmtId="166" fontId="8" fillId="0" borderId="0" xfId="1" applyNumberFormat="1" applyFont="1" applyFill="1" applyBorder="1" applyAlignment="1" applyProtection="1">
      <alignment horizontal="center" vertical="center" wrapText="1"/>
    </xf>
    <xf numFmtId="164" fontId="4" fillId="9" borderId="8" xfId="3" applyNumberFormat="1" applyFont="1" applyFill="1" applyBorder="1" applyAlignment="1" applyProtection="1">
      <alignment vertical="top" wrapText="1"/>
    </xf>
    <xf numFmtId="165" fontId="14" fillId="0" borderId="39" xfId="3" applyNumberFormat="1" applyFont="1" applyBorder="1" applyAlignment="1" applyProtection="1">
      <alignment horizontal="center" vertical="top" wrapText="1"/>
    </xf>
    <xf numFmtId="164" fontId="14" fillId="0" borderId="36" xfId="3" applyNumberFormat="1" applyFont="1" applyFill="1" applyBorder="1" applyAlignment="1" applyProtection="1">
      <alignment vertical="top" wrapText="1"/>
    </xf>
    <xf numFmtId="165" fontId="14" fillId="0" borderId="0" xfId="3" applyNumberFormat="1" applyFont="1" applyFill="1" applyAlignment="1" applyProtection="1">
      <alignment horizontal="center" vertical="top" wrapText="1"/>
    </xf>
    <xf numFmtId="164" fontId="14" fillId="0" borderId="0" xfId="3" applyNumberFormat="1" applyFont="1" applyFill="1" applyAlignment="1" applyProtection="1">
      <alignment horizontal="left" vertical="top" wrapText="1"/>
    </xf>
    <xf numFmtId="164" fontId="14" fillId="0" borderId="0" xfId="3" applyNumberFormat="1" applyFont="1" applyFill="1" applyAlignment="1" applyProtection="1">
      <alignment horizontal="right" vertical="top"/>
    </xf>
    <xf numFmtId="164" fontId="14" fillId="0" borderId="0" xfId="3" applyNumberFormat="1" applyFont="1" applyAlignment="1" applyProtection="1">
      <alignment horizontal="right" vertical="top"/>
    </xf>
    <xf numFmtId="169" fontId="13" fillId="0" borderId="0" xfId="3" applyNumberFormat="1" applyFont="1" applyFill="1" applyBorder="1" applyAlignment="1" applyProtection="1">
      <alignment vertical="top" wrapText="1"/>
    </xf>
    <xf numFmtId="0" fontId="3" fillId="0" borderId="0" xfId="0" applyFont="1" applyProtection="1"/>
    <xf numFmtId="0" fontId="3" fillId="0" borderId="0" xfId="0" applyFont="1" applyAlignment="1" applyProtection="1">
      <alignment horizontal="left" vertical="top"/>
    </xf>
    <xf numFmtId="0" fontId="3" fillId="0" borderId="0" xfId="0" applyFont="1" applyFill="1" applyProtection="1"/>
    <xf numFmtId="164" fontId="3" fillId="0" borderId="0" xfId="3" applyNumberFormat="1" applyFont="1" applyAlignment="1" applyProtection="1">
      <alignment vertical="top" wrapText="1"/>
    </xf>
    <xf numFmtId="164" fontId="0" fillId="0" borderId="0" xfId="3" applyNumberFormat="1" applyFont="1" applyBorder="1" applyAlignment="1" applyProtection="1">
      <alignment vertical="top" wrapText="1"/>
    </xf>
    <xf numFmtId="164" fontId="16" fillId="13" borderId="8" xfId="3" applyNumberFormat="1" applyFont="1" applyFill="1" applyBorder="1" applyAlignment="1" applyProtection="1">
      <alignment horizontal="left" vertical="center" wrapText="1"/>
    </xf>
    <xf numFmtId="164" fontId="15" fillId="0" borderId="25" xfId="3" applyNumberFormat="1" applyFont="1" applyFill="1" applyBorder="1" applyAlignment="1" applyProtection="1">
      <alignment horizontal="center" vertical="center" wrapText="1"/>
    </xf>
    <xf numFmtId="164" fontId="24" fillId="0" borderId="0" xfId="3" applyNumberFormat="1" applyFont="1" applyFill="1" applyBorder="1" applyAlignment="1" applyProtection="1">
      <alignment vertical="center" wrapText="1"/>
    </xf>
    <xf numFmtId="3" fontId="15" fillId="6" borderId="21" xfId="3" applyNumberFormat="1" applyFont="1" applyFill="1" applyBorder="1" applyAlignment="1" applyProtection="1">
      <alignment horizontal="center" vertical="center" wrapText="1"/>
      <protection locked="0"/>
    </xf>
    <xf numFmtId="164" fontId="16" fillId="13" borderId="19" xfId="3" applyNumberFormat="1" applyFont="1" applyFill="1" applyBorder="1" applyAlignment="1" applyProtection="1">
      <alignment vertical="center" wrapText="1"/>
    </xf>
    <xf numFmtId="164" fontId="15" fillId="0" borderId="0" xfId="3" applyNumberFormat="1" applyFont="1" applyFill="1" applyBorder="1" applyAlignment="1" applyProtection="1">
      <alignment vertical="top" wrapText="1"/>
    </xf>
    <xf numFmtId="164" fontId="15" fillId="0" borderId="26" xfId="3" applyNumberFormat="1" applyFont="1" applyBorder="1" applyAlignment="1" applyProtection="1">
      <alignment horizontal="center" vertical="center" wrapText="1"/>
    </xf>
    <xf numFmtId="164" fontId="15" fillId="0" borderId="60" xfId="3" applyNumberFormat="1" applyFont="1" applyFill="1" applyBorder="1" applyAlignment="1" applyProtection="1">
      <alignment vertical="center" wrapText="1"/>
    </xf>
    <xf numFmtId="164" fontId="15" fillId="0" borderId="30" xfId="3" applyNumberFormat="1" applyFont="1" applyBorder="1" applyAlignment="1" applyProtection="1">
      <alignment horizontal="center" vertical="center" wrapText="1"/>
    </xf>
    <xf numFmtId="164" fontId="15" fillId="0" borderId="41" xfId="3" applyNumberFormat="1" applyFont="1" applyBorder="1" applyAlignment="1" applyProtection="1">
      <alignment horizontal="left" vertical="center" wrapText="1"/>
    </xf>
    <xf numFmtId="166" fontId="7" fillId="0" borderId="25" xfId="5" applyNumberFormat="1" applyFont="1" applyFill="1" applyBorder="1" applyAlignment="1" applyProtection="1">
      <alignment horizontal="left" vertical="center" wrapText="1"/>
    </xf>
    <xf numFmtId="166" fontId="7" fillId="0" borderId="25" xfId="5" applyNumberFormat="1" applyFont="1" applyFill="1" applyBorder="1" applyAlignment="1" applyProtection="1">
      <alignment vertical="center" wrapText="1"/>
    </xf>
    <xf numFmtId="165" fontId="14" fillId="0" borderId="0" xfId="3" applyNumberFormat="1" applyFont="1" applyBorder="1" applyAlignment="1" applyProtection="1">
      <alignment horizontal="center" vertical="top" wrapText="1"/>
    </xf>
    <xf numFmtId="0" fontId="10" fillId="0" borderId="49" xfId="2" applyFont="1" applyFill="1" applyBorder="1" applyProtection="1"/>
    <xf numFmtId="0" fontId="0" fillId="0" borderId="39" xfId="2" applyFont="1" applyBorder="1" applyAlignment="1" applyProtection="1">
      <alignment horizontal="left" vertical="center"/>
    </xf>
    <xf numFmtId="0" fontId="3" fillId="0" borderId="35" xfId="2" applyFont="1" applyBorder="1" applyAlignment="1" applyProtection="1">
      <alignment horizontal="center" vertical="center"/>
    </xf>
    <xf numFmtId="0" fontId="10" fillId="0" borderId="48" xfId="2" applyFont="1" applyBorder="1" applyProtection="1"/>
    <xf numFmtId="0" fontId="10" fillId="0" borderId="14" xfId="2" applyFont="1" applyBorder="1" applyProtection="1"/>
    <xf numFmtId="0" fontId="11" fillId="0" borderId="14" xfId="2" applyFont="1" applyBorder="1" applyAlignment="1" applyProtection="1">
      <alignment horizontal="center" vertical="center"/>
    </xf>
    <xf numFmtId="167" fontId="14" fillId="10" borderId="21" xfId="3" applyNumberFormat="1" applyFont="1" applyFill="1" applyBorder="1" applyAlignment="1" applyProtection="1">
      <alignment vertical="center" wrapText="1"/>
    </xf>
    <xf numFmtId="164" fontId="22" fillId="6" borderId="16" xfId="3" applyNumberFormat="1" applyFont="1" applyFill="1" applyBorder="1" applyAlignment="1" applyProtection="1">
      <alignment horizontal="left" vertical="center" wrapText="1"/>
      <protection locked="0"/>
    </xf>
    <xf numFmtId="164" fontId="14" fillId="0" borderId="44" xfId="3" applyNumberFormat="1" applyFont="1" applyBorder="1" applyAlignment="1" applyProtection="1">
      <alignment vertical="top" wrapText="1"/>
    </xf>
    <xf numFmtId="164" fontId="14" fillId="0" borderId="68" xfId="3" applyNumberFormat="1" applyFont="1" applyBorder="1" applyAlignment="1" applyProtection="1">
      <alignment vertical="top" wrapText="1"/>
    </xf>
    <xf numFmtId="164" fontId="15" fillId="0" borderId="37" xfId="3" applyNumberFormat="1" applyFont="1" applyFill="1" applyBorder="1" applyAlignment="1" applyProtection="1">
      <alignment vertical="center" wrapText="1"/>
    </xf>
    <xf numFmtId="166" fontId="15" fillId="19" borderId="31" xfId="3" applyNumberFormat="1" applyFont="1" applyFill="1" applyBorder="1" applyAlignment="1" applyProtection="1">
      <alignment vertical="center" wrapText="1"/>
    </xf>
    <xf numFmtId="166" fontId="15" fillId="19" borderId="19" xfId="3" applyNumberFormat="1" applyFont="1" applyFill="1" applyBorder="1" applyAlignment="1" applyProtection="1">
      <alignment vertical="center" wrapText="1"/>
    </xf>
    <xf numFmtId="166" fontId="21" fillId="0" borderId="4" xfId="3" applyNumberFormat="1" applyFont="1" applyFill="1" applyBorder="1" applyAlignment="1" applyProtection="1">
      <alignment vertical="center" wrapText="1"/>
    </xf>
    <xf numFmtId="0" fontId="9" fillId="0" borderId="0" xfId="2" applyFont="1" applyBorder="1" applyProtection="1"/>
    <xf numFmtId="0" fontId="10" fillId="0" borderId="0" xfId="2" applyFont="1" applyFill="1" applyBorder="1" applyAlignment="1" applyProtection="1">
      <alignment vertical="center"/>
    </xf>
    <xf numFmtId="0" fontId="10" fillId="0" borderId="13" xfId="2" applyFont="1" applyBorder="1" applyAlignment="1" applyProtection="1">
      <alignment horizontal="center" vertical="center"/>
    </xf>
    <xf numFmtId="164" fontId="8" fillId="0" borderId="0" xfId="3" applyNumberFormat="1" applyFont="1" applyFill="1" applyBorder="1" applyAlignment="1" applyProtection="1">
      <alignment vertical="center" wrapText="1"/>
    </xf>
    <xf numFmtId="0" fontId="10" fillId="0" borderId="0" xfId="2" applyFont="1" applyBorder="1" applyAlignment="1" applyProtection="1">
      <alignment vertical="center"/>
    </xf>
    <xf numFmtId="0" fontId="10" fillId="0" borderId="0" xfId="2" applyFont="1" applyAlignment="1" applyProtection="1">
      <alignment vertical="center"/>
    </xf>
    <xf numFmtId="0" fontId="10" fillId="0" borderId="14" xfId="2" applyFont="1" applyBorder="1" applyAlignment="1" applyProtection="1">
      <alignment vertical="center"/>
    </xf>
    <xf numFmtId="164" fontId="8" fillId="0" borderId="0" xfId="3" applyNumberFormat="1" applyFont="1" applyFill="1" applyBorder="1" applyAlignment="1" applyProtection="1">
      <alignment horizontal="center" vertical="top" wrapText="1"/>
    </xf>
    <xf numFmtId="164" fontId="24" fillId="0" borderId="0" xfId="3" applyNumberFormat="1" applyFont="1" applyFill="1" applyBorder="1" applyAlignment="1" applyProtection="1">
      <alignment horizontal="center" vertical="top" wrapText="1"/>
    </xf>
    <xf numFmtId="0" fontId="24" fillId="0" borderId="0" xfId="2" applyFont="1" applyFill="1" applyBorder="1" applyAlignment="1" applyProtection="1">
      <alignment vertical="center"/>
    </xf>
    <xf numFmtId="164" fontId="14" fillId="0" borderId="14" xfId="3" applyNumberFormat="1" applyFont="1" applyFill="1" applyBorder="1" applyAlignment="1" applyProtection="1">
      <alignment vertical="top" wrapText="1"/>
    </xf>
    <xf numFmtId="0" fontId="9" fillId="0" borderId="0" xfId="0" applyFont="1" applyBorder="1" applyAlignment="1" applyProtection="1">
      <alignment horizontal="left" wrapText="1"/>
    </xf>
    <xf numFmtId="164" fontId="14" fillId="0" borderId="13" xfId="3" applyNumberFormat="1" applyFont="1" applyBorder="1" applyAlignment="1" applyProtection="1">
      <alignment vertical="top" wrapText="1"/>
    </xf>
    <xf numFmtId="164" fontId="15" fillId="0" borderId="14" xfId="3" applyNumberFormat="1" applyFont="1" applyBorder="1" applyAlignment="1" applyProtection="1">
      <alignment vertical="top" wrapText="1"/>
    </xf>
    <xf numFmtId="164" fontId="14" fillId="0" borderId="50" xfId="3" applyNumberFormat="1" applyFont="1" applyBorder="1" applyAlignment="1" applyProtection="1">
      <alignment vertical="top" wrapText="1"/>
    </xf>
    <xf numFmtId="164" fontId="14" fillId="0" borderId="13" xfId="3" applyNumberFormat="1" applyFont="1" applyBorder="1" applyAlignment="1" applyProtection="1">
      <alignment vertical="center" wrapText="1"/>
    </xf>
    <xf numFmtId="164" fontId="14" fillId="0" borderId="46" xfId="3" applyNumberFormat="1" applyFont="1" applyBorder="1" applyAlignment="1" applyProtection="1">
      <alignment horizontal="center" vertical="center" wrapText="1"/>
    </xf>
    <xf numFmtId="164" fontId="14" fillId="0" borderId="12" xfId="3" applyNumberFormat="1" applyFont="1" applyBorder="1" applyAlignment="1" applyProtection="1">
      <alignment horizontal="center" vertical="center" wrapText="1"/>
    </xf>
    <xf numFmtId="164" fontId="16" fillId="0" borderId="13" xfId="3" applyNumberFormat="1" applyFont="1" applyBorder="1" applyAlignment="1" applyProtection="1">
      <alignment vertical="top" wrapText="1"/>
    </xf>
    <xf numFmtId="164" fontId="21" fillId="0" borderId="26" xfId="3" applyNumberFormat="1" applyFont="1" applyBorder="1" applyAlignment="1" applyProtection="1">
      <alignment horizontal="center" vertical="center" wrapText="1"/>
    </xf>
    <xf numFmtId="164" fontId="21" fillId="0" borderId="41" xfId="3" applyNumberFormat="1" applyFont="1" applyBorder="1" applyAlignment="1" applyProtection="1">
      <alignment horizontal="center" vertical="center" wrapText="1"/>
    </xf>
    <xf numFmtId="164" fontId="21" fillId="0" borderId="42" xfId="3" applyNumberFormat="1" applyFont="1" applyBorder="1" applyAlignment="1" applyProtection="1">
      <alignment horizontal="center" vertical="center" wrapText="1"/>
    </xf>
    <xf numFmtId="165" fontId="16" fillId="9" borderId="19" xfId="3" applyNumberFormat="1" applyFont="1" applyFill="1" applyBorder="1" applyAlignment="1" applyProtection="1">
      <alignment horizontal="center" vertical="center" wrapText="1"/>
    </xf>
    <xf numFmtId="164" fontId="16" fillId="9" borderId="19" xfId="3" applyNumberFormat="1" applyFont="1" applyFill="1" applyBorder="1" applyAlignment="1" applyProtection="1">
      <alignment horizontal="left" vertical="center" wrapText="1"/>
    </xf>
    <xf numFmtId="164" fontId="21" fillId="9" borderId="8" xfId="3" applyNumberFormat="1" applyFont="1" applyFill="1" applyBorder="1" applyAlignment="1" applyProtection="1">
      <alignment horizontal="center" vertical="top" wrapText="1"/>
    </xf>
    <xf numFmtId="164" fontId="15" fillId="11" borderId="43" xfId="3" applyNumberFormat="1" applyFont="1" applyFill="1" applyBorder="1" applyAlignment="1" applyProtection="1">
      <alignment horizontal="center" vertical="top" wrapText="1"/>
    </xf>
    <xf numFmtId="164" fontId="14" fillId="0" borderId="20" xfId="3" applyNumberFormat="1" applyFont="1" applyBorder="1" applyAlignment="1" applyProtection="1">
      <alignment horizontal="right" vertical="center" wrapText="1"/>
    </xf>
    <xf numFmtId="164" fontId="15" fillId="0" borderId="57" xfId="3" applyNumberFormat="1" applyFont="1" applyFill="1" applyBorder="1" applyAlignment="1" applyProtection="1">
      <alignment vertical="center" wrapText="1"/>
    </xf>
    <xf numFmtId="166" fontId="15" fillId="10" borderId="40" xfId="3" applyNumberFormat="1" applyFont="1" applyFill="1" applyBorder="1" applyAlignment="1" applyProtection="1">
      <alignment vertical="center" wrapText="1"/>
    </xf>
    <xf numFmtId="164" fontId="14" fillId="0" borderId="8" xfId="3" applyNumberFormat="1" applyFont="1" applyBorder="1" applyAlignment="1" applyProtection="1">
      <alignment vertical="top" wrapText="1"/>
    </xf>
    <xf numFmtId="164" fontId="14" fillId="0" borderId="27" xfId="3" applyNumberFormat="1" applyFont="1" applyBorder="1" applyAlignment="1" applyProtection="1">
      <alignment horizontal="right" vertical="center" wrapText="1"/>
    </xf>
    <xf numFmtId="0" fontId="14" fillId="0" borderId="27" xfId="0" applyFont="1" applyFill="1" applyBorder="1" applyAlignment="1" applyProtection="1">
      <alignment horizontal="right" vertical="center"/>
    </xf>
    <xf numFmtId="166" fontId="15" fillId="7" borderId="22" xfId="3" applyNumberFormat="1" applyFont="1" applyFill="1" applyBorder="1" applyAlignment="1" applyProtection="1">
      <alignment vertical="center" wrapText="1"/>
    </xf>
    <xf numFmtId="164" fontId="15" fillId="0" borderId="26" xfId="3" applyNumberFormat="1" applyFont="1" applyFill="1" applyBorder="1" applyAlignment="1" applyProtection="1">
      <alignment vertical="center" wrapText="1"/>
    </xf>
    <xf numFmtId="164" fontId="15" fillId="0" borderId="41" xfId="3" applyNumberFormat="1" applyFont="1" applyFill="1" applyBorder="1" applyAlignment="1" applyProtection="1">
      <alignment vertical="center" wrapText="1"/>
    </xf>
    <xf numFmtId="166" fontId="15" fillId="7" borderId="40" xfId="3" applyNumberFormat="1" applyFont="1" applyFill="1" applyBorder="1" applyAlignment="1" applyProtection="1">
      <alignment vertical="center" wrapText="1"/>
    </xf>
    <xf numFmtId="166" fontId="15" fillId="9" borderId="8" xfId="3" applyNumberFormat="1" applyFont="1" applyFill="1" applyBorder="1" applyAlignment="1" applyProtection="1">
      <alignment horizontal="center" vertical="center" wrapText="1"/>
    </xf>
    <xf numFmtId="164" fontId="15" fillId="9" borderId="40" xfId="3" applyNumberFormat="1" applyFont="1" applyFill="1" applyBorder="1" applyAlignment="1" applyProtection="1">
      <alignment horizontal="center" vertical="top" wrapText="1"/>
    </xf>
    <xf numFmtId="169" fontId="15" fillId="10" borderId="40" xfId="3" applyNumberFormat="1" applyFont="1" applyFill="1" applyBorder="1" applyAlignment="1" applyProtection="1">
      <alignment horizontal="center" vertical="center" wrapText="1"/>
    </xf>
    <xf numFmtId="0" fontId="14" fillId="0" borderId="27" xfId="0" applyFont="1" applyFill="1" applyBorder="1" applyAlignment="1" applyProtection="1">
      <alignment horizontal="right" vertical="center" wrapText="1"/>
    </xf>
    <xf numFmtId="164" fontId="15" fillId="0" borderId="20" xfId="3" applyNumberFormat="1" applyFont="1" applyBorder="1" applyAlignment="1" applyProtection="1">
      <alignment horizontal="right" vertical="center" wrapText="1"/>
    </xf>
    <xf numFmtId="166" fontId="15" fillId="0" borderId="24" xfId="3" applyNumberFormat="1" applyFont="1" applyFill="1" applyBorder="1" applyAlignment="1" applyProtection="1">
      <alignment vertical="center" wrapText="1"/>
    </xf>
    <xf numFmtId="166" fontId="15" fillId="0" borderId="25" xfId="3" applyNumberFormat="1" applyFont="1" applyFill="1" applyBorder="1" applyAlignment="1" applyProtection="1">
      <alignment vertical="center" wrapText="1"/>
    </xf>
    <xf numFmtId="164" fontId="14" fillId="0" borderId="20" xfId="3" applyNumberFormat="1" applyFont="1" applyFill="1" applyBorder="1" applyAlignment="1" applyProtection="1">
      <alignment horizontal="right" vertical="center" wrapText="1"/>
    </xf>
    <xf numFmtId="166" fontId="15" fillId="7" borderId="21" xfId="3" applyNumberFormat="1" applyFont="1" applyFill="1" applyBorder="1" applyAlignment="1" applyProtection="1">
      <alignment vertical="center" wrapText="1"/>
    </xf>
    <xf numFmtId="166" fontId="15" fillId="7" borderId="37" xfId="3" applyNumberFormat="1" applyFont="1" applyFill="1" applyBorder="1" applyAlignment="1" applyProtection="1">
      <alignment vertical="center" wrapText="1"/>
    </xf>
    <xf numFmtId="164" fontId="14" fillId="0" borderId="61" xfId="3" applyNumberFormat="1" applyFont="1" applyFill="1" applyBorder="1" applyAlignment="1" applyProtection="1">
      <alignment horizontal="right" vertical="center" wrapText="1"/>
    </xf>
    <xf numFmtId="166" fontId="15" fillId="17" borderId="6" xfId="3" applyNumberFormat="1" applyFont="1" applyFill="1" applyBorder="1" applyAlignment="1" applyProtection="1">
      <alignment vertical="center" wrapText="1"/>
    </xf>
    <xf numFmtId="166" fontId="15" fillId="0" borderId="60" xfId="3" applyNumberFormat="1" applyFont="1" applyFill="1" applyBorder="1" applyAlignment="1" applyProtection="1">
      <alignment vertical="center" wrapText="1"/>
    </xf>
    <xf numFmtId="166" fontId="15" fillId="17" borderId="51" xfId="3" applyNumberFormat="1" applyFont="1" applyFill="1" applyBorder="1" applyAlignment="1" applyProtection="1">
      <alignment vertical="center" wrapText="1"/>
    </xf>
    <xf numFmtId="166" fontId="15" fillId="17" borderId="56" xfId="3" applyNumberFormat="1" applyFont="1" applyFill="1" applyBorder="1" applyAlignment="1" applyProtection="1">
      <alignment vertical="center" wrapText="1"/>
    </xf>
    <xf numFmtId="165" fontId="16" fillId="0" borderId="4" xfId="3" applyNumberFormat="1" applyFont="1" applyFill="1" applyBorder="1" applyAlignment="1" applyProtection="1">
      <alignment horizontal="center" vertical="top" wrapText="1"/>
    </xf>
    <xf numFmtId="164" fontId="16" fillId="0" borderId="36" xfId="3" applyNumberFormat="1" applyFont="1" applyFill="1" applyBorder="1" applyAlignment="1" applyProtection="1">
      <alignment vertical="top" wrapText="1"/>
    </xf>
    <xf numFmtId="164" fontId="16" fillId="0" borderId="8" xfId="3" applyNumberFormat="1" applyFont="1" applyFill="1" applyBorder="1" applyAlignment="1" applyProtection="1">
      <alignment vertical="top" wrapText="1"/>
    </xf>
    <xf numFmtId="0" fontId="0" fillId="0" borderId="0" xfId="0" applyProtection="1"/>
    <xf numFmtId="0" fontId="14" fillId="0" borderId="0" xfId="7" applyFont="1" applyProtection="1"/>
    <xf numFmtId="0" fontId="14" fillId="0" borderId="13" xfId="7" applyFont="1" applyBorder="1" applyProtection="1"/>
    <xf numFmtId="0" fontId="14" fillId="0" borderId="0" xfId="7" applyFont="1" applyBorder="1" applyAlignment="1" applyProtection="1">
      <alignment horizontal="center"/>
    </xf>
    <xf numFmtId="0" fontId="14" fillId="0" borderId="0" xfId="7" applyFont="1" applyBorder="1" applyProtection="1"/>
    <xf numFmtId="0" fontId="14" fillId="0" borderId="14" xfId="7" applyFont="1" applyBorder="1" applyProtection="1"/>
    <xf numFmtId="0" fontId="16" fillId="0" borderId="58" xfId="7" applyFont="1" applyFill="1" applyBorder="1" applyAlignment="1" applyProtection="1">
      <alignment horizontal="center" vertical="center" wrapText="1"/>
    </xf>
    <xf numFmtId="0" fontId="16" fillId="0" borderId="63" xfId="7" applyFont="1" applyFill="1" applyBorder="1" applyAlignment="1" applyProtection="1">
      <alignment horizontal="center" vertical="center" wrapText="1"/>
    </xf>
    <xf numFmtId="0" fontId="16" fillId="0" borderId="62" xfId="7" applyFont="1" applyFill="1" applyBorder="1" applyAlignment="1" applyProtection="1">
      <alignment horizontal="center" vertical="center" wrapText="1"/>
    </xf>
    <xf numFmtId="0" fontId="16" fillId="0" borderId="12" xfId="7" applyFont="1" applyFill="1" applyBorder="1" applyAlignment="1" applyProtection="1">
      <alignment horizontal="center" vertical="center" wrapText="1"/>
    </xf>
    <xf numFmtId="0" fontId="14" fillId="0" borderId="0" xfId="7" applyFont="1" applyAlignment="1" applyProtection="1">
      <alignment vertical="center"/>
    </xf>
    <xf numFmtId="0" fontId="14" fillId="0" borderId="13" xfId="7" applyFont="1" applyBorder="1" applyAlignment="1" applyProtection="1">
      <alignment vertical="center"/>
    </xf>
    <xf numFmtId="49" fontId="14" fillId="0" borderId="33" xfId="7" applyNumberFormat="1" applyFont="1" applyFill="1" applyBorder="1" applyAlignment="1" applyProtection="1">
      <alignment vertical="center" wrapText="1"/>
    </xf>
    <xf numFmtId="170" fontId="14" fillId="0" borderId="60" xfId="7" applyNumberFormat="1" applyFont="1" applyFill="1" applyBorder="1" applyAlignment="1" applyProtection="1">
      <alignment horizontal="center" vertical="center"/>
    </xf>
    <xf numFmtId="49" fontId="14" fillId="0" borderId="60" xfId="7" applyNumberFormat="1" applyFont="1" applyFill="1" applyBorder="1" applyAlignment="1" applyProtection="1">
      <alignment vertical="center" wrapText="1"/>
    </xf>
    <xf numFmtId="166" fontId="14" fillId="0" borderId="60" xfId="7" applyNumberFormat="1" applyFont="1" applyFill="1" applyBorder="1" applyAlignment="1" applyProtection="1">
      <alignment vertical="center"/>
    </xf>
    <xf numFmtId="169" fontId="14" fillId="0" borderId="60" xfId="7" applyNumberFormat="1" applyFont="1" applyFill="1" applyBorder="1" applyAlignment="1" applyProtection="1">
      <alignment horizontal="center" vertical="center"/>
    </xf>
    <xf numFmtId="166" fontId="14" fillId="0" borderId="34" xfId="7" applyNumberFormat="1" applyFont="1" applyFill="1" applyBorder="1" applyAlignment="1" applyProtection="1">
      <alignment vertical="center"/>
    </xf>
    <xf numFmtId="166" fontId="14" fillId="0" borderId="36" xfId="7" applyNumberFormat="1" applyFont="1" applyFill="1" applyBorder="1" applyAlignment="1" applyProtection="1">
      <alignment vertical="center"/>
    </xf>
    <xf numFmtId="0" fontId="14" fillId="0" borderId="14" xfId="7" applyFont="1" applyBorder="1" applyAlignment="1" applyProtection="1">
      <alignment vertical="center"/>
    </xf>
    <xf numFmtId="49" fontId="14" fillId="0" borderId="0" xfId="7" applyNumberFormat="1" applyFont="1" applyFill="1" applyBorder="1" applyAlignment="1" applyProtection="1">
      <alignment vertical="center" wrapText="1"/>
    </xf>
    <xf numFmtId="170" fontId="14" fillId="0" borderId="0" xfId="7" applyNumberFormat="1" applyFont="1" applyFill="1" applyBorder="1" applyAlignment="1" applyProtection="1">
      <alignment horizontal="center" vertical="center"/>
    </xf>
    <xf numFmtId="166" fontId="14" fillId="0" borderId="0" xfId="7" applyNumberFormat="1" applyFont="1" applyFill="1" applyBorder="1" applyAlignment="1" applyProtection="1">
      <alignment vertical="center"/>
    </xf>
    <xf numFmtId="169" fontId="14" fillId="0" borderId="0" xfId="7" applyNumberFormat="1" applyFont="1" applyFill="1" applyBorder="1" applyAlignment="1" applyProtection="1">
      <alignment horizontal="center" vertical="center"/>
    </xf>
    <xf numFmtId="166" fontId="14" fillId="10" borderId="7" xfId="7" applyNumberFormat="1" applyFont="1" applyFill="1" applyBorder="1" applyAlignment="1" applyProtection="1">
      <alignment vertical="center"/>
    </xf>
    <xf numFmtId="166" fontId="14" fillId="10" borderId="37" xfId="7" applyNumberFormat="1" applyFont="1" applyFill="1" applyBorder="1" applyAlignment="1" applyProtection="1">
      <alignment vertical="center"/>
    </xf>
    <xf numFmtId="166" fontId="14" fillId="10" borderId="53" xfId="7" applyNumberFormat="1" applyFont="1" applyFill="1" applyBorder="1" applyAlignment="1" applyProtection="1">
      <alignment vertical="center"/>
    </xf>
    <xf numFmtId="49" fontId="16" fillId="15" borderId="30" xfId="7" applyNumberFormat="1" applyFont="1" applyFill="1" applyBorder="1" applyAlignment="1" applyProtection="1">
      <alignment vertical="center" wrapText="1"/>
    </xf>
    <xf numFmtId="3" fontId="16" fillId="10" borderId="26" xfId="7" applyNumberFormat="1" applyFont="1" applyFill="1" applyBorder="1" applyAlignment="1" applyProtection="1">
      <alignment horizontal="center" vertical="center"/>
    </xf>
    <xf numFmtId="49" fontId="16" fillId="15" borderId="26" xfId="7" applyNumberFormat="1" applyFont="1" applyFill="1" applyBorder="1" applyAlignment="1" applyProtection="1">
      <alignment vertical="center" wrapText="1"/>
    </xf>
    <xf numFmtId="166" fontId="16" fillId="10" borderId="26" xfId="7" applyNumberFormat="1" applyFont="1" applyFill="1" applyBorder="1" applyAlignment="1" applyProtection="1">
      <alignment vertical="center"/>
    </xf>
    <xf numFmtId="166" fontId="16" fillId="15" borderId="26" xfId="7" applyNumberFormat="1" applyFont="1" applyFill="1" applyBorder="1" applyAlignment="1" applyProtection="1">
      <alignment vertical="center"/>
    </xf>
    <xf numFmtId="166" fontId="16" fillId="10" borderId="17" xfId="7" applyNumberFormat="1" applyFont="1" applyFill="1" applyBorder="1" applyAlignment="1" applyProtection="1">
      <alignment vertical="center"/>
    </xf>
    <xf numFmtId="166" fontId="16" fillId="15" borderId="17" xfId="7" applyNumberFormat="1" applyFont="1" applyFill="1" applyBorder="1" applyAlignment="1" applyProtection="1">
      <alignment vertical="center"/>
    </xf>
    <xf numFmtId="166" fontId="16" fillId="10" borderId="41" xfId="7" applyNumberFormat="1" applyFont="1" applyFill="1" applyBorder="1" applyAlignment="1" applyProtection="1">
      <alignment vertical="center"/>
    </xf>
    <xf numFmtId="49" fontId="16" fillId="15" borderId="61" xfId="7" applyNumberFormat="1" applyFont="1" applyFill="1" applyBorder="1" applyAlignment="1" applyProtection="1">
      <alignment vertical="center" wrapText="1"/>
    </xf>
    <xf numFmtId="170" fontId="16" fillId="15" borderId="45" xfId="7" applyNumberFormat="1" applyFont="1" applyFill="1" applyBorder="1" applyAlignment="1" applyProtection="1">
      <alignment horizontal="center" vertical="center"/>
    </xf>
    <xf numFmtId="49" fontId="16" fillId="15" borderId="45" xfId="7" applyNumberFormat="1" applyFont="1" applyFill="1" applyBorder="1" applyAlignment="1" applyProtection="1">
      <alignment vertical="center" wrapText="1"/>
    </xf>
    <xf numFmtId="166" fontId="16" fillId="15" borderId="45" xfId="7" applyNumberFormat="1" applyFont="1" applyFill="1" applyBorder="1" applyAlignment="1" applyProtection="1">
      <alignment vertical="center"/>
    </xf>
    <xf numFmtId="169" fontId="16" fillId="10" borderId="45" xfId="7" applyNumberFormat="1" applyFont="1" applyFill="1" applyBorder="1" applyAlignment="1" applyProtection="1">
      <alignment horizontal="center" vertical="center"/>
    </xf>
    <xf numFmtId="166" fontId="16" fillId="15" borderId="5" xfId="7" applyNumberFormat="1" applyFont="1" applyFill="1" applyBorder="1" applyAlignment="1" applyProtection="1">
      <alignment vertical="center"/>
    </xf>
    <xf numFmtId="166" fontId="16" fillId="15" borderId="53" xfId="7" applyNumberFormat="1" applyFont="1" applyFill="1" applyBorder="1" applyAlignment="1" applyProtection="1">
      <alignment vertical="center"/>
    </xf>
    <xf numFmtId="49" fontId="16" fillId="0" borderId="28" xfId="7" applyNumberFormat="1" applyFont="1" applyFill="1" applyBorder="1" applyAlignment="1" applyProtection="1">
      <alignment vertical="center" wrapText="1"/>
    </xf>
    <xf numFmtId="170" fontId="16" fillId="0" borderId="28" xfId="7" applyNumberFormat="1" applyFont="1" applyFill="1" applyBorder="1" applyAlignment="1" applyProtection="1">
      <alignment horizontal="center" vertical="center"/>
    </xf>
    <xf numFmtId="166" fontId="16" fillId="0" borderId="28" xfId="7" applyNumberFormat="1" applyFont="1" applyFill="1" applyBorder="1" applyAlignment="1" applyProtection="1">
      <alignment vertical="center"/>
    </xf>
    <xf numFmtId="169" fontId="16" fillId="0" borderId="28" xfId="7" applyNumberFormat="1" applyFont="1" applyFill="1" applyBorder="1" applyAlignment="1" applyProtection="1">
      <alignment horizontal="center" vertical="center"/>
    </xf>
    <xf numFmtId="49" fontId="16" fillId="0" borderId="0" xfId="7" applyNumberFormat="1" applyFont="1" applyFill="1" applyBorder="1" applyAlignment="1" applyProtection="1">
      <alignment vertical="center" wrapText="1"/>
    </xf>
    <xf numFmtId="170" fontId="16" fillId="0" borderId="0" xfId="7" applyNumberFormat="1" applyFont="1" applyFill="1" applyBorder="1" applyAlignment="1" applyProtection="1">
      <alignment horizontal="center" vertical="center"/>
    </xf>
    <xf numFmtId="166" fontId="16" fillId="0" borderId="0" xfId="7" applyNumberFormat="1" applyFont="1" applyFill="1" applyBorder="1" applyAlignment="1" applyProtection="1">
      <alignment vertical="center"/>
    </xf>
    <xf numFmtId="169" fontId="16" fillId="0" borderId="0" xfId="7" applyNumberFormat="1" applyFont="1" applyFill="1" applyBorder="1" applyAlignment="1" applyProtection="1">
      <alignment horizontal="center" vertical="center"/>
    </xf>
    <xf numFmtId="0" fontId="16" fillId="0" borderId="35" xfId="7" applyFont="1" applyBorder="1" applyProtection="1"/>
    <xf numFmtId="0" fontId="14" fillId="0" borderId="35" xfId="7" applyFont="1" applyBorder="1" applyProtection="1"/>
    <xf numFmtId="166" fontId="16" fillId="10" borderId="45" xfId="7" applyNumberFormat="1" applyFont="1" applyFill="1" applyBorder="1" applyAlignment="1" applyProtection="1">
      <alignment horizontal="center" vertical="center"/>
    </xf>
    <xf numFmtId="0" fontId="14" fillId="0" borderId="39" xfId="7" applyFont="1" applyBorder="1" applyProtection="1"/>
    <xf numFmtId="0" fontId="14" fillId="0" borderId="35" xfId="7" applyFont="1" applyBorder="1" applyAlignment="1" applyProtection="1">
      <alignment horizontal="center"/>
    </xf>
    <xf numFmtId="0" fontId="14" fillId="0" borderId="36" xfId="7" applyFont="1" applyBorder="1" applyProtection="1"/>
    <xf numFmtId="0" fontId="14" fillId="0" borderId="0" xfId="7" applyFont="1" applyAlignment="1" applyProtection="1">
      <alignment horizontal="center"/>
    </xf>
    <xf numFmtId="169" fontId="14" fillId="10" borderId="21" xfId="3" applyNumberFormat="1" applyFont="1" applyFill="1" applyBorder="1" applyAlignment="1" applyProtection="1">
      <alignment horizontal="center" vertical="center" wrapText="1"/>
    </xf>
    <xf numFmtId="164" fontId="14" fillId="0" borderId="20" xfId="8" applyNumberFormat="1" applyFont="1" applyBorder="1" applyAlignment="1" applyProtection="1">
      <alignment horizontal="left" vertical="center" wrapText="1"/>
    </xf>
    <xf numFmtId="166" fontId="21" fillId="15" borderId="60" xfId="3" applyNumberFormat="1" applyFont="1" applyFill="1" applyBorder="1" applyAlignment="1" applyProtection="1">
      <alignment horizontal="left" vertical="center" wrapText="1"/>
    </xf>
    <xf numFmtId="164" fontId="14" fillId="15" borderId="36" xfId="3" applyNumberFormat="1" applyFont="1" applyFill="1" applyBorder="1" applyAlignment="1" applyProtection="1">
      <alignment horizontal="left" vertical="center" wrapText="1"/>
    </xf>
    <xf numFmtId="166" fontId="21" fillId="15" borderId="39" xfId="3" applyNumberFormat="1" applyFont="1" applyFill="1" applyBorder="1" applyAlignment="1" applyProtection="1">
      <alignment vertical="center" wrapText="1"/>
    </xf>
    <xf numFmtId="164" fontId="21" fillId="15" borderId="34" xfId="3" applyNumberFormat="1" applyFont="1" applyFill="1" applyBorder="1" applyAlignment="1" applyProtection="1">
      <alignment vertical="center" wrapText="1"/>
    </xf>
    <xf numFmtId="164" fontId="21" fillId="15" borderId="69" xfId="3" applyNumberFormat="1" applyFont="1" applyFill="1" applyBorder="1" applyAlignment="1" applyProtection="1">
      <alignment vertical="center" wrapText="1"/>
    </xf>
    <xf numFmtId="164" fontId="15" fillId="0" borderId="17" xfId="3" applyNumberFormat="1" applyFont="1" applyFill="1" applyBorder="1" applyAlignment="1" applyProtection="1">
      <alignment vertical="top" wrapText="1"/>
    </xf>
    <xf numFmtId="164" fontId="15" fillId="6" borderId="16" xfId="3" applyNumberFormat="1" applyFont="1" applyFill="1" applyBorder="1" applyAlignment="1" applyProtection="1">
      <alignment horizontal="left" vertical="center" wrapText="1"/>
      <protection locked="0"/>
    </xf>
    <xf numFmtId="164" fontId="21" fillId="13" borderId="16" xfId="3" applyNumberFormat="1" applyFont="1" applyFill="1" applyBorder="1" applyAlignment="1" applyProtection="1">
      <alignment vertical="center" wrapText="1"/>
    </xf>
    <xf numFmtId="166" fontId="14" fillId="10" borderId="5" xfId="7" applyNumberFormat="1" applyFont="1" applyFill="1" applyBorder="1" applyAlignment="1" applyProtection="1">
      <alignment vertical="center"/>
    </xf>
    <xf numFmtId="164" fontId="14" fillId="6" borderId="20" xfId="3" applyNumberFormat="1" applyFont="1" applyFill="1" applyBorder="1" applyAlignment="1" applyProtection="1">
      <alignment horizontal="left" vertical="center" wrapText="1"/>
      <protection locked="0"/>
    </xf>
    <xf numFmtId="171" fontId="14" fillId="6" borderId="7" xfId="3" applyNumberFormat="1" applyFont="1" applyFill="1" applyBorder="1" applyAlignment="1" applyProtection="1">
      <alignment horizontal="center" vertical="center" wrapText="1"/>
      <protection locked="0"/>
    </xf>
    <xf numFmtId="164" fontId="14" fillId="6" borderId="21" xfId="3" applyNumberFormat="1" applyFont="1" applyFill="1" applyBorder="1" applyAlignment="1" applyProtection="1">
      <alignment horizontal="left" vertical="center" wrapText="1"/>
      <protection locked="0"/>
    </xf>
    <xf numFmtId="166" fontId="14" fillId="6" borderId="21" xfId="3" applyNumberFormat="1" applyFont="1" applyFill="1" applyBorder="1" applyAlignment="1" applyProtection="1">
      <alignment vertical="center" wrapText="1"/>
      <protection locked="0"/>
    </xf>
    <xf numFmtId="3" fontId="14" fillId="6" borderId="21" xfId="3" applyNumberFormat="1" applyFont="1" applyFill="1" applyBorder="1" applyAlignment="1" applyProtection="1">
      <alignment horizontal="center" vertical="center" wrapText="1"/>
      <protection locked="0"/>
    </xf>
    <xf numFmtId="164" fontId="14" fillId="6" borderId="61" xfId="3" applyNumberFormat="1" applyFont="1" applyFill="1" applyBorder="1" applyAlignment="1" applyProtection="1">
      <alignment horizontal="left" vertical="center" wrapText="1"/>
      <protection locked="0"/>
    </xf>
    <xf numFmtId="171" fontId="14" fillId="6" borderId="5" xfId="3" applyNumberFormat="1" applyFont="1" applyFill="1" applyBorder="1" applyAlignment="1" applyProtection="1">
      <alignment horizontal="center" vertical="center" wrapText="1"/>
      <protection locked="0"/>
    </xf>
    <xf numFmtId="164" fontId="14" fillId="6" borderId="45" xfId="3" applyNumberFormat="1" applyFont="1" applyFill="1" applyBorder="1" applyAlignment="1" applyProtection="1">
      <alignment horizontal="left" vertical="center" wrapText="1"/>
      <protection locked="0"/>
    </xf>
    <xf numFmtId="166" fontId="14" fillId="6" borderId="45" xfId="3" applyNumberFormat="1" applyFont="1" applyFill="1" applyBorder="1" applyAlignment="1" applyProtection="1">
      <alignment vertical="center" wrapText="1"/>
      <protection locked="0"/>
    </xf>
    <xf numFmtId="3" fontId="14" fillId="6" borderId="45" xfId="3" applyNumberFormat="1" applyFont="1" applyFill="1" applyBorder="1" applyAlignment="1" applyProtection="1">
      <alignment horizontal="center" vertical="center" wrapText="1"/>
      <protection locked="0"/>
    </xf>
    <xf numFmtId="164" fontId="16" fillId="0" borderId="0" xfId="8" applyNumberFormat="1" applyFont="1" applyFill="1" applyBorder="1" applyAlignment="1" applyProtection="1">
      <alignment vertical="top" wrapText="1"/>
    </xf>
    <xf numFmtId="165" fontId="16" fillId="0" borderId="13" xfId="8" applyNumberFormat="1" applyFont="1" applyFill="1" applyBorder="1" applyAlignment="1" applyProtection="1">
      <alignment horizontal="center" vertical="top" wrapText="1"/>
    </xf>
    <xf numFmtId="171" fontId="21" fillId="6" borderId="67" xfId="8" applyNumberFormat="1" applyFont="1" applyFill="1" applyBorder="1" applyAlignment="1" applyProtection="1">
      <alignment horizontal="center" vertical="center" wrapText="1"/>
      <protection locked="0"/>
    </xf>
    <xf numFmtId="164" fontId="20" fillId="0" borderId="3" xfId="8" applyNumberFormat="1" applyFont="1" applyFill="1" applyBorder="1" applyAlignment="1" applyProtection="1">
      <alignment horizontal="center" vertical="center" wrapText="1"/>
    </xf>
    <xf numFmtId="164" fontId="20" fillId="0" borderId="54" xfId="8" applyNumberFormat="1" applyFont="1" applyFill="1" applyBorder="1" applyAlignment="1" applyProtection="1">
      <alignment horizontal="center" vertical="center" wrapText="1"/>
    </xf>
    <xf numFmtId="164" fontId="14" fillId="0" borderId="14" xfId="8" quotePrefix="1" applyNumberFormat="1" applyFont="1" applyFill="1" applyBorder="1" applyAlignment="1" applyProtection="1">
      <alignment horizontal="left" vertical="center" wrapText="1"/>
    </xf>
    <xf numFmtId="164" fontId="14" fillId="0" borderId="0" xfId="8" quotePrefix="1" applyNumberFormat="1" applyFont="1" applyFill="1" applyBorder="1" applyAlignment="1" applyProtection="1">
      <alignment horizontal="left" vertical="center" wrapText="1"/>
    </xf>
    <xf numFmtId="164" fontId="20" fillId="0" borderId="13" xfId="8" applyNumberFormat="1" applyFont="1" applyFill="1" applyBorder="1" applyAlignment="1" applyProtection="1">
      <alignment horizontal="center" vertical="center" wrapText="1"/>
    </xf>
    <xf numFmtId="164" fontId="20" fillId="0" borderId="0" xfId="8" applyNumberFormat="1" applyFont="1" applyFill="1" applyBorder="1" applyAlignment="1" applyProtection="1">
      <alignment horizontal="center" vertical="center" wrapText="1"/>
    </xf>
    <xf numFmtId="164" fontId="20" fillId="0" borderId="14" xfId="8" applyNumberFormat="1" applyFont="1" applyFill="1" applyBorder="1" applyAlignment="1" applyProtection="1">
      <alignment horizontal="center" vertical="center" wrapText="1"/>
    </xf>
    <xf numFmtId="164" fontId="16" fillId="0" borderId="0" xfId="8" applyNumberFormat="1" applyFont="1" applyFill="1" applyAlignment="1" applyProtection="1">
      <alignment vertical="top" wrapText="1"/>
    </xf>
    <xf numFmtId="164" fontId="21" fillId="0" borderId="21" xfId="3" quotePrefix="1" applyNumberFormat="1" applyFont="1" applyFill="1" applyBorder="1" applyAlignment="1" applyProtection="1">
      <alignment horizontal="center" vertical="center" wrapText="1"/>
    </xf>
    <xf numFmtId="164" fontId="14" fillId="0" borderId="0" xfId="8" applyNumberFormat="1" applyFont="1" applyFill="1" applyBorder="1" applyAlignment="1" applyProtection="1">
      <alignment vertical="center" wrapText="1"/>
    </xf>
    <xf numFmtId="165" fontId="14" fillId="0" borderId="52" xfId="8" applyNumberFormat="1" applyFont="1" applyBorder="1" applyAlignment="1" applyProtection="1">
      <alignment horizontal="center" vertical="center" wrapText="1"/>
    </xf>
    <xf numFmtId="164" fontId="15" fillId="0" borderId="15" xfId="8" applyNumberFormat="1" applyFont="1" applyFill="1" applyBorder="1" applyAlignment="1" applyProtection="1">
      <alignment horizontal="center" vertical="center" wrapText="1"/>
    </xf>
    <xf numFmtId="167" fontId="14" fillId="6" borderId="21" xfId="8" applyNumberFormat="1" applyFont="1" applyFill="1" applyBorder="1" applyAlignment="1" applyProtection="1">
      <alignment horizontal="left" vertical="center" wrapText="1"/>
      <protection locked="0"/>
    </xf>
    <xf numFmtId="164" fontId="15" fillId="6" borderId="16" xfId="8" applyNumberFormat="1" applyFont="1" applyFill="1" applyBorder="1" applyAlignment="1" applyProtection="1">
      <alignment horizontal="left" vertical="center" wrapText="1"/>
      <protection locked="0"/>
    </xf>
    <xf numFmtId="164" fontId="14" fillId="0" borderId="14" xfId="8" applyNumberFormat="1" applyFont="1" applyFill="1" applyBorder="1" applyAlignment="1" applyProtection="1">
      <alignment vertical="center" wrapText="1"/>
    </xf>
    <xf numFmtId="164" fontId="15" fillId="0" borderId="29" xfId="8" applyNumberFormat="1" applyFont="1" applyFill="1" applyBorder="1" applyAlignment="1" applyProtection="1">
      <alignment vertical="center" wrapText="1"/>
    </xf>
    <xf numFmtId="166" fontId="15" fillId="12" borderId="21" xfId="8" applyNumberFormat="1" applyFont="1" applyFill="1" applyBorder="1" applyAlignment="1" applyProtection="1">
      <alignment vertical="center" wrapText="1"/>
    </xf>
    <xf numFmtId="164" fontId="14" fillId="0" borderId="7" xfId="8" applyNumberFormat="1" applyFont="1" applyFill="1" applyBorder="1" applyAlignment="1" applyProtection="1">
      <alignment horizontal="left" vertical="center" wrapText="1"/>
    </xf>
    <xf numFmtId="164" fontId="14" fillId="0" borderId="37" xfId="8" applyNumberFormat="1" applyFont="1" applyFill="1" applyBorder="1" applyAlignment="1" applyProtection="1">
      <alignment horizontal="left" vertical="center" wrapText="1"/>
    </xf>
    <xf numFmtId="164" fontId="14" fillId="0" borderId="8" xfId="8" applyNumberFormat="1" applyFont="1" applyBorder="1" applyAlignment="1" applyProtection="1">
      <alignment vertical="center" wrapText="1"/>
    </xf>
    <xf numFmtId="164" fontId="24" fillId="10" borderId="59" xfId="3" applyNumberFormat="1" applyFont="1" applyFill="1" applyBorder="1" applyAlignment="1" applyProtection="1">
      <alignment horizontal="center" vertical="center" wrapText="1"/>
    </xf>
    <xf numFmtId="168" fontId="26" fillId="0" borderId="0" xfId="2" applyNumberFormat="1" applyFont="1" applyBorder="1" applyAlignment="1" applyProtection="1">
      <alignment horizontal="right"/>
    </xf>
    <xf numFmtId="0" fontId="0" fillId="0" borderId="1" xfId="2" applyFont="1" applyBorder="1" applyAlignment="1" applyProtection="1">
      <alignment horizontal="left" vertical="center" wrapText="1"/>
    </xf>
    <xf numFmtId="0" fontId="15" fillId="0" borderId="18" xfId="0" applyFont="1" applyFill="1" applyBorder="1" applyAlignment="1" applyProtection="1">
      <alignment horizontal="center" vertical="center" wrapText="1"/>
    </xf>
    <xf numFmtId="164" fontId="14" fillId="10" borderId="28" xfId="3" applyNumberFormat="1" applyFont="1" applyFill="1" applyBorder="1" applyAlignment="1" applyProtection="1">
      <alignment horizontal="center" vertical="center" wrapText="1"/>
    </xf>
    <xf numFmtId="164" fontId="22" fillId="0" borderId="41" xfId="3" applyNumberFormat="1" applyFont="1" applyBorder="1" applyAlignment="1" applyProtection="1">
      <alignment vertical="center" wrapText="1"/>
    </xf>
    <xf numFmtId="164" fontId="21" fillId="0" borderId="13" xfId="3" applyNumberFormat="1" applyFont="1" applyBorder="1" applyAlignment="1" applyProtection="1">
      <alignment horizontal="center" vertical="center" wrapText="1"/>
    </xf>
    <xf numFmtId="164" fontId="34" fillId="13" borderId="8" xfId="3" applyNumberFormat="1" applyFont="1" applyFill="1" applyBorder="1" applyAlignment="1" applyProtection="1">
      <alignment vertical="center"/>
    </xf>
    <xf numFmtId="49" fontId="14" fillId="0" borderId="19" xfId="3" applyNumberFormat="1" applyFont="1" applyBorder="1" applyAlignment="1" applyProtection="1">
      <alignment horizontal="center" vertical="center" wrapText="1"/>
    </xf>
    <xf numFmtId="164" fontId="14" fillId="13" borderId="16" xfId="3" applyNumberFormat="1" applyFont="1" applyFill="1" applyBorder="1" applyAlignment="1" applyProtection="1">
      <alignment vertical="center" wrapText="1"/>
    </xf>
    <xf numFmtId="166" fontId="15" fillId="10" borderId="72" xfId="3" applyNumberFormat="1" applyFont="1" applyFill="1" applyBorder="1" applyAlignment="1" applyProtection="1">
      <alignment horizontal="left" vertical="center" wrapText="1"/>
    </xf>
    <xf numFmtId="164" fontId="15" fillId="6" borderId="23" xfId="3" applyNumberFormat="1" applyFont="1" applyFill="1" applyBorder="1" applyAlignment="1" applyProtection="1">
      <alignment horizontal="left" vertical="center" wrapText="1"/>
      <protection locked="0"/>
    </xf>
    <xf numFmtId="164" fontId="15" fillId="15" borderId="45" xfId="3" applyNumberFormat="1" applyFont="1" applyFill="1" applyBorder="1" applyAlignment="1" applyProtection="1">
      <alignment vertical="center" wrapText="1"/>
    </xf>
    <xf numFmtId="164" fontId="15" fillId="13" borderId="8" xfId="3" applyNumberFormat="1" applyFont="1" applyFill="1" applyBorder="1" applyAlignment="1" applyProtection="1">
      <alignment vertical="center" wrapText="1"/>
    </xf>
    <xf numFmtId="164" fontId="15" fillId="15" borderId="45" xfId="3" applyNumberFormat="1" applyFont="1" applyFill="1" applyBorder="1" applyAlignment="1" applyProtection="1">
      <alignment horizontal="center" vertical="center" wrapText="1"/>
    </xf>
    <xf numFmtId="0" fontId="37" fillId="0" borderId="0" xfId="0" applyFont="1" applyFill="1" applyBorder="1" applyAlignment="1">
      <alignment horizontal="center" vertical="center" wrapText="1"/>
    </xf>
    <xf numFmtId="0" fontId="36" fillId="0" borderId="9" xfId="0" applyFont="1" applyBorder="1" applyAlignment="1">
      <alignment vertical="top" wrapText="1"/>
    </xf>
    <xf numFmtId="164" fontId="4" fillId="0" borderId="13" xfId="3" applyNumberFormat="1" applyFont="1" applyFill="1" applyBorder="1" applyAlignment="1">
      <alignment vertical="top" wrapText="1"/>
    </xf>
    <xf numFmtId="164" fontId="4" fillId="0" borderId="0" xfId="3" applyNumberFormat="1" applyFont="1" applyFill="1" applyBorder="1" applyAlignment="1">
      <alignment vertical="top" wrapText="1"/>
    </xf>
    <xf numFmtId="0" fontId="38" fillId="27" borderId="21" xfId="0" applyFont="1" applyFill="1" applyBorder="1" applyAlignment="1">
      <alignment vertical="center"/>
    </xf>
    <xf numFmtId="165" fontId="16" fillId="0" borderId="0" xfId="3" applyNumberFormat="1" applyFont="1" applyFill="1" applyBorder="1" applyAlignment="1" applyProtection="1">
      <alignment horizontal="center" vertical="top" wrapText="1"/>
    </xf>
    <xf numFmtId="164" fontId="25" fillId="0" borderId="0" xfId="3" applyNumberFormat="1" applyFont="1" applyFill="1" applyBorder="1" applyAlignment="1" applyProtection="1">
      <alignment horizontal="center" vertical="center" wrapText="1"/>
    </xf>
    <xf numFmtId="164" fontId="4" fillId="0" borderId="14" xfId="3" applyNumberFormat="1" applyFont="1" applyFill="1" applyBorder="1" applyAlignment="1" applyProtection="1">
      <alignment vertical="top" wrapText="1"/>
    </xf>
    <xf numFmtId="164" fontId="36" fillId="0" borderId="0" xfId="3" applyNumberFormat="1" applyFont="1" applyFill="1" applyBorder="1" applyAlignment="1" applyProtection="1">
      <alignment vertical="top" wrapText="1"/>
    </xf>
    <xf numFmtId="0" fontId="38" fillId="0" borderId="50" xfId="0" applyFont="1" applyBorder="1"/>
    <xf numFmtId="0" fontId="36" fillId="0" borderId="49" xfId="0" applyFont="1" applyBorder="1"/>
    <xf numFmtId="0" fontId="36" fillId="0" borderId="49" xfId="2" applyFont="1" applyBorder="1"/>
    <xf numFmtId="0" fontId="38" fillId="34" borderId="49" xfId="2" applyFont="1" applyFill="1" applyBorder="1"/>
    <xf numFmtId="0" fontId="38" fillId="34" borderId="49" xfId="2" applyFont="1" applyFill="1" applyBorder="1" applyAlignment="1">
      <alignment horizontal="center"/>
    </xf>
    <xf numFmtId="0" fontId="38" fillId="6" borderId="49" xfId="2" applyFont="1" applyFill="1" applyBorder="1"/>
    <xf numFmtId="0" fontId="36" fillId="0" borderId="49" xfId="2" applyFont="1" applyBorder="1" applyProtection="1"/>
    <xf numFmtId="0" fontId="36" fillId="0" borderId="48" xfId="2" applyFont="1" applyBorder="1" applyProtection="1"/>
    <xf numFmtId="0" fontId="36" fillId="0" borderId="13" xfId="0" applyFont="1" applyBorder="1"/>
    <xf numFmtId="0" fontId="36" fillId="0" borderId="0" xfId="2" applyFont="1" applyBorder="1"/>
    <xf numFmtId="0" fontId="38" fillId="22" borderId="0" xfId="0" applyFont="1" applyFill="1" applyBorder="1"/>
    <xf numFmtId="0" fontId="36" fillId="22" borderId="0" xfId="0" applyFont="1" applyFill="1" applyBorder="1"/>
    <xf numFmtId="0" fontId="36" fillId="0" borderId="0" xfId="2" applyFont="1" applyFill="1" applyBorder="1"/>
    <xf numFmtId="0" fontId="36" fillId="33" borderId="0" xfId="2" applyFont="1" applyFill="1" applyBorder="1"/>
    <xf numFmtId="166" fontId="36" fillId="33" borderId="0" xfId="2" applyNumberFormat="1" applyFont="1" applyFill="1" applyBorder="1"/>
    <xf numFmtId="10" fontId="36" fillId="35" borderId="0" xfId="2" applyNumberFormat="1" applyFont="1" applyFill="1" applyBorder="1"/>
    <xf numFmtId="0" fontId="36" fillId="0" borderId="0" xfId="2" applyFont="1" applyBorder="1" applyProtection="1"/>
    <xf numFmtId="0" fontId="36" fillId="0" borderId="14" xfId="2" applyFont="1" applyBorder="1" applyProtection="1"/>
    <xf numFmtId="0" fontId="36" fillId="31" borderId="0" xfId="2" applyFont="1" applyFill="1" applyBorder="1"/>
    <xf numFmtId="166" fontId="36" fillId="31" borderId="0" xfId="2" applyNumberFormat="1" applyFont="1" applyFill="1" applyBorder="1"/>
    <xf numFmtId="0" fontId="36" fillId="0" borderId="0" xfId="0" applyFont="1" applyBorder="1"/>
    <xf numFmtId="0" fontId="36" fillId="26" borderId="0" xfId="2" applyFont="1" applyFill="1" applyBorder="1"/>
    <xf numFmtId="166" fontId="36" fillId="26" borderId="0" xfId="2" applyNumberFormat="1" applyFont="1" applyFill="1" applyBorder="1"/>
    <xf numFmtId="0" fontId="38" fillId="0" borderId="13" xfId="0" applyFont="1" applyBorder="1"/>
    <xf numFmtId="0" fontId="36" fillId="22" borderId="0" xfId="0" applyFont="1" applyFill="1" applyBorder="1" applyAlignment="1">
      <alignment vertical="top"/>
    </xf>
    <xf numFmtId="0" fontId="36" fillId="22" borderId="0" xfId="0" applyFont="1" applyFill="1" applyBorder="1" applyAlignment="1">
      <alignment horizontal="left" vertical="top"/>
    </xf>
    <xf numFmtId="0" fontId="36" fillId="0" borderId="0" xfId="2" applyFont="1" applyFill="1" applyBorder="1" applyProtection="1"/>
    <xf numFmtId="0" fontId="36" fillId="26" borderId="28" xfId="2" applyFont="1" applyFill="1" applyBorder="1" applyProtection="1"/>
    <xf numFmtId="166" fontId="36" fillId="26" borderId="28" xfId="2" applyNumberFormat="1" applyFont="1" applyFill="1" applyBorder="1" applyProtection="1"/>
    <xf numFmtId="10" fontId="36" fillId="35" borderId="28" xfId="2" applyNumberFormat="1" applyFont="1" applyFill="1" applyBorder="1" applyProtection="1"/>
    <xf numFmtId="0" fontId="36" fillId="22" borderId="0" xfId="2" applyFont="1" applyFill="1" applyBorder="1"/>
    <xf numFmtId="9" fontId="38" fillId="22" borderId="0" xfId="9" applyFont="1" applyFill="1" applyBorder="1" applyAlignment="1">
      <alignment horizontal="center"/>
    </xf>
    <xf numFmtId="0" fontId="1" fillId="0" borderId="0" xfId="0" applyFont="1" applyBorder="1" applyAlignment="1">
      <alignment wrapText="1"/>
    </xf>
    <xf numFmtId="0" fontId="36" fillId="13" borderId="0" xfId="2" applyFont="1" applyFill="1" applyBorder="1"/>
    <xf numFmtId="166" fontId="36" fillId="13" borderId="0" xfId="2" applyNumberFormat="1" applyFont="1" applyFill="1" applyBorder="1"/>
    <xf numFmtId="0" fontId="36" fillId="22" borderId="0" xfId="2" applyFont="1" applyFill="1" applyBorder="1" applyAlignment="1">
      <alignment vertical="center"/>
    </xf>
    <xf numFmtId="9" fontId="39" fillId="22" borderId="0" xfId="9" applyFont="1" applyFill="1" applyBorder="1" applyAlignment="1">
      <alignment horizontal="center"/>
    </xf>
    <xf numFmtId="0" fontId="36" fillId="0" borderId="0" xfId="2" applyFont="1" applyBorder="1" applyAlignment="1">
      <alignment vertical="center"/>
    </xf>
    <xf numFmtId="0" fontId="36" fillId="0" borderId="0" xfId="2" applyFont="1" applyBorder="1" applyAlignment="1" applyProtection="1">
      <alignment vertical="center"/>
    </xf>
    <xf numFmtId="0" fontId="36" fillId="0" borderId="0" xfId="0" applyFont="1" applyBorder="1" applyAlignment="1">
      <alignment horizontal="center" vertical="center"/>
    </xf>
    <xf numFmtId="164" fontId="36" fillId="0" borderId="13" xfId="3" applyNumberFormat="1" applyFont="1" applyFill="1" applyBorder="1" applyAlignment="1">
      <alignment vertical="top" wrapText="1"/>
    </xf>
    <xf numFmtId="164" fontId="36" fillId="0" borderId="0" xfId="3" applyNumberFormat="1" applyFont="1" applyFill="1" applyBorder="1" applyAlignment="1">
      <alignment vertical="top" wrapText="1"/>
    </xf>
    <xf numFmtId="164" fontId="36" fillId="0" borderId="14" xfId="3" applyNumberFormat="1" applyFont="1" applyFill="1" applyBorder="1" applyAlignment="1" applyProtection="1">
      <alignment vertical="top" wrapText="1"/>
    </xf>
    <xf numFmtId="164" fontId="40" fillId="0" borderId="0" xfId="3" applyNumberFormat="1" applyFont="1" applyFill="1" applyBorder="1" applyAlignment="1">
      <alignment horizontal="center" vertical="center" wrapText="1"/>
    </xf>
    <xf numFmtId="0" fontId="36" fillId="24" borderId="39" xfId="0" applyFont="1" applyFill="1" applyBorder="1" applyAlignment="1">
      <alignment wrapText="1"/>
    </xf>
    <xf numFmtId="0" fontId="38" fillId="24" borderId="45" xfId="0" applyFont="1" applyFill="1" applyBorder="1" applyAlignment="1">
      <alignment horizontal="center" vertical="center" wrapText="1"/>
    </xf>
    <xf numFmtId="164" fontId="38" fillId="24" borderId="53" xfId="3" applyNumberFormat="1" applyFont="1" applyFill="1" applyBorder="1" applyAlignment="1">
      <alignment horizontal="center" vertical="center" wrapText="1"/>
    </xf>
    <xf numFmtId="169" fontId="39" fillId="6" borderId="10" xfId="3" applyNumberFormat="1" applyFont="1" applyFill="1" applyBorder="1" applyAlignment="1" applyProtection="1">
      <alignment horizontal="center" vertical="center" wrapText="1"/>
      <protection locked="0"/>
    </xf>
    <xf numFmtId="164" fontId="36" fillId="0" borderId="12" xfId="3" applyNumberFormat="1" applyFont="1" applyBorder="1" applyAlignment="1">
      <alignment horizontal="center" vertical="center" wrapText="1"/>
    </xf>
    <xf numFmtId="164" fontId="36" fillId="0" borderId="13" xfId="3" applyNumberFormat="1" applyFont="1" applyBorder="1" applyAlignment="1">
      <alignment vertical="top" wrapText="1"/>
    </xf>
    <xf numFmtId="164" fontId="36" fillId="0" borderId="71" xfId="3" applyNumberFormat="1" applyFont="1" applyBorder="1" applyAlignment="1">
      <alignment vertical="top" wrapText="1"/>
    </xf>
    <xf numFmtId="164" fontId="36" fillId="0" borderId="0" xfId="3" applyNumberFormat="1" applyFont="1" applyBorder="1" applyAlignment="1">
      <alignment vertical="top" wrapText="1"/>
    </xf>
    <xf numFmtId="0" fontId="36" fillId="0" borderId="0" xfId="0" applyFont="1" applyFill="1" applyBorder="1"/>
    <xf numFmtId="166" fontId="36" fillId="22" borderId="0" xfId="0" applyNumberFormat="1" applyFont="1" applyFill="1" applyBorder="1"/>
    <xf numFmtId="164" fontId="36" fillId="0" borderId="0" xfId="3" applyNumberFormat="1" applyFont="1" applyFill="1" applyBorder="1" applyAlignment="1" applyProtection="1">
      <alignment horizontal="center" vertical="top" wrapText="1"/>
    </xf>
    <xf numFmtId="166" fontId="36" fillId="22" borderId="0" xfId="0" applyNumberFormat="1" applyFont="1" applyFill="1" applyBorder="1" applyAlignment="1">
      <alignment horizontal="center"/>
    </xf>
    <xf numFmtId="164" fontId="36" fillId="0" borderId="41" xfId="3" applyNumberFormat="1" applyFont="1" applyFill="1" applyBorder="1" applyAlignment="1">
      <alignment horizontal="center" vertical="top" wrapText="1"/>
    </xf>
    <xf numFmtId="164" fontId="35" fillId="0" borderId="76" xfId="3" applyNumberFormat="1" applyFont="1" applyBorder="1" applyAlignment="1">
      <alignment horizontal="center" vertical="center" wrapText="1"/>
    </xf>
    <xf numFmtId="164" fontId="35" fillId="0" borderId="77" xfId="3" applyNumberFormat="1" applyFont="1" applyBorder="1" applyAlignment="1">
      <alignment horizontal="center" vertical="center" wrapText="1"/>
    </xf>
    <xf numFmtId="164" fontId="38" fillId="0" borderId="0" xfId="3" applyNumberFormat="1" applyFont="1" applyFill="1" applyBorder="1" applyAlignment="1">
      <alignment vertical="top" wrapText="1"/>
    </xf>
    <xf numFmtId="164" fontId="19" fillId="0" borderId="50" xfId="3" applyNumberFormat="1" applyFont="1" applyBorder="1" applyAlignment="1">
      <alignment horizontal="center" vertical="center" wrapText="1"/>
    </xf>
    <xf numFmtId="164" fontId="19" fillId="0" borderId="73" xfId="3" applyNumberFormat="1" applyFont="1" applyBorder="1" applyAlignment="1">
      <alignment horizontal="center" vertical="center" wrapText="1"/>
    </xf>
    <xf numFmtId="164" fontId="19" fillId="0" borderId="0" xfId="3" applyNumberFormat="1" applyFont="1" applyBorder="1" applyAlignment="1">
      <alignment horizontal="center" vertical="center" wrapText="1"/>
    </xf>
    <xf numFmtId="164" fontId="19" fillId="0" borderId="42" xfId="3" applyNumberFormat="1" applyFont="1" applyBorder="1" applyAlignment="1">
      <alignment horizontal="center" vertical="center" wrapText="1"/>
    </xf>
    <xf numFmtId="164" fontId="35" fillId="0" borderId="42" xfId="3" applyNumberFormat="1" applyFont="1" applyBorder="1" applyAlignment="1">
      <alignment horizontal="center" vertical="center" wrapText="1"/>
    </xf>
    <xf numFmtId="164" fontId="38" fillId="0" borderId="7" xfId="3" applyNumberFormat="1" applyFont="1" applyBorder="1" applyAlignment="1">
      <alignment vertical="top" wrapText="1"/>
    </xf>
    <xf numFmtId="164" fontId="19" fillId="0" borderId="21" xfId="3" applyNumberFormat="1" applyFont="1" applyBorder="1" applyAlignment="1">
      <alignment horizontal="left" vertical="center" wrapText="1"/>
    </xf>
    <xf numFmtId="10" fontId="19" fillId="0" borderId="21" xfId="3" applyNumberFormat="1" applyFont="1" applyBorder="1" applyAlignment="1">
      <alignment horizontal="center" vertical="center" wrapText="1"/>
    </xf>
    <xf numFmtId="10" fontId="19" fillId="0" borderId="37" xfId="3" applyNumberFormat="1" applyFont="1" applyBorder="1" applyAlignment="1">
      <alignment horizontal="center" vertical="center" wrapText="1"/>
    </xf>
    <xf numFmtId="164" fontId="38" fillId="0" borderId="14" xfId="3" applyNumberFormat="1" applyFont="1" applyFill="1" applyBorder="1" applyAlignment="1" applyProtection="1">
      <alignment vertical="top" wrapText="1"/>
    </xf>
    <xf numFmtId="164" fontId="39" fillId="11" borderId="52" xfId="3" applyNumberFormat="1" applyFont="1" applyFill="1" applyBorder="1" applyAlignment="1">
      <alignment horizontal="center" vertical="top" wrapText="1"/>
    </xf>
    <xf numFmtId="164" fontId="39" fillId="11" borderId="43" xfId="3" applyNumberFormat="1" applyFont="1" applyFill="1" applyBorder="1" applyAlignment="1">
      <alignment horizontal="center" vertical="top" wrapText="1"/>
    </xf>
    <xf numFmtId="164" fontId="39" fillId="0" borderId="0" xfId="3" applyNumberFormat="1" applyFont="1" applyFill="1" applyBorder="1" applyAlignment="1">
      <alignment horizontal="center" vertical="top" wrapText="1"/>
    </xf>
    <xf numFmtId="166" fontId="39" fillId="9" borderId="20" xfId="3" applyNumberFormat="1" applyFont="1" applyFill="1" applyBorder="1" applyAlignment="1" applyProtection="1">
      <alignment vertical="center" wrapText="1"/>
      <protection locked="0"/>
    </xf>
    <xf numFmtId="164" fontId="39" fillId="0" borderId="32" xfId="3" applyNumberFormat="1" applyFont="1" applyFill="1" applyBorder="1" applyAlignment="1">
      <alignment vertical="center" wrapText="1"/>
    </xf>
    <xf numFmtId="166" fontId="39" fillId="9" borderId="19" xfId="3" applyNumberFormat="1" applyFont="1" applyFill="1" applyBorder="1" applyAlignment="1">
      <alignment vertical="center" wrapText="1"/>
    </xf>
    <xf numFmtId="166" fontId="39" fillId="9" borderId="40" xfId="3" applyNumberFormat="1" applyFont="1" applyFill="1" applyBorder="1" applyAlignment="1">
      <alignment vertical="center" wrapText="1"/>
    </xf>
    <xf numFmtId="166" fontId="39" fillId="0" borderId="0" xfId="3" applyNumberFormat="1" applyFont="1" applyFill="1" applyBorder="1" applyAlignment="1">
      <alignment vertical="center" wrapText="1"/>
    </xf>
    <xf numFmtId="166" fontId="39" fillId="10" borderId="40" xfId="3" applyNumberFormat="1" applyFont="1" applyFill="1" applyBorder="1" applyAlignment="1">
      <alignment vertical="center" wrapText="1"/>
    </xf>
    <xf numFmtId="166" fontId="39" fillId="26" borderId="40" xfId="3" applyNumberFormat="1" applyFont="1" applyFill="1" applyBorder="1" applyAlignment="1">
      <alignment vertical="center" wrapText="1"/>
    </xf>
    <xf numFmtId="0" fontId="36" fillId="27" borderId="21" xfId="0" applyFont="1" applyFill="1" applyBorder="1" applyAlignment="1">
      <alignment vertical="center"/>
    </xf>
    <xf numFmtId="166" fontId="36" fillId="27" borderId="21" xfId="0" applyNumberFormat="1" applyFont="1" applyFill="1" applyBorder="1" applyAlignment="1">
      <alignment vertical="center"/>
    </xf>
    <xf numFmtId="166" fontId="36" fillId="27" borderId="37" xfId="0" applyNumberFormat="1" applyFont="1" applyFill="1" applyBorder="1" applyAlignment="1">
      <alignment vertical="center"/>
    </xf>
    <xf numFmtId="164" fontId="39" fillId="0" borderId="57" xfId="3" applyNumberFormat="1" applyFont="1" applyFill="1" applyBorder="1" applyAlignment="1">
      <alignment vertical="center" wrapText="1"/>
    </xf>
    <xf numFmtId="0" fontId="38" fillId="24" borderId="21" xfId="0" applyFont="1" applyFill="1" applyBorder="1" applyAlignment="1">
      <alignment vertical="center"/>
    </xf>
    <xf numFmtId="166" fontId="38" fillId="24" borderId="21" xfId="0" applyNumberFormat="1" applyFont="1" applyFill="1" applyBorder="1" applyAlignment="1">
      <alignment vertical="center"/>
    </xf>
    <xf numFmtId="0" fontId="36" fillId="0" borderId="7" xfId="0" applyFont="1" applyFill="1" applyBorder="1" applyAlignment="1">
      <alignment vertical="center"/>
    </xf>
    <xf numFmtId="0" fontId="36" fillId="0" borderId="9" xfId="0" applyFont="1" applyBorder="1" applyAlignment="1">
      <alignment vertical="center"/>
    </xf>
    <xf numFmtId="0" fontId="36" fillId="0" borderId="21" xfId="0" applyFont="1" applyFill="1" applyBorder="1" applyAlignment="1">
      <alignment vertical="center"/>
    </xf>
    <xf numFmtId="164" fontId="36" fillId="0" borderId="21" xfId="3" applyNumberFormat="1" applyFont="1" applyFill="1" applyBorder="1" applyAlignment="1">
      <alignment vertical="top" wrapText="1"/>
    </xf>
    <xf numFmtId="164" fontId="36" fillId="0" borderId="37" xfId="3" applyNumberFormat="1" applyFont="1" applyFill="1" applyBorder="1" applyAlignment="1" applyProtection="1">
      <alignment vertical="top" wrapText="1"/>
    </xf>
    <xf numFmtId="166" fontId="39" fillId="7" borderId="40" xfId="3" applyNumberFormat="1" applyFont="1" applyFill="1" applyBorder="1" applyAlignment="1" applyProtection="1">
      <alignment vertical="center" wrapText="1"/>
    </xf>
    <xf numFmtId="164" fontId="36" fillId="0" borderId="71" xfId="3" applyNumberFormat="1" applyFont="1" applyFill="1" applyBorder="1" applyAlignment="1">
      <alignment vertical="top" wrapText="1"/>
    </xf>
    <xf numFmtId="166" fontId="39" fillId="13" borderId="40" xfId="3" applyNumberFormat="1" applyFont="1" applyFill="1" applyBorder="1" applyAlignment="1">
      <alignment vertical="center" wrapText="1"/>
    </xf>
    <xf numFmtId="166" fontId="36" fillId="24" borderId="21" xfId="0" applyNumberFormat="1" applyFont="1" applyFill="1" applyBorder="1" applyAlignment="1">
      <alignment vertical="center"/>
    </xf>
    <xf numFmtId="166" fontId="36" fillId="24" borderId="37" xfId="0" applyNumberFormat="1" applyFont="1" applyFill="1" applyBorder="1" applyAlignment="1">
      <alignment vertical="center"/>
    </xf>
    <xf numFmtId="166" fontId="39" fillId="32" borderId="40" xfId="3" applyNumberFormat="1" applyFont="1" applyFill="1" applyBorder="1" applyAlignment="1">
      <alignment vertical="center" wrapText="1"/>
    </xf>
    <xf numFmtId="164" fontId="36" fillId="0" borderId="21" xfId="3" applyNumberFormat="1" applyFont="1" applyBorder="1" applyAlignment="1">
      <alignment vertical="top" wrapText="1"/>
    </xf>
    <xf numFmtId="164" fontId="38" fillId="0" borderId="37" xfId="3" applyNumberFormat="1" applyFont="1" applyFill="1" applyBorder="1" applyAlignment="1" applyProtection="1">
      <alignment vertical="top" wrapText="1"/>
    </xf>
    <xf numFmtId="166" fontId="39" fillId="9" borderId="19" xfId="3" applyNumberFormat="1" applyFont="1" applyFill="1" applyBorder="1" applyAlignment="1">
      <alignment horizontal="left" vertical="center" wrapText="1"/>
    </xf>
    <xf numFmtId="166" fontId="39" fillId="9" borderId="40" xfId="3" applyNumberFormat="1" applyFont="1" applyFill="1" applyBorder="1" applyAlignment="1">
      <alignment horizontal="left" vertical="center" wrapText="1"/>
    </xf>
    <xf numFmtId="166" fontId="39" fillId="0" borderId="0" xfId="3" applyNumberFormat="1" applyFont="1" applyFill="1" applyBorder="1" applyAlignment="1">
      <alignment horizontal="left" vertical="center" wrapText="1"/>
    </xf>
    <xf numFmtId="164" fontId="42" fillId="0" borderId="0" xfId="3" applyNumberFormat="1" applyFont="1" applyFill="1" applyBorder="1" applyAlignment="1">
      <alignment horizontal="left" vertical="center" wrapText="1"/>
    </xf>
    <xf numFmtId="164" fontId="39" fillId="0" borderId="41" xfId="3" applyNumberFormat="1" applyFont="1" applyFill="1" applyBorder="1" applyAlignment="1">
      <alignment vertical="center" wrapText="1"/>
    </xf>
    <xf numFmtId="166" fontId="39" fillId="7" borderId="40" xfId="3" applyNumberFormat="1" applyFont="1" applyFill="1" applyBorder="1" applyAlignment="1">
      <alignment vertical="center" wrapText="1"/>
    </xf>
    <xf numFmtId="164" fontId="39" fillId="9" borderId="19" xfId="3" applyNumberFormat="1" applyFont="1" applyFill="1" applyBorder="1" applyAlignment="1">
      <alignment horizontal="center" vertical="top" wrapText="1"/>
    </xf>
    <xf numFmtId="164" fontId="39" fillId="9" borderId="40" xfId="3" applyNumberFormat="1" applyFont="1" applyFill="1" applyBorder="1" applyAlignment="1">
      <alignment horizontal="center" vertical="top" wrapText="1"/>
    </xf>
    <xf numFmtId="164" fontId="38" fillId="0" borderId="71" xfId="3" applyNumberFormat="1" applyFont="1" applyFill="1" applyBorder="1" applyAlignment="1">
      <alignment vertical="top" wrapText="1"/>
    </xf>
    <xf numFmtId="164" fontId="39" fillId="0" borderId="27" xfId="3" applyNumberFormat="1" applyFont="1" applyFill="1" applyBorder="1" applyAlignment="1">
      <alignment vertical="center" wrapText="1"/>
    </xf>
    <xf numFmtId="166" fontId="39" fillId="9" borderId="41" xfId="3" applyNumberFormat="1" applyFont="1" applyFill="1" applyBorder="1" applyAlignment="1" applyProtection="1">
      <alignment vertical="center" wrapText="1"/>
      <protection locked="0"/>
    </xf>
    <xf numFmtId="166" fontId="39" fillId="28" borderId="19" xfId="3" applyNumberFormat="1" applyFont="1" applyFill="1" applyBorder="1" applyAlignment="1">
      <alignment vertical="center" wrapText="1"/>
    </xf>
    <xf numFmtId="166" fontId="39" fillId="28" borderId="40" xfId="3" applyNumberFormat="1" applyFont="1" applyFill="1" applyBorder="1" applyAlignment="1">
      <alignment vertical="center" wrapText="1"/>
    </xf>
    <xf numFmtId="164" fontId="42" fillId="0" borderId="0" xfId="3" applyNumberFormat="1" applyFont="1" applyFill="1" applyBorder="1" applyAlignment="1">
      <alignment horizontal="right" vertical="top" wrapText="1"/>
    </xf>
    <xf numFmtId="164" fontId="38" fillId="29" borderId="21" xfId="3" applyNumberFormat="1" applyFont="1" applyFill="1" applyBorder="1" applyAlignment="1">
      <alignment horizontal="left" vertical="center" wrapText="1"/>
    </xf>
    <xf numFmtId="166" fontId="38" fillId="29" borderId="21" xfId="0" applyNumberFormat="1" applyFont="1" applyFill="1" applyBorder="1" applyAlignment="1">
      <alignment vertical="center"/>
    </xf>
    <xf numFmtId="164" fontId="36" fillId="0" borderId="0" xfId="3" applyNumberFormat="1" applyFont="1" applyFill="1" applyBorder="1" applyAlignment="1">
      <alignment vertical="center" wrapText="1"/>
    </xf>
    <xf numFmtId="166" fontId="38" fillId="29" borderId="37" xfId="0" applyNumberFormat="1" applyFont="1" applyFill="1" applyBorder="1" applyAlignment="1">
      <alignment vertical="center"/>
    </xf>
    <xf numFmtId="164" fontId="39" fillId="0" borderId="29" xfId="3" applyNumberFormat="1" applyFont="1" applyFill="1" applyBorder="1" applyAlignment="1">
      <alignment vertical="center" wrapText="1"/>
    </xf>
    <xf numFmtId="166" fontId="38" fillId="27" borderId="21" xfId="0" applyNumberFormat="1" applyFont="1" applyFill="1" applyBorder="1" applyAlignment="1">
      <alignment vertical="center"/>
    </xf>
    <xf numFmtId="166" fontId="38" fillId="27" borderId="37" xfId="0" applyNumberFormat="1" applyFont="1" applyFill="1" applyBorder="1" applyAlignment="1">
      <alignment vertical="center"/>
    </xf>
    <xf numFmtId="0" fontId="38" fillId="27" borderId="21" xfId="0" applyFont="1" applyFill="1" applyBorder="1" applyAlignment="1">
      <alignment vertical="center" wrapText="1"/>
    </xf>
    <xf numFmtId="166" fontId="39" fillId="7" borderId="37" xfId="3" applyNumberFormat="1" applyFont="1" applyFill="1" applyBorder="1" applyAlignment="1">
      <alignment vertical="center" wrapText="1"/>
    </xf>
    <xf numFmtId="166" fontId="39" fillId="7" borderId="19" xfId="3" applyNumberFormat="1" applyFont="1" applyFill="1" applyBorder="1" applyAlignment="1">
      <alignment vertical="center" wrapText="1"/>
    </xf>
    <xf numFmtId="166" fontId="39" fillId="13" borderId="19" xfId="3" applyNumberFormat="1" applyFont="1" applyFill="1" applyBorder="1" applyAlignment="1">
      <alignment vertical="center" wrapText="1"/>
    </xf>
    <xf numFmtId="166" fontId="39" fillId="13" borderId="16" xfId="3" applyNumberFormat="1" applyFont="1" applyFill="1" applyBorder="1" applyAlignment="1">
      <alignment vertical="center" wrapText="1"/>
    </xf>
    <xf numFmtId="166" fontId="38" fillId="24" borderId="37" xfId="0" applyNumberFormat="1" applyFont="1" applyFill="1" applyBorder="1" applyAlignment="1">
      <alignment vertical="center"/>
    </xf>
    <xf numFmtId="164" fontId="39" fillId="0" borderId="33" xfId="3" applyNumberFormat="1" applyFont="1" applyFill="1" applyBorder="1" applyAlignment="1">
      <alignment vertical="center" wrapText="1"/>
    </xf>
    <xf numFmtId="166" fontId="39" fillId="17" borderId="51" xfId="3" applyNumberFormat="1" applyFont="1" applyFill="1" applyBorder="1" applyAlignment="1">
      <alignment vertical="center" wrapText="1"/>
    </xf>
    <xf numFmtId="166" fontId="39" fillId="17" borderId="56" xfId="3" applyNumberFormat="1" applyFont="1" applyFill="1" applyBorder="1" applyAlignment="1">
      <alignment vertical="center" wrapText="1"/>
    </xf>
    <xf numFmtId="164" fontId="38" fillId="0" borderId="0" xfId="3" applyNumberFormat="1" applyFont="1" applyFill="1" applyBorder="1" applyAlignment="1" applyProtection="1">
      <alignment vertical="top" wrapText="1"/>
    </xf>
    <xf numFmtId="164" fontId="42" fillId="0" borderId="0" xfId="3" applyNumberFormat="1" applyFont="1" applyFill="1" applyBorder="1" applyAlignment="1">
      <alignment vertical="top" wrapText="1"/>
    </xf>
    <xf numFmtId="0" fontId="38" fillId="21" borderId="50" xfId="2" applyFont="1" applyFill="1" applyBorder="1" applyAlignment="1">
      <alignment horizontal="center" vertical="center"/>
    </xf>
    <xf numFmtId="0" fontId="38" fillId="21" borderId="49" xfId="2" applyFont="1" applyFill="1" applyBorder="1" applyAlignment="1">
      <alignment horizontal="center" vertical="center"/>
    </xf>
    <xf numFmtId="0" fontId="38" fillId="21" borderId="48" xfId="2" applyFont="1" applyFill="1" applyBorder="1" applyAlignment="1">
      <alignment horizontal="center" vertical="center"/>
    </xf>
    <xf numFmtId="49" fontId="36" fillId="21" borderId="13" xfId="0" applyNumberFormat="1" applyFont="1" applyFill="1" applyBorder="1" applyAlignment="1">
      <alignment vertical="center"/>
    </xf>
    <xf numFmtId="0" fontId="36" fillId="21" borderId="0" xfId="0" applyFont="1" applyFill="1" applyBorder="1" applyAlignment="1">
      <alignment vertical="center"/>
    </xf>
    <xf numFmtId="166" fontId="36" fillId="21" borderId="0" xfId="0" applyNumberFormat="1" applyFont="1" applyFill="1" applyBorder="1" applyAlignment="1">
      <alignment vertical="center"/>
    </xf>
    <xf numFmtId="166" fontId="36" fillId="21" borderId="14" xfId="0" applyNumberFormat="1" applyFont="1" applyFill="1" applyBorder="1" applyAlignment="1">
      <alignment vertical="center"/>
    </xf>
    <xf numFmtId="0" fontId="36" fillId="21" borderId="28" xfId="0" applyFont="1" applyFill="1" applyBorder="1" applyAlignment="1">
      <alignment vertical="center"/>
    </xf>
    <xf numFmtId="166" fontId="36" fillId="21" borderId="28" xfId="0" applyNumberFormat="1" applyFont="1" applyFill="1" applyBorder="1" applyAlignment="1">
      <alignment vertical="center"/>
    </xf>
    <xf numFmtId="166" fontId="36" fillId="21" borderId="55" xfId="0" applyNumberFormat="1" applyFont="1" applyFill="1" applyBorder="1" applyAlignment="1">
      <alignment vertical="center"/>
    </xf>
    <xf numFmtId="166" fontId="36" fillId="21" borderId="0" xfId="2" applyNumberFormat="1" applyFont="1" applyFill="1" applyBorder="1" applyAlignment="1">
      <alignment vertical="center" wrapText="1"/>
    </xf>
    <xf numFmtId="166" fontId="36" fillId="21" borderId="14" xfId="2" applyNumberFormat="1" applyFont="1" applyFill="1" applyBorder="1" applyAlignment="1">
      <alignment vertical="center"/>
    </xf>
    <xf numFmtId="0" fontId="36" fillId="21" borderId="13" xfId="2" applyFont="1" applyFill="1" applyBorder="1" applyAlignment="1">
      <alignment vertical="center"/>
    </xf>
    <xf numFmtId="0" fontId="36" fillId="21" borderId="0" xfId="2" applyFont="1" applyFill="1" applyBorder="1" applyAlignment="1">
      <alignment vertical="center"/>
    </xf>
    <xf numFmtId="9" fontId="36" fillId="21" borderId="14" xfId="9" applyNumberFormat="1" applyFont="1" applyFill="1" applyBorder="1" applyAlignment="1">
      <alignment vertical="center"/>
    </xf>
    <xf numFmtId="0" fontId="36" fillId="21" borderId="39" xfId="2" applyFont="1" applyFill="1" applyBorder="1" applyAlignment="1">
      <alignment vertical="center"/>
    </xf>
    <xf numFmtId="0" fontId="36" fillId="21" borderId="35" xfId="2" applyFont="1" applyFill="1" applyBorder="1" applyAlignment="1">
      <alignment vertical="center"/>
    </xf>
    <xf numFmtId="166" fontId="38" fillId="21" borderId="36" xfId="2" applyNumberFormat="1" applyFont="1" applyFill="1" applyBorder="1" applyAlignment="1">
      <alignment vertical="center"/>
    </xf>
    <xf numFmtId="0" fontId="38" fillId="13" borderId="10" xfId="2" applyFont="1" applyFill="1" applyBorder="1" applyAlignment="1">
      <alignment horizontal="left" vertical="center"/>
    </xf>
    <xf numFmtId="0" fontId="38" fillId="13" borderId="11" xfId="2" applyFont="1" applyFill="1" applyBorder="1" applyAlignment="1">
      <alignment horizontal="center" vertical="center"/>
    </xf>
    <xf numFmtId="0" fontId="38" fillId="13" borderId="12" xfId="2" applyFont="1" applyFill="1" applyBorder="1" applyAlignment="1">
      <alignment horizontal="center" vertical="center"/>
    </xf>
    <xf numFmtId="0" fontId="36" fillId="13" borderId="74" xfId="2" applyFont="1" applyFill="1" applyBorder="1" applyAlignment="1">
      <alignment horizontal="left"/>
    </xf>
    <xf numFmtId="0" fontId="36" fillId="13" borderId="70" xfId="2" applyFont="1" applyFill="1" applyBorder="1" applyAlignment="1">
      <alignment horizontal="left"/>
    </xf>
    <xf numFmtId="0" fontId="36" fillId="13" borderId="67" xfId="2" quotePrefix="1" applyFont="1" applyFill="1" applyBorder="1" applyAlignment="1">
      <alignment horizontal="center"/>
    </xf>
    <xf numFmtId="166" fontId="36" fillId="13" borderId="37" xfId="2" applyNumberFormat="1" applyFont="1" applyFill="1" applyBorder="1"/>
    <xf numFmtId="0" fontId="36" fillId="13" borderId="20" xfId="2" applyFont="1" applyFill="1" applyBorder="1" applyAlignment="1">
      <alignment horizontal="left" vertical="center" wrapText="1"/>
    </xf>
    <xf numFmtId="169" fontId="39" fillId="13" borderId="21" xfId="8" applyNumberFormat="1" applyFont="1" applyFill="1" applyBorder="1" applyAlignment="1">
      <alignment horizontal="center" vertical="center" wrapText="1"/>
    </xf>
    <xf numFmtId="0" fontId="36" fillId="13" borderId="75" xfId="2" applyFont="1" applyFill="1" applyBorder="1" applyAlignment="1">
      <alignment wrapText="1"/>
    </xf>
    <xf numFmtId="0" fontId="36" fillId="13" borderId="52" xfId="2" applyFont="1" applyFill="1" applyBorder="1" applyAlignment="1">
      <alignment vertical="center"/>
    </xf>
    <xf numFmtId="0" fontId="36" fillId="13" borderId="22" xfId="2" applyFont="1" applyFill="1" applyBorder="1" applyAlignment="1">
      <alignment vertical="center"/>
    </xf>
    <xf numFmtId="9" fontId="36" fillId="13" borderId="14" xfId="9" applyNumberFormat="1" applyFont="1" applyFill="1" applyBorder="1"/>
    <xf numFmtId="0" fontId="36" fillId="13" borderId="19" xfId="2" applyFont="1" applyFill="1" applyBorder="1" applyAlignment="1">
      <alignment vertical="center"/>
    </xf>
    <xf numFmtId="0" fontId="36" fillId="13" borderId="8" xfId="2" applyFont="1" applyFill="1" applyBorder="1" applyAlignment="1">
      <alignment vertical="center"/>
    </xf>
    <xf numFmtId="166" fontId="38" fillId="13" borderId="37" xfId="2" applyNumberFormat="1" applyFont="1" applyFill="1" applyBorder="1"/>
    <xf numFmtId="0" fontId="38" fillId="10" borderId="1" xfId="0" applyFont="1" applyFill="1" applyBorder="1"/>
    <xf numFmtId="0" fontId="38" fillId="10" borderId="3" xfId="0" applyFont="1" applyFill="1" applyBorder="1"/>
    <xf numFmtId="0" fontId="38" fillId="10" borderId="54" xfId="0" applyFont="1" applyFill="1" applyBorder="1"/>
    <xf numFmtId="0" fontId="36" fillId="10" borderId="13" xfId="0" applyFont="1" applyFill="1" applyBorder="1" applyAlignment="1">
      <alignment vertical="center"/>
    </xf>
    <xf numFmtId="0" fontId="36" fillId="10" borderId="0" xfId="0" applyFont="1" applyFill="1" applyBorder="1" applyAlignment="1">
      <alignment vertical="center"/>
    </xf>
    <xf numFmtId="166" fontId="36" fillId="10" borderId="0" xfId="0" applyNumberFormat="1" applyFont="1" applyFill="1" applyBorder="1" applyAlignment="1">
      <alignment vertical="center"/>
    </xf>
    <xf numFmtId="0" fontId="36" fillId="10" borderId="14" xfId="0" applyFont="1" applyFill="1" applyBorder="1" applyAlignment="1">
      <alignment vertical="center"/>
    </xf>
    <xf numFmtId="166" fontId="36" fillId="10" borderId="28" xfId="0" applyNumberFormat="1" applyFont="1" applyFill="1" applyBorder="1" applyAlignment="1">
      <alignment vertical="center"/>
    </xf>
    <xf numFmtId="0" fontId="36" fillId="10" borderId="4" xfId="0" applyFont="1" applyFill="1" applyBorder="1" applyAlignment="1">
      <alignment vertical="center"/>
    </xf>
    <xf numFmtId="0" fontId="36" fillId="10" borderId="6" xfId="0" applyFont="1" applyFill="1" applyBorder="1" applyAlignment="1">
      <alignment vertical="center"/>
    </xf>
    <xf numFmtId="166" fontId="36" fillId="10" borderId="6" xfId="0" applyNumberFormat="1" applyFont="1" applyFill="1" applyBorder="1" applyAlignment="1">
      <alignment vertical="center"/>
    </xf>
    <xf numFmtId="166" fontId="36" fillId="10" borderId="35" xfId="0" applyNumberFormat="1" applyFont="1" applyFill="1" applyBorder="1" applyAlignment="1">
      <alignment vertical="center"/>
    </xf>
    <xf numFmtId="0" fontId="36" fillId="10" borderId="36" xfId="0" applyFont="1" applyFill="1" applyBorder="1" applyAlignment="1">
      <alignment vertical="center"/>
    </xf>
    <xf numFmtId="164" fontId="36" fillId="0" borderId="39" xfId="3" applyNumberFormat="1" applyFont="1" applyFill="1" applyBorder="1" applyAlignment="1">
      <alignment vertical="top" wrapText="1"/>
    </xf>
    <xf numFmtId="164" fontId="36" fillId="0" borderId="35" xfId="3" applyNumberFormat="1" applyFont="1" applyFill="1" applyBorder="1" applyAlignment="1">
      <alignment vertical="top" wrapText="1"/>
    </xf>
    <xf numFmtId="164" fontId="36" fillId="0" borderId="11" xfId="3" applyNumberFormat="1" applyFont="1" applyFill="1" applyBorder="1" applyAlignment="1">
      <alignment vertical="top" wrapText="1"/>
    </xf>
    <xf numFmtId="164" fontId="36" fillId="0" borderId="35" xfId="3" applyNumberFormat="1" applyFont="1" applyFill="1" applyBorder="1" applyAlignment="1" applyProtection="1">
      <alignment vertical="top" wrapText="1"/>
    </xf>
    <xf numFmtId="164" fontId="36" fillId="0" borderId="36" xfId="3" applyNumberFormat="1" applyFont="1" applyFill="1" applyBorder="1" applyAlignment="1" applyProtection="1">
      <alignment vertical="top" wrapText="1"/>
    </xf>
    <xf numFmtId="164" fontId="36" fillId="0" borderId="0" xfId="3" applyNumberFormat="1" applyFont="1" applyAlignment="1" applyProtection="1">
      <alignment vertical="top" wrapText="1"/>
    </xf>
    <xf numFmtId="164" fontId="36" fillId="0" borderId="0" xfId="3" applyNumberFormat="1" applyFont="1" applyBorder="1" applyAlignment="1" applyProtection="1">
      <alignment vertical="top"/>
    </xf>
    <xf numFmtId="0" fontId="0" fillId="0" borderId="0" xfId="0" applyBorder="1" applyAlignment="1">
      <alignment vertical="top"/>
    </xf>
    <xf numFmtId="164" fontId="14" fillId="0" borderId="77" xfId="3" applyNumberFormat="1" applyFont="1" applyBorder="1" applyAlignment="1" applyProtection="1">
      <alignment vertical="center"/>
    </xf>
    <xf numFmtId="0" fontId="14" fillId="0" borderId="37" xfId="0" applyFont="1" applyBorder="1" applyAlignment="1">
      <alignment vertical="center"/>
    </xf>
    <xf numFmtId="0" fontId="14" fillId="0" borderId="53" xfId="0" applyFont="1" applyBorder="1" applyAlignment="1">
      <alignment vertical="center"/>
    </xf>
    <xf numFmtId="0" fontId="36" fillId="0" borderId="13" xfId="2" applyFont="1" applyBorder="1"/>
    <xf numFmtId="166" fontId="36" fillId="0" borderId="0" xfId="0" applyNumberFormat="1" applyFont="1" applyFill="1" applyBorder="1" applyAlignment="1"/>
    <xf numFmtId="0" fontId="36" fillId="0" borderId="0" xfId="0" applyFont="1" applyFill="1" applyBorder="1" applyAlignment="1"/>
    <xf numFmtId="164" fontId="38" fillId="30" borderId="40" xfId="3" applyNumberFormat="1" applyFont="1" applyFill="1" applyBorder="1" applyAlignment="1">
      <alignment horizontal="center" vertical="center" wrapText="1"/>
    </xf>
    <xf numFmtId="169" fontId="39" fillId="9" borderId="30" xfId="3" applyNumberFormat="1" applyFont="1" applyFill="1" applyBorder="1" applyAlignment="1" applyProtection="1">
      <alignment horizontal="center" vertical="center" wrapText="1"/>
      <protection locked="0"/>
    </xf>
    <xf numFmtId="0" fontId="38" fillId="36" borderId="21" xfId="0" applyFont="1" applyFill="1" applyBorder="1" applyAlignment="1">
      <alignment vertical="center" wrapText="1"/>
    </xf>
    <xf numFmtId="166" fontId="38" fillId="36" borderId="21" xfId="0" applyNumberFormat="1" applyFont="1" applyFill="1" applyBorder="1" applyAlignment="1">
      <alignment vertical="center"/>
    </xf>
    <xf numFmtId="167" fontId="14" fillId="10" borderId="21" xfId="3" applyNumberFormat="1" applyFont="1" applyFill="1" applyBorder="1" applyAlignment="1" applyProtection="1">
      <alignment horizontal="left" vertical="center" wrapText="1"/>
    </xf>
    <xf numFmtId="166" fontId="36" fillId="0" borderId="21" xfId="0" applyNumberFormat="1" applyFont="1" applyBorder="1" applyAlignment="1">
      <alignment vertical="center"/>
    </xf>
    <xf numFmtId="166" fontId="36" fillId="0" borderId="21" xfId="3" applyNumberFormat="1" applyFont="1" applyFill="1" applyBorder="1" applyAlignment="1">
      <alignment vertical="top" wrapText="1"/>
    </xf>
    <xf numFmtId="166" fontId="36" fillId="0" borderId="37" xfId="3" applyNumberFormat="1" applyFont="1" applyFill="1" applyBorder="1" applyAlignment="1" applyProtection="1">
      <alignment vertical="top" wrapText="1"/>
    </xf>
    <xf numFmtId="166" fontId="36" fillId="0" borderId="21" xfId="0" applyNumberFormat="1" applyFont="1" applyFill="1" applyBorder="1" applyAlignment="1">
      <alignment vertical="center"/>
    </xf>
    <xf numFmtId="0" fontId="38" fillId="27" borderId="21" xfId="0" applyNumberFormat="1" applyFont="1" applyFill="1" applyBorder="1" applyAlignment="1">
      <alignment vertical="center"/>
    </xf>
    <xf numFmtId="0" fontId="1" fillId="22" borderId="0" xfId="0" applyFont="1" applyFill="1" applyBorder="1" applyAlignment="1">
      <alignment horizontal="left" vertical="top" wrapText="1"/>
    </xf>
    <xf numFmtId="0" fontId="36" fillId="0" borderId="0" xfId="0" applyFont="1" applyBorder="1" applyAlignment="1">
      <alignment horizontal="left" vertical="top" wrapText="1"/>
    </xf>
    <xf numFmtId="164" fontId="36" fillId="0" borderId="67" xfId="3" applyNumberFormat="1" applyFont="1" applyBorder="1" applyAlignment="1" applyProtection="1">
      <alignment vertical="top" wrapText="1"/>
    </xf>
    <xf numFmtId="0" fontId="0" fillId="0" borderId="77" xfId="0" applyBorder="1" applyAlignment="1">
      <alignment vertical="top" wrapText="1"/>
    </xf>
    <xf numFmtId="164" fontId="36" fillId="0" borderId="21" xfId="3" applyNumberFormat="1" applyFont="1" applyBorder="1" applyAlignment="1" applyProtection="1">
      <alignment vertical="top" wrapText="1"/>
    </xf>
    <xf numFmtId="0" fontId="0" fillId="0" borderId="37" xfId="0" applyBorder="1" applyAlignment="1">
      <alignment vertical="top" wrapText="1"/>
    </xf>
    <xf numFmtId="0" fontId="9" fillId="0" borderId="0" xfId="2" applyFont="1" applyBorder="1" applyAlignment="1" applyProtection="1">
      <alignment horizontal="left"/>
    </xf>
    <xf numFmtId="164" fontId="21" fillId="9" borderId="7" xfId="3" applyNumberFormat="1" applyFont="1" applyFill="1" applyBorder="1" applyAlignment="1" applyProtection="1">
      <alignment horizontal="center" vertical="top" wrapText="1"/>
    </xf>
    <xf numFmtId="164" fontId="21" fillId="9" borderId="9" xfId="3" applyNumberFormat="1" applyFont="1" applyFill="1" applyBorder="1" applyAlignment="1" applyProtection="1">
      <alignment horizontal="center" vertical="top" wrapText="1"/>
    </xf>
    <xf numFmtId="164" fontId="20" fillId="8" borderId="10" xfId="3" applyNumberFormat="1" applyFont="1" applyFill="1" applyBorder="1" applyAlignment="1" applyProtection="1">
      <alignment horizontal="center" vertical="center" wrapText="1"/>
    </xf>
    <xf numFmtId="164" fontId="20" fillId="8" borderId="12" xfId="3" applyNumberFormat="1" applyFont="1" applyFill="1" applyBorder="1" applyAlignment="1" applyProtection="1">
      <alignment horizontal="center" vertical="center" wrapText="1"/>
    </xf>
    <xf numFmtId="164" fontId="17" fillId="7" borderId="10" xfId="3" applyNumberFormat="1" applyFont="1" applyFill="1" applyBorder="1" applyAlignment="1" applyProtection="1">
      <alignment horizontal="center" vertical="center" wrapText="1"/>
    </xf>
    <xf numFmtId="164" fontId="17" fillId="7" borderId="11" xfId="3" applyNumberFormat="1" applyFont="1" applyFill="1" applyBorder="1" applyAlignment="1" applyProtection="1">
      <alignment horizontal="center" vertical="center" wrapText="1"/>
    </xf>
    <xf numFmtId="164" fontId="17" fillId="7" borderId="12" xfId="3" applyNumberFormat="1" applyFont="1" applyFill="1" applyBorder="1" applyAlignment="1" applyProtection="1">
      <alignment horizontal="center" vertical="center" wrapText="1"/>
    </xf>
    <xf numFmtId="164" fontId="8" fillId="0" borderId="58" xfId="3" applyNumberFormat="1" applyFont="1" applyFill="1" applyBorder="1" applyAlignment="1" applyProtection="1">
      <alignment horizontal="left" vertical="center" wrapText="1"/>
    </xf>
    <xf numFmtId="164" fontId="8" fillId="0" borderId="63" xfId="3" applyNumberFormat="1" applyFont="1" applyFill="1" applyBorder="1" applyAlignment="1" applyProtection="1">
      <alignment horizontal="left" vertical="center" wrapText="1"/>
    </xf>
    <xf numFmtId="164" fontId="8" fillId="6" borderId="63" xfId="3" applyNumberFormat="1" applyFont="1" applyFill="1" applyBorder="1" applyAlignment="1" applyProtection="1">
      <alignment horizontal="center" vertical="center" wrapText="1"/>
    </xf>
    <xf numFmtId="164" fontId="24" fillId="10" borderId="63" xfId="3" applyNumberFormat="1" applyFont="1" applyFill="1" applyBorder="1" applyAlignment="1" applyProtection="1">
      <alignment horizontal="center" vertical="center" wrapText="1"/>
    </xf>
    <xf numFmtId="164" fontId="24" fillId="10" borderId="59" xfId="3" applyNumberFormat="1" applyFont="1" applyFill="1" applyBorder="1" applyAlignment="1" applyProtection="1">
      <alignment horizontal="center" vertical="center" wrapText="1"/>
    </xf>
    <xf numFmtId="0" fontId="24" fillId="0" borderId="2" xfId="2" applyFont="1" applyBorder="1" applyAlignment="1" applyProtection="1">
      <alignment horizontal="center" vertical="center"/>
    </xf>
    <xf numFmtId="0" fontId="24" fillId="0" borderId="3" xfId="2" applyFont="1" applyBorder="1" applyAlignment="1" applyProtection="1">
      <alignment horizontal="center" vertical="center"/>
    </xf>
    <xf numFmtId="0" fontId="24" fillId="0" borderId="54" xfId="2" applyFont="1" applyBorder="1" applyAlignment="1" applyProtection="1">
      <alignment horizontal="center" vertical="center"/>
    </xf>
    <xf numFmtId="164" fontId="24" fillId="6" borderId="5" xfId="3" applyNumberFormat="1" applyFont="1" applyFill="1" applyBorder="1" applyAlignment="1" applyProtection="1">
      <alignment horizontal="center" vertical="center" wrapText="1"/>
      <protection locked="0"/>
    </xf>
    <xf numFmtId="164" fontId="24" fillId="6" borderId="6" xfId="3" applyNumberFormat="1" applyFont="1" applyFill="1" applyBorder="1" applyAlignment="1" applyProtection="1">
      <alignment horizontal="center" vertical="center" wrapText="1"/>
      <protection locked="0"/>
    </xf>
    <xf numFmtId="164" fontId="24" fillId="6" borderId="51" xfId="3" applyNumberFormat="1" applyFont="1" applyFill="1" applyBorder="1" applyAlignment="1" applyProtection="1">
      <alignment horizontal="center" vertical="center" wrapText="1"/>
      <protection locked="0"/>
    </xf>
    <xf numFmtId="0" fontId="26" fillId="0" borderId="0" xfId="2" applyFont="1" applyBorder="1" applyAlignment="1" applyProtection="1">
      <alignment horizontal="center" wrapText="1"/>
    </xf>
    <xf numFmtId="164" fontId="25" fillId="0" borderId="0" xfId="3" applyNumberFormat="1" applyFont="1" applyFill="1" applyAlignment="1" applyProtection="1">
      <alignment horizontal="left" vertical="top" wrapText="1"/>
    </xf>
    <xf numFmtId="166" fontId="34" fillId="9" borderId="7" xfId="3" applyNumberFormat="1" applyFont="1" applyFill="1" applyBorder="1" applyAlignment="1" applyProtection="1">
      <alignment horizontal="center" vertical="center" wrapText="1"/>
    </xf>
    <xf numFmtId="166" fontId="34" fillId="9" borderId="8" xfId="3" applyNumberFormat="1" applyFont="1" applyFill="1" applyBorder="1" applyAlignment="1" applyProtection="1">
      <alignment horizontal="center" vertical="center" wrapTex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164" fontId="25" fillId="0" borderId="35" xfId="3" applyNumberFormat="1" applyFont="1" applyFill="1" applyBorder="1" applyAlignment="1" applyProtection="1">
      <alignment horizontal="center" vertical="center" wrapText="1"/>
    </xf>
    <xf numFmtId="164" fontId="9" fillId="10" borderId="42" xfId="3" applyNumberFormat="1" applyFont="1" applyFill="1" applyBorder="1" applyAlignment="1" applyProtection="1">
      <alignment horizontal="center" vertical="center" wrapText="1"/>
    </xf>
    <xf numFmtId="164" fontId="9" fillId="10" borderId="71" xfId="3" applyNumberFormat="1" applyFont="1" applyFill="1" applyBorder="1" applyAlignment="1" applyProtection="1">
      <alignment horizontal="center" vertical="center" wrapText="1"/>
    </xf>
    <xf numFmtId="0" fontId="0" fillId="0" borderId="47" xfId="0" applyBorder="1" applyAlignment="1">
      <alignment wrapText="1"/>
    </xf>
    <xf numFmtId="166" fontId="15" fillId="9" borderId="7" xfId="3" applyNumberFormat="1" applyFont="1" applyFill="1" applyBorder="1" applyAlignment="1" applyProtection="1">
      <alignment horizontal="center" vertical="center" wrapText="1"/>
    </xf>
    <xf numFmtId="166" fontId="15" fillId="9" borderId="9" xfId="3" applyNumberFormat="1" applyFont="1" applyFill="1" applyBorder="1" applyAlignment="1" applyProtection="1">
      <alignment horizontal="center" vertical="center" wrapText="1"/>
    </xf>
    <xf numFmtId="166" fontId="15" fillId="9" borderId="16" xfId="3" applyNumberFormat="1" applyFont="1" applyFill="1" applyBorder="1" applyAlignment="1" applyProtection="1">
      <alignment horizontal="center" vertical="center" wrapText="1"/>
    </xf>
    <xf numFmtId="164" fontId="20" fillId="8" borderId="10" xfId="3" applyNumberFormat="1" applyFont="1" applyFill="1" applyBorder="1" applyAlignment="1">
      <alignment horizontal="center" vertical="center" wrapText="1"/>
    </xf>
    <xf numFmtId="164" fontId="20" fillId="8" borderId="12" xfId="3" applyNumberFormat="1" applyFont="1" applyFill="1" applyBorder="1" applyAlignment="1">
      <alignment horizontal="center" vertical="center" wrapText="1"/>
    </xf>
    <xf numFmtId="0" fontId="38" fillId="15" borderId="10" xfId="2" applyFont="1" applyFill="1" applyBorder="1" applyAlignment="1">
      <alignment horizontal="center" vertical="center"/>
    </xf>
    <xf numFmtId="0" fontId="36" fillId="0" borderId="11" xfId="0" applyFont="1" applyBorder="1" applyAlignment="1"/>
    <xf numFmtId="0" fontId="36" fillId="0" borderId="12" xfId="0" applyFont="1" applyBorder="1" applyAlignment="1"/>
    <xf numFmtId="164" fontId="40" fillId="25" borderId="50" xfId="3" applyNumberFormat="1" applyFont="1" applyFill="1" applyBorder="1" applyAlignment="1">
      <alignment horizontal="center" vertical="center" wrapText="1"/>
    </xf>
    <xf numFmtId="0" fontId="37" fillId="25" borderId="13" xfId="0" applyFont="1" applyFill="1" applyBorder="1" applyAlignment="1">
      <alignment horizontal="center" vertical="center" wrapText="1"/>
    </xf>
    <xf numFmtId="0" fontId="37" fillId="25" borderId="39" xfId="0" applyFont="1" applyFill="1" applyBorder="1" applyAlignment="1">
      <alignment horizontal="center" vertical="center" wrapText="1"/>
    </xf>
    <xf numFmtId="164" fontId="40" fillId="25" borderId="42" xfId="3" applyNumberFormat="1" applyFont="1" applyFill="1" applyBorder="1" applyAlignment="1">
      <alignment horizontal="center" vertical="center" wrapText="1"/>
    </xf>
    <xf numFmtId="0" fontId="37" fillId="25" borderId="71" xfId="0" applyFont="1" applyFill="1" applyBorder="1" applyAlignment="1">
      <alignment horizontal="center" vertical="center" wrapText="1"/>
    </xf>
    <xf numFmtId="0" fontId="37" fillId="25" borderId="47" xfId="0" applyFont="1" applyFill="1" applyBorder="1" applyAlignment="1">
      <alignment horizontal="center" vertical="center" wrapText="1"/>
    </xf>
    <xf numFmtId="164" fontId="21" fillId="9" borderId="16" xfId="3" applyNumberFormat="1" applyFont="1" applyFill="1" applyBorder="1" applyAlignment="1" applyProtection="1">
      <alignment horizontal="center" vertical="top" wrapText="1"/>
    </xf>
    <xf numFmtId="0" fontId="38" fillId="21" borderId="10" xfId="2" applyFont="1" applyFill="1" applyBorder="1" applyAlignment="1">
      <alignment horizontal="center" vertical="center"/>
    </xf>
    <xf numFmtId="0" fontId="38" fillId="21" borderId="11" xfId="2" applyFont="1" applyFill="1" applyBorder="1" applyAlignment="1">
      <alignment horizontal="center" vertical="center"/>
    </xf>
    <xf numFmtId="0" fontId="38" fillId="21" borderId="12" xfId="2" applyFont="1" applyFill="1" applyBorder="1" applyAlignment="1">
      <alignment horizontal="center" vertical="center"/>
    </xf>
    <xf numFmtId="169" fontId="35" fillId="12" borderId="50" xfId="3" applyNumberFormat="1" applyFont="1" applyFill="1" applyBorder="1" applyAlignment="1" applyProtection="1">
      <alignment horizontal="left" vertical="top" wrapText="1"/>
    </xf>
    <xf numFmtId="0" fontId="36" fillId="0" borderId="49" xfId="0" applyFont="1" applyBorder="1" applyAlignment="1">
      <alignment vertical="top" wrapText="1"/>
    </xf>
    <xf numFmtId="0" fontId="36" fillId="0" borderId="48" xfId="0" applyFont="1" applyBorder="1" applyAlignment="1">
      <alignment vertical="top" wrapText="1"/>
    </xf>
    <xf numFmtId="0" fontId="36" fillId="0" borderId="13" xfId="0" applyFont="1" applyBorder="1" applyAlignment="1">
      <alignment vertical="top" wrapText="1"/>
    </xf>
    <xf numFmtId="0" fontId="36" fillId="0" borderId="0" xfId="0" applyFont="1" applyBorder="1" applyAlignment="1">
      <alignment vertical="top" wrapText="1"/>
    </xf>
    <xf numFmtId="0" fontId="36" fillId="0" borderId="14" xfId="0" applyFont="1" applyBorder="1" applyAlignment="1">
      <alignment vertical="top" wrapText="1"/>
    </xf>
    <xf numFmtId="0" fontId="36" fillId="0" borderId="39" xfId="0" applyFont="1" applyBorder="1" applyAlignment="1">
      <alignment vertical="top" wrapText="1"/>
    </xf>
    <xf numFmtId="0" fontId="36" fillId="0" borderId="35" xfId="0" applyFont="1" applyBorder="1" applyAlignment="1">
      <alignment vertical="top" wrapText="1"/>
    </xf>
    <xf numFmtId="0" fontId="36" fillId="0" borderId="36" xfId="0" applyFont="1" applyBorder="1" applyAlignment="1">
      <alignment vertical="top" wrapText="1"/>
    </xf>
    <xf numFmtId="164" fontId="38" fillId="26" borderId="42" xfId="3" applyNumberFormat="1" applyFont="1" applyFill="1" applyBorder="1" applyAlignment="1">
      <alignment horizontal="center" vertical="center" wrapText="1"/>
    </xf>
    <xf numFmtId="0" fontId="36" fillId="0" borderId="71"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71" xfId="0" applyFont="1" applyBorder="1" applyAlignment="1">
      <alignment wrapText="1"/>
    </xf>
    <xf numFmtId="0" fontId="36" fillId="0" borderId="47" xfId="0" applyFont="1" applyBorder="1" applyAlignment="1">
      <alignment wrapText="1"/>
    </xf>
    <xf numFmtId="0" fontId="36" fillId="21" borderId="0" xfId="0" applyFont="1" applyFill="1" applyBorder="1" applyAlignment="1"/>
    <xf numFmtId="0" fontId="36" fillId="0" borderId="0" xfId="0" applyFont="1" applyBorder="1" applyAlignment="1"/>
    <xf numFmtId="164" fontId="36" fillId="21" borderId="0" xfId="0" applyNumberFormat="1" applyFont="1" applyFill="1" applyBorder="1" applyAlignment="1"/>
    <xf numFmtId="166" fontId="36" fillId="22" borderId="0" xfId="0" applyNumberFormat="1" applyFont="1" applyFill="1" applyBorder="1" applyAlignment="1"/>
    <xf numFmtId="166" fontId="36" fillId="22" borderId="28" xfId="0" applyNumberFormat="1" applyFont="1" applyFill="1" applyBorder="1" applyAlignment="1"/>
    <xf numFmtId="0" fontId="36" fillId="0" borderId="28" xfId="0" applyFont="1" applyBorder="1" applyAlignment="1"/>
    <xf numFmtId="166" fontId="36" fillId="22" borderId="0" xfId="0" applyNumberFormat="1" applyFont="1" applyFill="1" applyBorder="1" applyAlignment="1">
      <alignment vertical="top"/>
    </xf>
    <xf numFmtId="0" fontId="36" fillId="0" borderId="0" xfId="0" applyFont="1" applyBorder="1" applyAlignment="1">
      <alignment vertical="top"/>
    </xf>
    <xf numFmtId="166" fontId="36" fillId="23" borderId="0" xfId="0" applyNumberFormat="1" applyFont="1" applyFill="1" applyBorder="1" applyAlignment="1"/>
    <xf numFmtId="0" fontId="0" fillId="0" borderId="0" xfId="0" applyAlignment="1"/>
    <xf numFmtId="164" fontId="35" fillId="9" borderId="19" xfId="3" applyNumberFormat="1" applyFont="1" applyFill="1" applyBorder="1" applyAlignment="1">
      <alignment horizontal="center" vertical="top" wrapText="1"/>
    </xf>
    <xf numFmtId="164" fontId="35" fillId="9" borderId="16" xfId="3" applyNumberFormat="1" applyFont="1" applyFill="1" applyBorder="1" applyAlignment="1">
      <alignment horizontal="center" vertical="top" wrapText="1"/>
    </xf>
    <xf numFmtId="166" fontId="39" fillId="9" borderId="19" xfId="3" applyNumberFormat="1" applyFont="1" applyFill="1" applyBorder="1" applyAlignment="1">
      <alignment horizontal="center" vertical="center" wrapText="1"/>
    </xf>
    <xf numFmtId="166" fontId="39" fillId="9" borderId="16" xfId="3" applyNumberFormat="1" applyFont="1" applyFill="1" applyBorder="1" applyAlignment="1">
      <alignment horizontal="center" vertical="center" wrapText="1"/>
    </xf>
    <xf numFmtId="166" fontId="39" fillId="9" borderId="19" xfId="3" applyNumberFormat="1" applyFont="1" applyFill="1" applyBorder="1" applyAlignment="1" applyProtection="1">
      <alignment vertical="center" wrapText="1"/>
      <protection locked="0"/>
    </xf>
    <xf numFmtId="0" fontId="36" fillId="0" borderId="16" xfId="0" applyFont="1" applyBorder="1" applyAlignment="1">
      <alignment vertical="center" wrapText="1"/>
    </xf>
    <xf numFmtId="166" fontId="39" fillId="9" borderId="19" xfId="3" applyNumberFormat="1" applyFont="1" applyFill="1" applyBorder="1" applyAlignment="1">
      <alignment vertical="center" wrapText="1"/>
    </xf>
    <xf numFmtId="166" fontId="36" fillId="36" borderId="0" xfId="0" applyNumberFormat="1" applyFont="1" applyFill="1" applyBorder="1" applyAlignment="1"/>
    <xf numFmtId="0" fontId="0" fillId="36" borderId="0" xfId="0" applyFill="1" applyAlignment="1"/>
    <xf numFmtId="0" fontId="38" fillId="13" borderId="4" xfId="2" applyFont="1" applyFill="1" applyBorder="1" applyAlignment="1">
      <alignment horizontal="left" vertical="center" wrapText="1"/>
    </xf>
    <xf numFmtId="0" fontId="36" fillId="0" borderId="6" xfId="0" applyFont="1" applyBorder="1" applyAlignment="1">
      <alignment horizontal="left" vertical="center" wrapText="1"/>
    </xf>
    <xf numFmtId="0" fontId="36" fillId="0" borderId="38" xfId="0" applyFont="1" applyBorder="1" applyAlignment="1">
      <alignment horizontal="left" vertical="center" wrapText="1"/>
    </xf>
    <xf numFmtId="164" fontId="35" fillId="24" borderId="10" xfId="3" applyNumberFormat="1" applyFont="1" applyFill="1" applyBorder="1" applyAlignment="1" applyProtection="1">
      <alignment horizontal="center" vertical="center" wrapText="1"/>
      <protection locked="0"/>
    </xf>
    <xf numFmtId="164" fontId="43" fillId="12" borderId="39" xfId="3" applyNumberFormat="1" applyFont="1" applyFill="1" applyBorder="1" applyAlignment="1" applyProtection="1">
      <alignment horizontal="center" vertical="center" wrapText="1"/>
    </xf>
    <xf numFmtId="0" fontId="36" fillId="0" borderId="35" xfId="0" applyFont="1" applyBorder="1" applyAlignment="1">
      <alignment horizontal="center" vertical="center" wrapText="1"/>
    </xf>
    <xf numFmtId="164" fontId="36" fillId="0" borderId="60" xfId="3" applyNumberFormat="1" applyFont="1" applyBorder="1" applyAlignment="1" applyProtection="1">
      <alignment vertical="top" wrapText="1"/>
    </xf>
    <xf numFmtId="0" fontId="0" fillId="0" borderId="69" xfId="0" applyBorder="1" applyAlignment="1">
      <alignment vertical="top" wrapText="1"/>
    </xf>
    <xf numFmtId="169" fontId="39" fillId="13" borderId="32" xfId="8" applyNumberFormat="1" applyFont="1" applyFill="1" applyBorder="1" applyAlignment="1">
      <alignment horizontal="center" vertical="center" wrapText="1"/>
    </xf>
    <xf numFmtId="0" fontId="36" fillId="0" borderId="57" xfId="0" applyFont="1" applyBorder="1" applyAlignment="1">
      <alignment horizontal="center" vertical="center" wrapText="1"/>
    </xf>
    <xf numFmtId="0" fontId="36" fillId="0" borderId="41" xfId="0" applyFont="1" applyBorder="1" applyAlignment="1">
      <alignment horizontal="center" vertical="center" wrapText="1"/>
    </xf>
    <xf numFmtId="0" fontId="36" fillId="13" borderId="19" xfId="2" applyFont="1" applyFill="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14" fontId="43" fillId="12" borderId="1" xfId="3" applyNumberFormat="1" applyFont="1" applyFill="1" applyBorder="1" applyAlignment="1" applyProtection="1">
      <alignment horizontal="center" vertical="center" wrapText="1"/>
    </xf>
    <xf numFmtId="0" fontId="36" fillId="0" borderId="3" xfId="0" applyFont="1" applyBorder="1" applyAlignment="1">
      <alignment horizontal="center" vertical="center" wrapText="1"/>
    </xf>
    <xf numFmtId="164" fontId="43" fillId="12" borderId="20" xfId="3" applyNumberFormat="1" applyFont="1" applyFill="1" applyBorder="1" applyAlignment="1" applyProtection="1">
      <alignment horizontal="center" vertical="center" wrapText="1"/>
    </xf>
    <xf numFmtId="0" fontId="36" fillId="0" borderId="21" xfId="0" applyFont="1" applyBorder="1" applyAlignment="1">
      <alignment horizontal="center" vertical="center" wrapText="1"/>
    </xf>
    <xf numFmtId="164" fontId="38" fillId="24" borderId="50" xfId="3" applyNumberFormat="1" applyFont="1" applyFill="1" applyBorder="1" applyAlignment="1">
      <alignment horizontal="center" vertical="center" wrapText="1"/>
    </xf>
    <xf numFmtId="0" fontId="1" fillId="0" borderId="49" xfId="0" applyFont="1" applyBorder="1" applyAlignment="1">
      <alignment wrapText="1"/>
    </xf>
    <xf numFmtId="0" fontId="1" fillId="0" borderId="48" xfId="0" applyFont="1" applyBorder="1" applyAlignment="1">
      <alignment wrapText="1"/>
    </xf>
    <xf numFmtId="0" fontId="1" fillId="0" borderId="13" xfId="0" applyFont="1" applyBorder="1" applyAlignment="1">
      <alignment wrapText="1"/>
    </xf>
    <xf numFmtId="0" fontId="1" fillId="0" borderId="0" xfId="0" applyFont="1" applyBorder="1" applyAlignment="1">
      <alignment wrapText="1"/>
    </xf>
    <xf numFmtId="0" fontId="1" fillId="0" borderId="14" xfId="0" applyFont="1" applyBorder="1" applyAlignment="1">
      <alignment wrapText="1"/>
    </xf>
    <xf numFmtId="164" fontId="38" fillId="9" borderId="21" xfId="3" applyNumberFormat="1" applyFont="1" applyFill="1" applyBorder="1" applyAlignment="1">
      <alignment vertical="top" wrapText="1"/>
    </xf>
    <xf numFmtId="0" fontId="36" fillId="0" borderId="21" xfId="0" applyFont="1" applyBorder="1" applyAlignment="1">
      <alignment vertical="top" wrapText="1"/>
    </xf>
    <xf numFmtId="0" fontId="1" fillId="0" borderId="21" xfId="0" applyFont="1" applyBorder="1" applyAlignment="1">
      <alignment vertical="top" wrapText="1"/>
    </xf>
    <xf numFmtId="0" fontId="1" fillId="0" borderId="37" xfId="0" applyFont="1" applyBorder="1" applyAlignment="1">
      <alignment vertical="top" wrapText="1"/>
    </xf>
    <xf numFmtId="164" fontId="38" fillId="9" borderId="7" xfId="3" applyNumberFormat="1" applyFont="1" applyFill="1" applyBorder="1" applyAlignment="1">
      <alignment vertical="top" wrapText="1"/>
    </xf>
    <xf numFmtId="0" fontId="36" fillId="0" borderId="8" xfId="0" applyFont="1" applyBorder="1" applyAlignment="1">
      <alignment vertical="top" wrapText="1"/>
    </xf>
    <xf numFmtId="0" fontId="1" fillId="0" borderId="8" xfId="0" applyFont="1" applyBorder="1" applyAlignment="1">
      <alignment vertical="top" wrapText="1"/>
    </xf>
    <xf numFmtId="0" fontId="1" fillId="0" borderId="16" xfId="0" applyFont="1" applyBorder="1" applyAlignment="1">
      <alignment vertical="top" wrapText="1"/>
    </xf>
    <xf numFmtId="0" fontId="36" fillId="21" borderId="52" xfId="2" applyFont="1" applyFill="1" applyBorder="1" applyAlignment="1">
      <alignment horizontal="left" vertical="center" wrapText="1"/>
    </xf>
    <xf numFmtId="0" fontId="36" fillId="0" borderId="22" xfId="0" applyFont="1" applyBorder="1" applyAlignment="1">
      <alignment horizontal="left" vertical="center" wrapText="1"/>
    </xf>
    <xf numFmtId="164" fontId="38" fillId="10" borderId="42" xfId="3" applyNumberFormat="1" applyFont="1" applyFill="1" applyBorder="1" applyAlignment="1">
      <alignment horizontal="center" vertical="center" wrapText="1"/>
    </xf>
    <xf numFmtId="0" fontId="36" fillId="0" borderId="48" xfId="0" applyFont="1" applyBorder="1" applyAlignment="1">
      <alignment wrapText="1"/>
    </xf>
    <xf numFmtId="0" fontId="36" fillId="0" borderId="13" xfId="0" applyFont="1" applyBorder="1" applyAlignment="1">
      <alignment wrapText="1"/>
    </xf>
    <xf numFmtId="0" fontId="36" fillId="0" borderId="14" xfId="0" applyFont="1" applyBorder="1" applyAlignment="1">
      <alignment wrapText="1"/>
    </xf>
    <xf numFmtId="0" fontId="36" fillId="0" borderId="39" xfId="0" applyFont="1" applyBorder="1" applyAlignment="1">
      <alignment wrapText="1"/>
    </xf>
    <xf numFmtId="0" fontId="36" fillId="0" borderId="36" xfId="0" applyFont="1" applyBorder="1" applyAlignment="1">
      <alignment wrapText="1"/>
    </xf>
    <xf numFmtId="0" fontId="36" fillId="0" borderId="9" xfId="0" applyFont="1" applyBorder="1" applyAlignment="1">
      <alignment vertical="top" wrapText="1"/>
    </xf>
    <xf numFmtId="164" fontId="26" fillId="0" borderId="0" xfId="3" applyNumberFormat="1" applyFont="1" applyFill="1" applyBorder="1" applyAlignment="1" applyProtection="1">
      <alignment horizontal="center" vertical="center" wrapText="1"/>
    </xf>
    <xf numFmtId="164" fontId="16" fillId="15" borderId="50" xfId="8" applyNumberFormat="1" applyFont="1" applyFill="1" applyBorder="1" applyAlignment="1" applyProtection="1">
      <alignment horizontal="left" vertical="center" wrapText="1"/>
    </xf>
    <xf numFmtId="164" fontId="16" fillId="15" borderId="49" xfId="8" applyNumberFormat="1" applyFont="1" applyFill="1" applyBorder="1" applyAlignment="1" applyProtection="1">
      <alignment horizontal="left" vertical="center" wrapText="1"/>
    </xf>
    <xf numFmtId="164" fontId="16" fillId="15" borderId="3" xfId="8" applyNumberFormat="1" applyFont="1" applyFill="1" applyBorder="1" applyAlignment="1" applyProtection="1">
      <alignment horizontal="left" vertical="center" wrapText="1"/>
    </xf>
    <xf numFmtId="164" fontId="16" fillId="15" borderId="54" xfId="8" applyNumberFormat="1" applyFont="1" applyFill="1" applyBorder="1" applyAlignment="1" applyProtection="1">
      <alignment horizontal="left" vertical="center" wrapText="1"/>
    </xf>
    <xf numFmtId="164" fontId="16" fillId="15" borderId="1" xfId="8" applyNumberFormat="1" applyFont="1" applyFill="1" applyBorder="1" applyAlignment="1" applyProtection="1">
      <alignment horizontal="left" vertical="center" wrapText="1"/>
    </xf>
    <xf numFmtId="49" fontId="16" fillId="13" borderId="50" xfId="7" applyNumberFormat="1" applyFont="1" applyFill="1" applyBorder="1" applyAlignment="1" applyProtection="1">
      <alignment horizontal="center" vertical="center" wrapText="1"/>
    </xf>
    <xf numFmtId="49" fontId="16" fillId="13" borderId="49" xfId="7" applyNumberFormat="1" applyFont="1" applyFill="1" applyBorder="1" applyAlignment="1" applyProtection="1">
      <alignment horizontal="center" vertical="center" wrapText="1"/>
    </xf>
    <xf numFmtId="49" fontId="16" fillId="13" borderId="48" xfId="7" applyNumberFormat="1" applyFont="1" applyFill="1" applyBorder="1" applyAlignment="1" applyProtection="1">
      <alignment horizontal="center" vertical="center" wrapText="1"/>
    </xf>
    <xf numFmtId="49" fontId="16" fillId="13" borderId="39" xfId="7" applyNumberFormat="1" applyFont="1" applyFill="1" applyBorder="1" applyAlignment="1" applyProtection="1">
      <alignment horizontal="center" vertical="center" wrapText="1"/>
    </xf>
    <xf numFmtId="49" fontId="16" fillId="13" borderId="35" xfId="7" applyNumberFormat="1" applyFont="1" applyFill="1" applyBorder="1" applyAlignment="1" applyProtection="1">
      <alignment horizontal="center" vertical="center" wrapText="1"/>
    </xf>
    <xf numFmtId="49" fontId="16" fillId="13" borderId="36" xfId="7" applyNumberFormat="1" applyFont="1" applyFill="1" applyBorder="1" applyAlignment="1" applyProtection="1">
      <alignment horizontal="center" vertical="center" wrapText="1"/>
    </xf>
    <xf numFmtId="0" fontId="28" fillId="7" borderId="10" xfId="7" applyFont="1" applyFill="1" applyBorder="1" applyAlignment="1" applyProtection="1">
      <alignment horizontal="center" vertical="center"/>
    </xf>
    <xf numFmtId="0" fontId="28" fillId="7" borderId="11" xfId="7" applyFont="1" applyFill="1" applyBorder="1" applyAlignment="1" applyProtection="1">
      <alignment horizontal="center" vertical="center"/>
    </xf>
    <xf numFmtId="0" fontId="28" fillId="7" borderId="12" xfId="7" applyFont="1" applyFill="1" applyBorder="1" applyAlignment="1" applyProtection="1">
      <alignment horizontal="center" vertical="center"/>
    </xf>
    <xf numFmtId="0" fontId="24" fillId="10" borderId="3" xfId="2" applyFont="1" applyFill="1" applyBorder="1" applyAlignment="1" applyProtection="1">
      <alignment horizontal="center" vertical="center"/>
    </xf>
    <xf numFmtId="0" fontId="24" fillId="10" borderId="54" xfId="2" applyFont="1" applyFill="1" applyBorder="1" applyAlignment="1" applyProtection="1">
      <alignment horizontal="center" vertical="center"/>
    </xf>
    <xf numFmtId="164" fontId="24" fillId="10" borderId="6" xfId="3" applyNumberFormat="1" applyFont="1" applyFill="1" applyBorder="1" applyAlignment="1" applyProtection="1">
      <alignment horizontal="center" vertical="center" wrapText="1"/>
    </xf>
    <xf numFmtId="164" fontId="24" fillId="10" borderId="51" xfId="3" applyNumberFormat="1" applyFont="1" applyFill="1" applyBorder="1" applyAlignment="1" applyProtection="1">
      <alignment horizontal="center" vertical="center" wrapText="1"/>
    </xf>
    <xf numFmtId="164" fontId="21" fillId="13" borderId="19" xfId="3" applyNumberFormat="1" applyFont="1" applyFill="1" applyBorder="1" applyAlignment="1" applyProtection="1">
      <alignment horizontal="center" vertical="center" wrapText="1"/>
    </xf>
    <xf numFmtId="164" fontId="21" fillId="13" borderId="8" xfId="3" applyNumberFormat="1" applyFont="1" applyFill="1" applyBorder="1" applyAlignment="1" applyProtection="1">
      <alignment horizontal="center" vertical="center" wrapText="1"/>
    </xf>
    <xf numFmtId="164" fontId="16" fillId="13" borderId="19" xfId="3" applyNumberFormat="1" applyFont="1" applyFill="1" applyBorder="1" applyAlignment="1" applyProtection="1">
      <alignment horizontal="left" vertical="center" wrapText="1"/>
    </xf>
    <xf numFmtId="0" fontId="3" fillId="13" borderId="8" xfId="0" applyFont="1" applyFill="1" applyBorder="1" applyAlignment="1" applyProtection="1">
      <alignment vertical="center" wrapText="1"/>
    </xf>
    <xf numFmtId="164" fontId="21" fillId="13" borderId="8" xfId="3" applyNumberFormat="1" applyFont="1" applyFill="1" applyBorder="1" applyAlignment="1" applyProtection="1">
      <alignment horizontal="left" vertical="center" wrapText="1"/>
    </xf>
    <xf numFmtId="164" fontId="14" fillId="0" borderId="19" xfId="3" applyNumberFormat="1" applyFont="1" applyBorder="1" applyAlignment="1" applyProtection="1">
      <alignment horizontal="left" vertical="center" wrapText="1"/>
    </xf>
    <xf numFmtId="164" fontId="14" fillId="0" borderId="8" xfId="3" applyNumberFormat="1" applyFont="1" applyBorder="1" applyAlignment="1" applyProtection="1">
      <alignment horizontal="left" vertical="center" wrapText="1"/>
    </xf>
    <xf numFmtId="164" fontId="14" fillId="0" borderId="9" xfId="3" applyNumberFormat="1" applyFont="1" applyBorder="1" applyAlignment="1" applyProtection="1">
      <alignment horizontal="left" vertical="center" wrapText="1"/>
    </xf>
    <xf numFmtId="169" fontId="24" fillId="12" borderId="50" xfId="3" applyNumberFormat="1" applyFont="1" applyFill="1" applyBorder="1" applyAlignment="1" applyProtection="1">
      <alignment horizontal="left" vertical="top" wrapText="1"/>
    </xf>
    <xf numFmtId="169" fontId="24" fillId="12" borderId="49" xfId="3" applyNumberFormat="1" applyFont="1" applyFill="1" applyBorder="1" applyAlignment="1" applyProtection="1">
      <alignment horizontal="left" vertical="top" wrapText="1"/>
    </xf>
    <xf numFmtId="169" fontId="24" fillId="12" borderId="48" xfId="3" applyNumberFormat="1" applyFont="1" applyFill="1" applyBorder="1" applyAlignment="1" applyProtection="1">
      <alignment horizontal="left" vertical="top" wrapText="1"/>
    </xf>
    <xf numFmtId="169" fontId="24" fillId="12" borderId="13" xfId="3" applyNumberFormat="1" applyFont="1" applyFill="1" applyBorder="1" applyAlignment="1" applyProtection="1">
      <alignment horizontal="left" vertical="top" wrapText="1"/>
    </xf>
    <xf numFmtId="169" fontId="24" fillId="12" borderId="0" xfId="3" applyNumberFormat="1" applyFont="1" applyFill="1" applyBorder="1" applyAlignment="1" applyProtection="1">
      <alignment horizontal="left" vertical="top" wrapText="1"/>
    </xf>
    <xf numFmtId="169" fontId="24" fillId="12" borderId="14" xfId="3" applyNumberFormat="1" applyFont="1" applyFill="1" applyBorder="1" applyAlignment="1" applyProtection="1">
      <alignment horizontal="left" vertical="top" wrapText="1"/>
    </xf>
    <xf numFmtId="169" fontId="24" fillId="12" borderId="39" xfId="3" applyNumberFormat="1" applyFont="1" applyFill="1" applyBorder="1" applyAlignment="1" applyProtection="1">
      <alignment horizontal="left" vertical="top" wrapText="1"/>
    </xf>
    <xf numFmtId="169" fontId="24" fillId="12" borderId="35" xfId="3" applyNumberFormat="1" applyFont="1" applyFill="1" applyBorder="1" applyAlignment="1" applyProtection="1">
      <alignment horizontal="left" vertical="top" wrapText="1"/>
    </xf>
    <xf numFmtId="169" fontId="24" fillId="12" borderId="36" xfId="3" applyNumberFormat="1" applyFont="1" applyFill="1" applyBorder="1" applyAlignment="1" applyProtection="1">
      <alignment horizontal="left" vertical="top" wrapText="1"/>
    </xf>
    <xf numFmtId="166" fontId="27" fillId="20" borderId="50" xfId="0" applyNumberFormat="1" applyFont="1" applyFill="1" applyBorder="1" applyAlignment="1" applyProtection="1">
      <alignment horizontal="center" vertical="center"/>
    </xf>
    <xf numFmtId="166" fontId="27" fillId="20" borderId="65" xfId="0" applyNumberFormat="1" applyFont="1" applyFill="1" applyBorder="1" applyAlignment="1" applyProtection="1">
      <alignment horizontal="center" vertical="center"/>
    </xf>
    <xf numFmtId="166" fontId="24" fillId="14" borderId="10" xfId="0" applyNumberFormat="1" applyFont="1" applyFill="1" applyBorder="1" applyAlignment="1" applyProtection="1">
      <alignment horizontal="center" vertical="center"/>
    </xf>
    <xf numFmtId="166" fontId="24" fillId="14" borderId="11" xfId="0" applyNumberFormat="1" applyFont="1" applyFill="1" applyBorder="1" applyAlignment="1" applyProtection="1">
      <alignment horizontal="center" vertical="center"/>
    </xf>
    <xf numFmtId="0" fontId="16" fillId="0" borderId="4"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38" xfId="0" applyFont="1" applyFill="1" applyBorder="1" applyAlignment="1" applyProtection="1">
      <alignment horizontal="left" vertical="center"/>
    </xf>
    <xf numFmtId="164" fontId="16" fillId="0" borderId="19" xfId="3" applyNumberFormat="1" applyFont="1" applyBorder="1" applyAlignment="1" applyProtection="1">
      <alignment horizontal="left" vertical="center" wrapText="1"/>
    </xf>
    <xf numFmtId="164" fontId="16" fillId="0" borderId="8" xfId="3" applyNumberFormat="1" applyFont="1" applyBorder="1" applyAlignment="1" applyProtection="1">
      <alignment horizontal="left" vertical="center" wrapText="1"/>
    </xf>
    <xf numFmtId="164" fontId="16" fillId="0" borderId="9" xfId="3" applyNumberFormat="1" applyFont="1" applyBorder="1" applyAlignment="1" applyProtection="1">
      <alignment horizontal="left" vertical="center" wrapText="1"/>
    </xf>
    <xf numFmtId="166" fontId="27" fillId="16" borderId="38" xfId="1" quotePrefix="1" applyNumberFormat="1" applyFont="1" applyFill="1" applyBorder="1" applyAlignment="1" applyProtection="1">
      <alignment horizontal="center" vertical="center" wrapText="1"/>
    </xf>
    <xf numFmtId="166" fontId="27" fillId="16" borderId="45" xfId="1" quotePrefix="1" applyNumberFormat="1" applyFont="1" applyFill="1" applyBorder="1" applyAlignment="1" applyProtection="1">
      <alignment horizontal="center" vertical="center" wrapText="1"/>
    </xf>
    <xf numFmtId="164" fontId="14" fillId="0" borderId="52" xfId="8" applyNumberFormat="1" applyFont="1" applyBorder="1" applyAlignment="1" applyProtection="1">
      <alignment horizontal="left" vertical="center" wrapText="1"/>
    </xf>
    <xf numFmtId="164" fontId="14" fillId="0" borderId="22" xfId="8" applyNumberFormat="1" applyFont="1" applyBorder="1" applyAlignment="1" applyProtection="1">
      <alignment horizontal="left" vertical="center" wrapText="1"/>
    </xf>
    <xf numFmtId="164" fontId="14" fillId="0" borderId="72" xfId="8" applyNumberFormat="1" applyFont="1" applyBorder="1" applyAlignment="1" applyProtection="1">
      <alignment horizontal="left" vertical="center" wrapText="1"/>
    </xf>
    <xf numFmtId="164" fontId="16" fillId="0" borderId="31" xfId="3" applyNumberFormat="1" applyFont="1" applyBorder="1" applyAlignment="1" applyProtection="1">
      <alignment horizontal="left" vertical="center" wrapText="1"/>
    </xf>
    <xf numFmtId="164" fontId="16" fillId="0" borderId="28" xfId="3" applyNumberFormat="1" applyFont="1" applyBorder="1" applyAlignment="1" applyProtection="1">
      <alignment horizontal="left" vertical="center" wrapText="1"/>
    </xf>
    <xf numFmtId="164" fontId="16" fillId="0" borderId="18" xfId="3" applyNumberFormat="1" applyFont="1" applyBorder="1" applyAlignment="1" applyProtection="1">
      <alignment horizontal="left" vertical="center" wrapText="1"/>
    </xf>
    <xf numFmtId="165" fontId="14" fillId="0" borderId="13" xfId="3" quotePrefix="1" applyNumberFormat="1" applyFont="1" applyBorder="1" applyAlignment="1" applyProtection="1">
      <alignment horizontal="left" vertical="center" wrapText="1"/>
    </xf>
    <xf numFmtId="165" fontId="14" fillId="0" borderId="0" xfId="3" quotePrefix="1" applyNumberFormat="1" applyFont="1" applyBorder="1" applyAlignment="1" applyProtection="1">
      <alignment horizontal="left" vertical="center" wrapText="1"/>
    </xf>
    <xf numFmtId="165" fontId="14" fillId="0" borderId="31" xfId="3" applyNumberFormat="1" applyFont="1" applyBorder="1" applyAlignment="1" applyProtection="1">
      <alignment horizontal="center" vertical="center" wrapText="1"/>
    </xf>
    <xf numFmtId="165" fontId="14" fillId="0" borderId="0" xfId="3" applyNumberFormat="1" applyFont="1" applyBorder="1" applyAlignment="1" applyProtection="1">
      <alignment horizontal="center" vertical="center" wrapText="1"/>
    </xf>
    <xf numFmtId="164" fontId="16" fillId="15" borderId="1" xfId="3" applyNumberFormat="1" applyFont="1" applyFill="1" applyBorder="1" applyAlignment="1" applyProtection="1">
      <alignment horizontal="left" vertical="center" wrapText="1"/>
    </xf>
    <xf numFmtId="164" fontId="16" fillId="15" borderId="3" xfId="3" applyNumberFormat="1" applyFont="1" applyFill="1" applyBorder="1" applyAlignment="1" applyProtection="1">
      <alignment horizontal="left" vertical="center" wrapText="1"/>
    </xf>
    <xf numFmtId="164" fontId="15" fillId="0" borderId="25" xfId="3" applyNumberFormat="1" applyFont="1" applyFill="1" applyBorder="1" applyAlignment="1" applyProtection="1">
      <alignment horizontal="center" vertical="center" wrapText="1"/>
    </xf>
    <xf numFmtId="164" fontId="16" fillId="13" borderId="8" xfId="3" applyNumberFormat="1" applyFont="1" applyFill="1" applyBorder="1" applyAlignment="1" applyProtection="1">
      <alignment horizontal="left" vertical="center" wrapText="1"/>
    </xf>
    <xf numFmtId="164" fontId="16" fillId="15" borderId="4" xfId="3" applyNumberFormat="1" applyFont="1" applyFill="1" applyBorder="1" applyAlignment="1" applyProtection="1">
      <alignment horizontal="left" vertical="center" wrapText="1"/>
    </xf>
    <xf numFmtId="0" fontId="8" fillId="15" borderId="35" xfId="0" applyFont="1" applyFill="1" applyBorder="1" applyAlignment="1" applyProtection="1">
      <alignment horizontal="left" vertical="center" wrapText="1"/>
    </xf>
    <xf numFmtId="0" fontId="8" fillId="15" borderId="68" xfId="0" applyFont="1" applyFill="1" applyBorder="1" applyAlignment="1" applyProtection="1">
      <alignment horizontal="left" vertical="center" wrapText="1"/>
    </xf>
    <xf numFmtId="166" fontId="15" fillId="10" borderId="24" xfId="3" applyNumberFormat="1" applyFont="1" applyFill="1" applyBorder="1" applyAlignment="1" applyProtection="1">
      <alignment horizontal="center" vertical="center" wrapText="1"/>
    </xf>
    <xf numFmtId="166" fontId="15" fillId="10" borderId="25" xfId="3" applyNumberFormat="1" applyFont="1" applyFill="1" applyBorder="1" applyAlignment="1" applyProtection="1">
      <alignment horizontal="center" vertical="center" wrapText="1"/>
    </xf>
    <xf numFmtId="166" fontId="15" fillId="10" borderId="26" xfId="3" applyNumberFormat="1" applyFont="1" applyFill="1" applyBorder="1" applyAlignment="1" applyProtection="1">
      <alignment horizontal="center" vertical="center" wrapText="1"/>
    </xf>
    <xf numFmtId="0" fontId="24" fillId="10" borderId="2" xfId="2" applyFont="1" applyFill="1" applyBorder="1" applyAlignment="1" applyProtection="1">
      <alignment horizontal="center" vertical="center"/>
    </xf>
    <xf numFmtId="0" fontId="24" fillId="10" borderId="3" xfId="0" applyFont="1" applyFill="1" applyBorder="1" applyAlignment="1" applyProtection="1">
      <alignment horizontal="center" vertical="center"/>
    </xf>
    <xf numFmtId="0" fontId="24" fillId="10" borderId="44" xfId="0" applyFont="1" applyFill="1" applyBorder="1" applyAlignment="1" applyProtection="1">
      <alignment horizontal="center" vertical="center"/>
    </xf>
    <xf numFmtId="164" fontId="24" fillId="10" borderId="5" xfId="3" applyNumberFormat="1" applyFont="1" applyFill="1" applyBorder="1" applyAlignment="1" applyProtection="1">
      <alignment horizontal="center" vertical="center" wrapText="1"/>
    </xf>
    <xf numFmtId="0" fontId="8" fillId="10" borderId="6" xfId="0" applyFont="1" applyFill="1" applyBorder="1" applyAlignment="1" applyProtection="1">
      <alignment horizontal="center" vertical="center" wrapText="1"/>
    </xf>
    <xf numFmtId="0" fontId="8" fillId="10" borderId="38" xfId="0" applyFont="1" applyFill="1" applyBorder="1" applyAlignment="1" applyProtection="1">
      <alignment horizontal="center" vertical="center" wrapText="1"/>
    </xf>
    <xf numFmtId="164" fontId="21" fillId="15" borderId="3" xfId="3" applyNumberFormat="1" applyFont="1" applyFill="1" applyBorder="1" applyAlignment="1" applyProtection="1">
      <alignment horizontal="center" vertical="top" wrapText="1"/>
    </xf>
    <xf numFmtId="0" fontId="28" fillId="7" borderId="1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46" xfId="0" applyFont="1" applyFill="1" applyBorder="1" applyAlignment="1" applyProtection="1">
      <alignment horizontal="center" vertical="center" wrapText="1"/>
    </xf>
    <xf numFmtId="164" fontId="16" fillId="13" borderId="22" xfId="3" applyNumberFormat="1" applyFont="1" applyFill="1" applyBorder="1" applyAlignment="1" applyProtection="1">
      <alignment horizontal="left" vertical="center" wrapText="1"/>
    </xf>
    <xf numFmtId="164" fontId="22" fillId="0" borderId="35" xfId="3" applyNumberFormat="1" applyFont="1" applyBorder="1" applyAlignment="1" applyProtection="1">
      <alignment horizontal="left" vertical="center" wrapText="1"/>
    </xf>
    <xf numFmtId="164" fontId="22" fillId="0" borderId="36" xfId="3" applyNumberFormat="1" applyFont="1" applyBorder="1" applyAlignment="1" applyProtection="1">
      <alignment horizontal="left" vertical="center" wrapText="1"/>
    </xf>
    <xf numFmtId="164" fontId="20" fillId="8" borderId="11" xfId="3" applyNumberFormat="1" applyFont="1" applyFill="1" applyBorder="1" applyAlignment="1" applyProtection="1">
      <alignment horizontal="center" vertical="center" wrapText="1"/>
    </xf>
    <xf numFmtId="0" fontId="8" fillId="15" borderId="6" xfId="0" applyFont="1" applyFill="1" applyBorder="1" applyAlignment="1" applyProtection="1">
      <alignment vertical="center" wrapText="1"/>
    </xf>
    <xf numFmtId="0" fontId="8" fillId="15" borderId="38" xfId="0" applyFont="1" applyFill="1" applyBorder="1" applyAlignment="1" applyProtection="1">
      <alignment vertical="center" wrapText="1"/>
    </xf>
    <xf numFmtId="164" fontId="21" fillId="0" borderId="52" xfId="1" quotePrefix="1" applyNumberFormat="1"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164" fontId="14" fillId="0" borderId="31" xfId="3" applyNumberFormat="1" applyFont="1" applyBorder="1" applyAlignment="1" applyProtection="1">
      <alignment horizontal="left" vertical="center" wrapText="1"/>
    </xf>
    <xf numFmtId="0" fontId="3" fillId="0" borderId="28" xfId="0" applyFont="1" applyBorder="1" applyAlignment="1" applyProtection="1">
      <alignment vertical="center" wrapText="1"/>
    </xf>
    <xf numFmtId="0" fontId="3" fillId="0" borderId="18"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164" fontId="43" fillId="12" borderId="4" xfId="3" applyNumberFormat="1" applyFont="1" applyFill="1" applyBorder="1" applyAlignment="1" applyProtection="1">
      <alignment horizontal="center" vertical="center" wrapText="1"/>
    </xf>
    <xf numFmtId="164" fontId="43" fillId="12" borderId="38" xfId="3" applyNumberFormat="1" applyFont="1" applyFill="1" applyBorder="1" applyAlignment="1" applyProtection="1">
      <alignment horizontal="center" vertical="center" wrapText="1"/>
    </xf>
    <xf numFmtId="14" fontId="43" fillId="12" borderId="44" xfId="3" applyNumberFormat="1" applyFont="1" applyFill="1" applyBorder="1" applyAlignment="1" applyProtection="1">
      <alignment horizontal="center" vertical="center" wrapText="1"/>
    </xf>
    <xf numFmtId="164" fontId="15" fillId="0" borderId="19" xfId="3" applyNumberFormat="1" applyFont="1" applyFill="1" applyBorder="1" applyAlignment="1" applyProtection="1">
      <alignment horizontal="left" vertical="center" wrapText="1"/>
    </xf>
    <xf numFmtId="164" fontId="15" fillId="0" borderId="8" xfId="3" applyNumberFormat="1" applyFont="1" applyFill="1" applyBorder="1" applyAlignment="1" applyProtection="1">
      <alignment horizontal="left" vertical="center" wrapText="1"/>
    </xf>
    <xf numFmtId="164" fontId="15" fillId="0" borderId="9" xfId="3" applyNumberFormat="1" applyFont="1" applyFill="1" applyBorder="1" applyAlignment="1" applyProtection="1">
      <alignment horizontal="left" vertical="center" wrapText="1"/>
    </xf>
    <xf numFmtId="0" fontId="17" fillId="12" borderId="10"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164" fontId="21" fillId="9" borderId="50" xfId="3" applyNumberFormat="1" applyFont="1" applyFill="1" applyBorder="1" applyAlignment="1" applyProtection="1">
      <alignment horizontal="center" vertical="top" wrapText="1"/>
    </xf>
    <xf numFmtId="164" fontId="21" fillId="9" borderId="49" xfId="3" applyNumberFormat="1" applyFont="1" applyFill="1" applyBorder="1" applyAlignment="1" applyProtection="1">
      <alignment horizontal="center" vertical="top" wrapText="1"/>
    </xf>
    <xf numFmtId="164" fontId="21" fillId="9" borderId="48" xfId="3" applyNumberFormat="1" applyFont="1" applyFill="1" applyBorder="1" applyAlignment="1" applyProtection="1">
      <alignment horizontal="center" vertical="top" wrapText="1"/>
    </xf>
    <xf numFmtId="164" fontId="21" fillId="0" borderId="1" xfId="8" applyNumberFormat="1" applyFont="1" applyFill="1" applyBorder="1" applyAlignment="1" applyProtection="1">
      <alignment horizontal="left" vertical="center" wrapText="1"/>
    </xf>
    <xf numFmtId="164" fontId="21" fillId="0" borderId="3" xfId="8" applyNumberFormat="1" applyFont="1" applyFill="1" applyBorder="1" applyAlignment="1" applyProtection="1">
      <alignment horizontal="left" vertical="center" wrapText="1"/>
    </xf>
    <xf numFmtId="164" fontId="14" fillId="0" borderId="19" xfId="8" applyNumberFormat="1" applyFont="1" applyBorder="1" applyAlignment="1" applyProtection="1">
      <alignment horizontal="left" vertical="center" wrapText="1"/>
    </xf>
    <xf numFmtId="164" fontId="14" fillId="0" borderId="8" xfId="8" applyNumberFormat="1" applyFont="1" applyBorder="1" applyAlignment="1" applyProtection="1">
      <alignment horizontal="left" vertical="center" wrapText="1"/>
    </xf>
    <xf numFmtId="164" fontId="14" fillId="0" borderId="9" xfId="8" applyNumberFormat="1" applyFont="1" applyBorder="1" applyAlignment="1" applyProtection="1">
      <alignment horizontal="left" vertical="center" wrapText="1"/>
    </xf>
    <xf numFmtId="164" fontId="43" fillId="12" borderId="19" xfId="3" applyNumberFormat="1" applyFont="1" applyFill="1" applyBorder="1" applyAlignment="1" applyProtection="1">
      <alignment horizontal="center" vertical="center" wrapText="1"/>
    </xf>
    <xf numFmtId="164" fontId="43" fillId="12" borderId="9" xfId="3" applyNumberFormat="1" applyFont="1" applyFill="1" applyBorder="1" applyAlignment="1" applyProtection="1">
      <alignment horizontal="center" vertical="center" wrapText="1"/>
    </xf>
    <xf numFmtId="164" fontId="31" fillId="0" borderId="11" xfId="3" applyNumberFormat="1" applyFont="1" applyBorder="1" applyAlignment="1" applyProtection="1">
      <alignment horizontal="center" vertical="center" wrapText="1"/>
    </xf>
  </cellXfs>
  <cellStyles count="10">
    <cellStyle name="20 % - Akzent1" xfId="1" builtinId="30"/>
    <cellStyle name="Gut 2" xfId="6"/>
    <cellStyle name="Neutral 2" xfId="5"/>
    <cellStyle name="Prozent" xfId="9" builtinId="5"/>
    <cellStyle name="Schlecht 2" xfId="4"/>
    <cellStyle name="Standard" xfId="0" builtinId="0"/>
    <cellStyle name="Standard 2" xfId="3"/>
    <cellStyle name="Standard 2 2" xfId="8"/>
    <cellStyle name="Standard 3" xfId="7"/>
    <cellStyle name="Standard 4" xfId="2"/>
  </cellStyles>
  <dxfs count="2">
    <dxf>
      <font>
        <b/>
        <i val="0"/>
        <color rgb="FFFF0000"/>
      </font>
    </dxf>
    <dxf>
      <font>
        <color rgb="FF9C0006"/>
      </font>
    </dxf>
  </dxfs>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bsidion.ji.zh.ch/absidion/webdav/97a48b0a-f787-4201-b05c-be3629cdd6d5/2021-14913_FM%20Music%20Group%20GmbH_SP2%20Raster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treten"/>
      <sheetName val="2. Formell pauschal."/>
      <sheetName val="3. Fachlich"/>
      <sheetName val="Kennzahlen aus den Vorjahren"/>
      <sheetName val="Schadensberechnung Modell"/>
      <sheetName val="Schadensberechnung NAK angepass"/>
      <sheetName val="Schadensberechnung Realität"/>
      <sheetName val="Vergleich"/>
      <sheetName val="Vergleich Modelle"/>
      <sheetName val="4. Finanziell Verifizierung"/>
      <sheetName val="Beschluss (Teil-) Gutheissung"/>
      <sheetName val="Beschluss Abweisung"/>
      <sheetName val="Beschluss Nichteintreten"/>
      <sheetName val="Entscheid"/>
      <sheetName val="Textvorla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3">
          <cell r="AR63" t="str">
            <v>Gem. SVA Liste</v>
          </cell>
        </row>
        <row r="64">
          <cell r="AR64" t="str">
            <v>Gem. Nachweis</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88"/>
  <sheetViews>
    <sheetView zoomScale="62" zoomScaleNormal="62" workbookViewId="0">
      <selection activeCell="D11" sqref="D11:I11"/>
    </sheetView>
  </sheetViews>
  <sheetFormatPr baseColWidth="10" defaultColWidth="11.5703125" defaultRowHeight="14.25" x14ac:dyDescent="0.2"/>
  <cols>
    <col min="1" max="1" width="2.85546875" style="76" customWidth="1"/>
    <col min="2" max="2" width="5.140625" style="77" bestFit="1" customWidth="1"/>
    <col min="3" max="3" width="35.85546875" style="6" customWidth="1"/>
    <col min="4" max="9" width="16.85546875" style="6" customWidth="1"/>
    <col min="10" max="10" width="3.42578125" style="6" customWidth="1"/>
    <col min="11" max="11" width="18" style="6" customWidth="1"/>
    <col min="12" max="12" width="3.85546875" style="76" customWidth="1"/>
    <col min="13" max="14" width="23.28515625" style="423" hidden="1" customWidth="1"/>
    <col min="15" max="15" width="3.140625" style="423" hidden="1" customWidth="1"/>
    <col min="16" max="17" width="23.42578125" style="423" hidden="1" customWidth="1"/>
    <col min="18" max="18" width="3.140625" style="423" hidden="1" customWidth="1"/>
    <col min="19" max="19" width="35.140625" style="423" hidden="1" customWidth="1"/>
    <col min="20" max="20" width="3.140625" style="423" hidden="1" customWidth="1"/>
    <col min="21" max="21" width="27.140625" style="423" hidden="1" customWidth="1"/>
    <col min="22" max="22" width="19.140625" style="423" hidden="1" customWidth="1"/>
    <col min="23" max="23" width="24.140625" style="423" hidden="1" customWidth="1"/>
    <col min="24" max="24" width="3.5703125" style="423" hidden="1" customWidth="1"/>
    <col min="25" max="25" width="32.5703125" style="423" hidden="1" customWidth="1"/>
    <col min="26" max="26" width="19.140625" style="423" hidden="1" customWidth="1"/>
    <col min="27" max="27" width="22" style="423" hidden="1" customWidth="1"/>
    <col min="28" max="28" width="31.85546875" style="423" hidden="1" customWidth="1"/>
    <col min="29" max="31" width="15.28515625" style="423" hidden="1" customWidth="1"/>
    <col min="32" max="32" width="0" style="423" hidden="1" customWidth="1"/>
    <col min="33" max="33" width="0" style="76" hidden="1" customWidth="1"/>
    <col min="34" max="149" width="11.5703125" style="76"/>
    <col min="150" max="16384" width="11.5703125" style="6"/>
  </cols>
  <sheetData>
    <row r="1" spans="1:153" ht="15" thickBot="1" x14ac:dyDescent="0.25">
      <c r="B1" s="230"/>
      <c r="C1" s="42"/>
      <c r="D1" s="42"/>
      <c r="E1" s="42"/>
      <c r="F1" s="42"/>
      <c r="G1" s="42"/>
      <c r="H1" s="42"/>
      <c r="I1" s="42"/>
      <c r="J1" s="42"/>
      <c r="K1" s="42"/>
    </row>
    <row r="2" spans="1:153" s="86" customFormat="1" ht="15.75" x14ac:dyDescent="0.25">
      <c r="A2" s="79"/>
      <c r="B2" s="80"/>
      <c r="C2" s="81"/>
      <c r="D2" s="81"/>
      <c r="E2" s="81"/>
      <c r="F2" s="81"/>
      <c r="G2" s="81"/>
      <c r="H2" s="81"/>
      <c r="I2" s="81"/>
      <c r="J2" s="81"/>
      <c r="K2" s="81"/>
      <c r="L2" s="234"/>
      <c r="M2" s="424" t="s">
        <v>174</v>
      </c>
      <c r="N2" s="425"/>
      <c r="O2" s="425"/>
      <c r="P2" s="426"/>
      <c r="Q2" s="426"/>
      <c r="R2" s="426"/>
      <c r="S2" s="426"/>
      <c r="T2" s="426"/>
      <c r="U2" s="426"/>
      <c r="V2" s="426"/>
      <c r="W2" s="426"/>
      <c r="X2" s="426"/>
      <c r="Y2" s="427" t="s">
        <v>42</v>
      </c>
      <c r="Z2" s="428">
        <v>4</v>
      </c>
      <c r="AA2" s="429" t="s">
        <v>226</v>
      </c>
      <c r="AB2" s="429" t="s">
        <v>227</v>
      </c>
      <c r="AC2" s="426"/>
      <c r="AD2" s="426"/>
      <c r="AE2" s="430"/>
      <c r="AF2" s="431"/>
    </row>
    <row r="3" spans="1:153" s="83" customFormat="1" ht="15.75" x14ac:dyDescent="0.25">
      <c r="A3" s="79"/>
      <c r="B3" s="84"/>
      <c r="C3" s="632" t="s">
        <v>171</v>
      </c>
      <c r="D3" s="632"/>
      <c r="E3" s="632"/>
      <c r="F3" s="632"/>
      <c r="G3" s="86"/>
      <c r="H3" s="86"/>
      <c r="I3" s="86"/>
      <c r="J3" s="86"/>
      <c r="K3" s="86"/>
      <c r="L3" s="235"/>
      <c r="M3" s="432" t="s">
        <v>0</v>
      </c>
      <c r="N3" s="693">
        <f>D10</f>
        <v>0</v>
      </c>
      <c r="O3" s="694"/>
      <c r="P3" s="694"/>
      <c r="Q3" s="433"/>
      <c r="R3" s="434" t="s">
        <v>175</v>
      </c>
      <c r="S3" s="435"/>
      <c r="T3" s="435"/>
      <c r="U3" s="435"/>
      <c r="V3" s="435"/>
      <c r="W3" s="435"/>
      <c r="X3" s="436"/>
      <c r="Y3" s="437" t="s">
        <v>228</v>
      </c>
      <c r="Z3" s="438">
        <f>K23*Z2</f>
        <v>0</v>
      </c>
      <c r="AA3" s="439">
        <v>1</v>
      </c>
      <c r="AB3" s="439"/>
      <c r="AC3" s="433"/>
      <c r="AD3" s="433"/>
      <c r="AE3" s="440"/>
      <c r="AF3" s="441"/>
    </row>
    <row r="4" spans="1:153" s="83" customFormat="1" ht="15.75" x14ac:dyDescent="0.25">
      <c r="A4" s="79"/>
      <c r="B4" s="89"/>
      <c r="C4" s="245" t="s">
        <v>137</v>
      </c>
      <c r="D4" s="86"/>
      <c r="E4" s="86"/>
      <c r="F4" s="86"/>
      <c r="G4" s="86"/>
      <c r="H4" s="86"/>
      <c r="I4" s="86"/>
      <c r="J4" s="86"/>
      <c r="K4" s="401" t="s">
        <v>172</v>
      </c>
      <c r="L4" s="235"/>
      <c r="M4" s="432" t="s">
        <v>176</v>
      </c>
      <c r="N4" s="695">
        <f>D11</f>
        <v>0</v>
      </c>
      <c r="O4" s="694"/>
      <c r="P4" s="694"/>
      <c r="Q4" s="433"/>
      <c r="R4" s="435" t="s">
        <v>177</v>
      </c>
      <c r="S4" s="435"/>
      <c r="T4" s="696">
        <v>0</v>
      </c>
      <c r="U4" s="694"/>
      <c r="V4" s="435"/>
      <c r="W4" s="435"/>
      <c r="X4" s="436"/>
      <c r="Y4" s="442" t="s">
        <v>229</v>
      </c>
      <c r="Z4" s="443">
        <f>K19*Z2</f>
        <v>0</v>
      </c>
      <c r="AA4" s="439"/>
      <c r="AB4" s="439"/>
      <c r="AC4" s="433"/>
      <c r="AD4" s="433"/>
      <c r="AE4" s="440"/>
      <c r="AF4" s="441"/>
    </row>
    <row r="5" spans="1:153" s="83" customFormat="1" ht="15.75" customHeight="1" x14ac:dyDescent="0.2">
      <c r="A5" s="79"/>
      <c r="B5" s="91"/>
      <c r="C5" s="86"/>
      <c r="D5" s="86"/>
      <c r="E5" s="86"/>
      <c r="F5" s="86"/>
      <c r="G5" s="86"/>
      <c r="H5" s="86"/>
      <c r="I5" s="86"/>
      <c r="J5" s="86"/>
      <c r="K5" s="86"/>
      <c r="L5" s="235"/>
      <c r="R5" s="435" t="s">
        <v>178</v>
      </c>
      <c r="S5" s="435"/>
      <c r="T5" s="697">
        <v>0</v>
      </c>
      <c r="U5" s="698"/>
      <c r="V5" s="435"/>
      <c r="W5" s="435"/>
      <c r="X5" s="436"/>
      <c r="Y5" s="445" t="s">
        <v>230</v>
      </c>
      <c r="Z5" s="446">
        <f>K27*Z2</f>
        <v>0</v>
      </c>
      <c r="AA5" s="439"/>
      <c r="AB5" s="439" t="e">
        <f>AB7/Z7*Z5</f>
        <v>#DIV/0!</v>
      </c>
      <c r="AC5" s="433"/>
      <c r="AD5" s="433"/>
      <c r="AE5" s="440"/>
      <c r="AF5" s="441"/>
    </row>
    <row r="6" spans="1:153" s="83" customFormat="1" ht="33" customHeight="1" x14ac:dyDescent="0.25">
      <c r="A6" s="79"/>
      <c r="B6" s="91"/>
      <c r="C6" s="651" t="s">
        <v>124</v>
      </c>
      <c r="D6" s="651"/>
      <c r="E6" s="651"/>
      <c r="F6" s="651"/>
      <c r="G6" s="651"/>
      <c r="H6" s="651"/>
      <c r="I6" s="651"/>
      <c r="J6" s="86"/>
      <c r="K6" s="86"/>
      <c r="L6" s="235"/>
      <c r="M6" s="447" t="s">
        <v>179</v>
      </c>
      <c r="N6" s="444"/>
      <c r="O6" s="444"/>
      <c r="P6" s="440"/>
      <c r="Q6" s="440"/>
      <c r="R6" s="448" t="s">
        <v>180</v>
      </c>
      <c r="S6" s="449"/>
      <c r="T6" s="699">
        <f>SUM(T4:T5)</f>
        <v>0</v>
      </c>
      <c r="U6" s="700"/>
      <c r="V6" s="435"/>
      <c r="W6" s="435"/>
      <c r="X6" s="450"/>
      <c r="Y6" s="451" t="s">
        <v>231</v>
      </c>
      <c r="Z6" s="452">
        <f>K20*Z2</f>
        <v>0</v>
      </c>
      <c r="AA6" s="453"/>
      <c r="AB6" s="453" t="e">
        <f>AB7/Z7*Z6</f>
        <v>#DIV/0!</v>
      </c>
      <c r="AC6" s="440"/>
      <c r="AD6" s="440"/>
      <c r="AE6" s="440"/>
      <c r="AF6" s="441"/>
    </row>
    <row r="7" spans="1:153" s="83" customFormat="1" ht="15.75" customHeight="1" thickBot="1" x14ac:dyDescent="0.3">
      <c r="A7" s="79"/>
      <c r="B7" s="91"/>
      <c r="C7" s="86"/>
      <c r="D7" s="86"/>
      <c r="E7" s="86"/>
      <c r="F7" s="86"/>
      <c r="G7" s="86"/>
      <c r="H7" s="86"/>
      <c r="I7" s="86"/>
      <c r="J7" s="86"/>
      <c r="K7" s="86"/>
      <c r="L7" s="235"/>
      <c r="M7" s="432" t="s">
        <v>181</v>
      </c>
      <c r="N7" s="701" t="s">
        <v>182</v>
      </c>
      <c r="O7" s="702"/>
      <c r="P7" s="702"/>
      <c r="Q7" s="433"/>
      <c r="R7" s="434" t="s">
        <v>183</v>
      </c>
      <c r="S7" s="434"/>
      <c r="T7" s="454"/>
      <c r="U7" s="455" t="e">
        <f>100%/T6*T4</f>
        <v>#DIV/0!</v>
      </c>
      <c r="V7" s="626" t="s">
        <v>184</v>
      </c>
      <c r="W7" s="627"/>
      <c r="X7" s="456"/>
      <c r="Y7" s="457" t="s">
        <v>232</v>
      </c>
      <c r="Z7" s="458">
        <f>Z5+Z6</f>
        <v>0</v>
      </c>
      <c r="AA7" s="439" t="e">
        <f>AA3/Z3*Z7</f>
        <v>#DIV/0!</v>
      </c>
      <c r="AB7" s="439">
        <v>1</v>
      </c>
      <c r="AC7" s="433"/>
      <c r="AD7" s="433"/>
      <c r="AE7" s="440"/>
      <c r="AF7" s="441"/>
    </row>
    <row r="8" spans="1:153" s="250" customFormat="1" ht="42.75" customHeight="1" thickBot="1" x14ac:dyDescent="0.3">
      <c r="A8" s="246"/>
      <c r="B8" s="247"/>
      <c r="C8" s="640" t="s">
        <v>125</v>
      </c>
      <c r="D8" s="641"/>
      <c r="E8" s="642" t="s">
        <v>70</v>
      </c>
      <c r="F8" s="642"/>
      <c r="G8" s="643" t="s">
        <v>101</v>
      </c>
      <c r="H8" s="643"/>
      <c r="I8" s="644"/>
      <c r="J8" s="248"/>
      <c r="K8" s="249"/>
      <c r="L8" s="251"/>
      <c r="M8" s="432" t="s">
        <v>185</v>
      </c>
      <c r="N8" s="701" t="s">
        <v>182</v>
      </c>
      <c r="O8" s="702"/>
      <c r="P8" s="702"/>
      <c r="Q8" s="444" t="s">
        <v>186</v>
      </c>
      <c r="R8" s="435" t="s">
        <v>187</v>
      </c>
      <c r="S8" s="435"/>
      <c r="T8" s="459"/>
      <c r="U8" s="460" t="e">
        <f>100%/T6*T5</f>
        <v>#DIV/0!</v>
      </c>
      <c r="V8" s="627"/>
      <c r="W8" s="627"/>
      <c r="X8" s="456"/>
      <c r="Y8" s="461"/>
      <c r="Z8" s="461"/>
      <c r="AA8" s="461"/>
      <c r="AB8" s="461"/>
      <c r="AC8" s="461"/>
      <c r="AD8" s="461"/>
      <c r="AE8" s="462"/>
      <c r="AF8" s="441"/>
    </row>
    <row r="9" spans="1:153" s="83" customFormat="1" ht="17.25" customHeight="1" thickBot="1" x14ac:dyDescent="0.25">
      <c r="A9" s="79"/>
      <c r="B9" s="91"/>
      <c r="C9" s="252"/>
      <c r="D9" s="252"/>
      <c r="E9" s="252"/>
      <c r="F9" s="252"/>
      <c r="G9" s="252"/>
      <c r="H9" s="253"/>
      <c r="I9" s="253"/>
      <c r="J9" s="79"/>
      <c r="K9" s="86"/>
      <c r="L9" s="235"/>
      <c r="M9" s="613" t="s">
        <v>238</v>
      </c>
      <c r="N9" s="710" t="s">
        <v>182</v>
      </c>
      <c r="O9" s="711"/>
      <c r="P9" s="711"/>
      <c r="Q9" s="436"/>
      <c r="R9" s="436"/>
      <c r="S9" s="476"/>
      <c r="T9" s="614"/>
      <c r="U9" s="615"/>
      <c r="V9" s="476"/>
      <c r="W9" s="476"/>
      <c r="X9" s="476"/>
      <c r="Y9" s="476"/>
      <c r="Z9" s="615"/>
      <c r="AA9" s="615"/>
      <c r="AB9" s="615"/>
      <c r="AC9" s="436"/>
      <c r="AD9" s="436"/>
      <c r="AE9" s="440"/>
      <c r="AF9" s="441"/>
    </row>
    <row r="10" spans="1:153" s="83" customFormat="1" ht="30" customHeight="1" thickBot="1" x14ac:dyDescent="0.25">
      <c r="A10" s="79"/>
      <c r="B10" s="91"/>
      <c r="C10" s="402" t="s">
        <v>56</v>
      </c>
      <c r="D10" s="645"/>
      <c r="E10" s="646"/>
      <c r="F10" s="646"/>
      <c r="G10" s="646"/>
      <c r="H10" s="646"/>
      <c r="I10" s="647"/>
      <c r="J10" s="254"/>
      <c r="K10" s="86"/>
      <c r="L10" s="235"/>
      <c r="M10" s="613"/>
      <c r="N10" s="433"/>
      <c r="O10" s="433"/>
      <c r="P10" s="433"/>
      <c r="Q10" s="436"/>
      <c r="R10" s="436"/>
      <c r="S10" s="433"/>
      <c r="T10" s="433"/>
      <c r="U10" s="433"/>
      <c r="V10" s="433"/>
      <c r="W10" s="433"/>
      <c r="X10" s="433"/>
      <c r="Y10" s="433"/>
      <c r="Z10" s="433"/>
      <c r="AA10" s="433"/>
      <c r="AB10" s="433"/>
      <c r="AC10" s="433"/>
      <c r="AD10" s="433"/>
      <c r="AE10" s="440"/>
      <c r="AF10" s="441"/>
    </row>
    <row r="11" spans="1:153" s="83" customFormat="1" ht="30" customHeight="1" thickBot="1" x14ac:dyDescent="0.25">
      <c r="A11" s="79"/>
      <c r="B11" s="91"/>
      <c r="C11" s="107" t="s">
        <v>1</v>
      </c>
      <c r="D11" s="648"/>
      <c r="E11" s="649"/>
      <c r="F11" s="649"/>
      <c r="G11" s="649"/>
      <c r="H11" s="649"/>
      <c r="I11" s="650"/>
      <c r="J11" s="220"/>
      <c r="K11" s="86"/>
      <c r="L11" s="235"/>
      <c r="M11" s="666" t="s">
        <v>188</v>
      </c>
      <c r="N11" s="667"/>
      <c r="O11" s="667"/>
      <c r="P11" s="667"/>
      <c r="Q11" s="668"/>
      <c r="R11" s="463"/>
      <c r="S11" s="715" t="s">
        <v>189</v>
      </c>
      <c r="T11" s="667"/>
      <c r="U11" s="667"/>
      <c r="V11" s="667"/>
      <c r="W11" s="667"/>
      <c r="X11" s="667"/>
      <c r="Y11" s="667"/>
      <c r="Z11" s="667"/>
      <c r="AA11" s="667"/>
      <c r="AB11" s="667"/>
      <c r="AC11" s="667"/>
      <c r="AD11" s="667"/>
      <c r="AE11" s="668"/>
      <c r="AF11" s="441"/>
    </row>
    <row r="12" spans="1:153" ht="17.25" customHeight="1" thickBot="1" x14ac:dyDescent="0.25">
      <c r="B12" s="101"/>
      <c r="C12" s="42"/>
      <c r="D12" s="42"/>
      <c r="E12" s="103"/>
      <c r="F12" s="103"/>
      <c r="G12" s="103"/>
      <c r="H12" s="42"/>
      <c r="I12" s="103"/>
      <c r="J12" s="42"/>
      <c r="K12" s="42"/>
      <c r="L12" s="255"/>
      <c r="M12" s="464"/>
      <c r="N12" s="465"/>
      <c r="O12" s="465"/>
      <c r="P12" s="465"/>
      <c r="Q12" s="465"/>
      <c r="R12" s="465"/>
      <c r="S12" s="465"/>
      <c r="T12" s="465"/>
      <c r="U12" s="465"/>
      <c r="V12" s="465"/>
      <c r="W12" s="465"/>
      <c r="X12" s="465"/>
      <c r="Y12" s="465"/>
      <c r="Z12" s="465"/>
      <c r="AA12" s="465"/>
      <c r="AB12" s="465"/>
      <c r="AC12" s="465"/>
      <c r="AD12" s="465"/>
      <c r="AF12" s="466"/>
      <c r="ET12" s="76"/>
      <c r="EU12" s="76"/>
      <c r="EV12" s="76"/>
      <c r="EW12" s="76"/>
    </row>
    <row r="13" spans="1:153" ht="36" customHeight="1" thickBot="1" x14ac:dyDescent="0.3">
      <c r="B13" s="101"/>
      <c r="C13" s="637" t="s">
        <v>61</v>
      </c>
      <c r="D13" s="638"/>
      <c r="E13" s="638"/>
      <c r="F13" s="638"/>
      <c r="G13" s="638"/>
      <c r="H13" s="638"/>
      <c r="I13" s="639"/>
      <c r="J13" s="256"/>
      <c r="K13" s="658" t="s">
        <v>38</v>
      </c>
      <c r="L13" s="255"/>
      <c r="M13" s="464"/>
      <c r="N13" s="465"/>
      <c r="O13" s="465"/>
      <c r="P13" s="669" t="s">
        <v>190</v>
      </c>
      <c r="Q13" s="672" t="s">
        <v>233</v>
      </c>
      <c r="R13" s="467"/>
      <c r="S13" s="746" t="s">
        <v>191</v>
      </c>
      <c r="T13" s="465"/>
      <c r="U13" s="688" t="s">
        <v>192</v>
      </c>
      <c r="V13" s="465"/>
      <c r="W13" s="688" t="s">
        <v>193</v>
      </c>
      <c r="X13" s="465"/>
      <c r="Y13" s="730" t="s">
        <v>194</v>
      </c>
      <c r="Z13" s="747"/>
      <c r="AA13" s="465"/>
      <c r="AB13" s="730" t="s">
        <v>221</v>
      </c>
      <c r="AC13" s="731"/>
      <c r="AD13" s="731"/>
      <c r="AE13" s="732"/>
      <c r="AF13" s="466"/>
      <c r="ET13" s="76"/>
      <c r="EU13" s="76"/>
      <c r="EV13" s="76"/>
      <c r="EW13" s="76"/>
    </row>
    <row r="14" spans="1:153" ht="5.25" customHeight="1" thickBot="1" x14ac:dyDescent="0.25">
      <c r="B14" s="101"/>
      <c r="C14" s="257"/>
      <c r="D14" s="42"/>
      <c r="E14" s="103"/>
      <c r="F14" s="103"/>
      <c r="G14" s="103"/>
      <c r="H14" s="42"/>
      <c r="I14" s="258"/>
      <c r="J14" s="42"/>
      <c r="K14" s="659"/>
      <c r="L14" s="255"/>
      <c r="M14" s="464"/>
      <c r="N14" s="465"/>
      <c r="O14" s="465"/>
      <c r="P14" s="670"/>
      <c r="Q14" s="673"/>
      <c r="R14" s="415"/>
      <c r="S14" s="691"/>
      <c r="T14" s="465"/>
      <c r="U14" s="689"/>
      <c r="V14" s="465"/>
      <c r="W14" s="691"/>
      <c r="X14" s="465"/>
      <c r="Y14" s="748"/>
      <c r="Z14" s="749"/>
      <c r="AA14" s="465"/>
      <c r="AB14" s="733"/>
      <c r="AC14" s="734"/>
      <c r="AD14" s="734"/>
      <c r="AE14" s="735"/>
      <c r="AF14" s="466"/>
      <c r="ET14" s="76"/>
      <c r="EU14" s="76"/>
      <c r="EV14" s="76"/>
      <c r="EW14" s="76"/>
    </row>
    <row r="15" spans="1:153" ht="37.5" customHeight="1" thickBot="1" x14ac:dyDescent="0.25">
      <c r="B15" s="101"/>
      <c r="C15" s="259"/>
      <c r="D15" s="635" t="s">
        <v>19</v>
      </c>
      <c r="E15" s="636"/>
      <c r="F15" s="635" t="s">
        <v>36</v>
      </c>
      <c r="G15" s="636"/>
      <c r="H15" s="635" t="s">
        <v>20</v>
      </c>
      <c r="I15" s="636"/>
      <c r="J15" s="223"/>
      <c r="K15" s="660"/>
      <c r="L15" s="255"/>
      <c r="M15" s="664" t="s">
        <v>195</v>
      </c>
      <c r="N15" s="665"/>
      <c r="O15" s="465"/>
      <c r="P15" s="671"/>
      <c r="Q15" s="674"/>
      <c r="R15" s="415"/>
      <c r="S15" s="692"/>
      <c r="T15" s="465"/>
      <c r="U15" s="690"/>
      <c r="V15" s="465"/>
      <c r="W15" s="692"/>
      <c r="X15" s="465"/>
      <c r="Y15" s="750"/>
      <c r="Z15" s="751"/>
      <c r="AA15" s="465"/>
      <c r="AB15" s="468"/>
      <c r="AC15" s="469" t="s">
        <v>223</v>
      </c>
      <c r="AD15" s="469" t="s">
        <v>224</v>
      </c>
      <c r="AE15" s="470" t="s">
        <v>225</v>
      </c>
      <c r="AF15" s="466"/>
    </row>
    <row r="16" spans="1:153" ht="37.5" hidden="1" customHeight="1" thickBot="1" x14ac:dyDescent="0.25">
      <c r="B16" s="101"/>
      <c r="C16" s="260" t="s">
        <v>43</v>
      </c>
      <c r="D16" s="52">
        <v>12</v>
      </c>
      <c r="E16" s="261" t="s">
        <v>42</v>
      </c>
      <c r="F16" s="53">
        <v>12</v>
      </c>
      <c r="G16" s="261" t="s">
        <v>42</v>
      </c>
      <c r="H16" s="53">
        <v>12</v>
      </c>
      <c r="I16" s="262" t="s">
        <v>42</v>
      </c>
      <c r="J16" s="223"/>
      <c r="K16" s="42"/>
      <c r="L16" s="255"/>
      <c r="M16" s="471">
        <v>12</v>
      </c>
      <c r="N16" s="472" t="s">
        <v>42</v>
      </c>
      <c r="O16" s="465"/>
      <c r="P16" s="473"/>
      <c r="Q16" s="474"/>
      <c r="R16" s="475"/>
      <c r="S16" s="475"/>
      <c r="T16" s="465"/>
      <c r="U16" s="475"/>
      <c r="V16" s="465"/>
      <c r="W16" s="475"/>
      <c r="X16" s="465"/>
      <c r="Y16" s="476" t="s">
        <v>4</v>
      </c>
      <c r="Z16" s="477">
        <f>W22</f>
        <v>0</v>
      </c>
      <c r="AA16" s="465"/>
      <c r="AB16" s="476" t="s">
        <v>4</v>
      </c>
      <c r="AC16" s="478"/>
      <c r="AD16" s="479">
        <f>Z22</f>
        <v>0</v>
      </c>
      <c r="AE16" s="480"/>
      <c r="AF16" s="466"/>
    </row>
    <row r="17" spans="1:149" s="116" customFormat="1" ht="34.35" customHeight="1" x14ac:dyDescent="0.2">
      <c r="A17" s="112"/>
      <c r="B17" s="113"/>
      <c r="C17" s="263"/>
      <c r="D17" s="264" t="s">
        <v>4</v>
      </c>
      <c r="E17" s="264" t="s">
        <v>5</v>
      </c>
      <c r="F17" s="264" t="s">
        <v>4</v>
      </c>
      <c r="G17" s="264" t="s">
        <v>5</v>
      </c>
      <c r="H17" s="264" t="s">
        <v>4</v>
      </c>
      <c r="I17" s="265" t="s">
        <v>5</v>
      </c>
      <c r="J17" s="223"/>
      <c r="K17" s="266"/>
      <c r="L17" s="133"/>
      <c r="M17" s="481" t="s">
        <v>4</v>
      </c>
      <c r="N17" s="482" t="s">
        <v>5</v>
      </c>
      <c r="O17" s="483"/>
      <c r="P17" s="484">
        <v>4</v>
      </c>
      <c r="Q17" s="485">
        <v>8</v>
      </c>
      <c r="R17" s="486"/>
      <c r="S17" s="487">
        <v>4</v>
      </c>
      <c r="T17" s="483"/>
      <c r="U17" s="488"/>
      <c r="V17" s="483"/>
      <c r="W17" s="488"/>
      <c r="X17" s="483"/>
      <c r="Y17" s="489"/>
      <c r="Z17" s="416"/>
      <c r="AA17" s="483"/>
      <c r="AB17" s="490" t="s">
        <v>222</v>
      </c>
      <c r="AC17" s="491" t="e">
        <f>AA7</f>
        <v>#DIV/0!</v>
      </c>
      <c r="AD17" s="491" t="e">
        <f>AB6</f>
        <v>#DIV/0!</v>
      </c>
      <c r="AE17" s="492" t="e">
        <f>AB5</f>
        <v>#DIV/0!</v>
      </c>
      <c r="AF17" s="493"/>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row>
    <row r="18" spans="1:149" s="134" customFormat="1" ht="27.75" customHeight="1" x14ac:dyDescent="0.2">
      <c r="A18" s="112"/>
      <c r="B18" s="267">
        <v>1</v>
      </c>
      <c r="C18" s="268" t="s">
        <v>9</v>
      </c>
      <c r="D18" s="633"/>
      <c r="E18" s="634"/>
      <c r="F18" s="269"/>
      <c r="G18" s="269"/>
      <c r="H18" s="633"/>
      <c r="I18" s="675"/>
      <c r="J18" s="223"/>
      <c r="K18" s="270"/>
      <c r="L18" s="133"/>
      <c r="M18" s="703"/>
      <c r="N18" s="704"/>
      <c r="O18" s="483"/>
      <c r="P18" s="494"/>
      <c r="Q18" s="495"/>
      <c r="R18" s="496"/>
      <c r="S18" s="495"/>
      <c r="T18" s="483"/>
      <c r="U18" s="495"/>
      <c r="V18" s="483"/>
      <c r="W18" s="495"/>
      <c r="X18" s="483"/>
      <c r="Y18" s="740"/>
      <c r="Z18" s="752"/>
      <c r="AA18" s="483"/>
      <c r="AB18" s="736"/>
      <c r="AC18" s="737"/>
      <c r="AD18" s="738"/>
      <c r="AE18" s="739"/>
      <c r="AF18" s="493"/>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row>
    <row r="19" spans="1:149" s="274" customFormat="1" ht="35.1" customHeight="1" x14ac:dyDescent="0.2">
      <c r="A19" s="76"/>
      <c r="B19" s="135">
        <v>1.1000000000000001</v>
      </c>
      <c r="C19" s="271" t="s">
        <v>87</v>
      </c>
      <c r="D19" s="8">
        <v>0</v>
      </c>
      <c r="E19" s="18"/>
      <c r="F19" s="8">
        <v>0</v>
      </c>
      <c r="G19" s="18"/>
      <c r="H19" s="8">
        <v>0</v>
      </c>
      <c r="I19" s="272"/>
      <c r="J19" s="223"/>
      <c r="K19" s="273">
        <f>(D19+F19+H19)/($D$16+$F$16+$H$16)</f>
        <v>0</v>
      </c>
      <c r="L19" s="255"/>
      <c r="M19" s="497">
        <v>0</v>
      </c>
      <c r="N19" s="498"/>
      <c r="O19" s="465"/>
      <c r="P19" s="499">
        <v>0</v>
      </c>
      <c r="Q19" s="500">
        <v>0</v>
      </c>
      <c r="R19" s="501"/>
      <c r="S19" s="502">
        <f>K19*4</f>
        <v>0</v>
      </c>
      <c r="T19" s="465"/>
      <c r="U19" s="503">
        <v>0</v>
      </c>
      <c r="V19" s="465"/>
      <c r="W19" s="503">
        <v>0</v>
      </c>
      <c r="X19" s="465"/>
      <c r="Y19" s="504" t="s">
        <v>196</v>
      </c>
      <c r="Z19" s="505">
        <f>S23</f>
        <v>0</v>
      </c>
      <c r="AA19" s="465"/>
      <c r="AB19" s="504" t="s">
        <v>196</v>
      </c>
      <c r="AC19" s="505" t="e">
        <f>Z19*$AC$17</f>
        <v>#DIV/0!</v>
      </c>
      <c r="AD19" s="505" t="e">
        <f>AC19*$AD$17</f>
        <v>#DIV/0!</v>
      </c>
      <c r="AE19" s="506" t="e">
        <f>AC19*$AE$17</f>
        <v>#DIV/0!</v>
      </c>
      <c r="AF19" s="46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row>
    <row r="20" spans="1:149" s="274" customFormat="1" ht="35.1" customHeight="1" x14ac:dyDescent="0.2">
      <c r="A20" s="76"/>
      <c r="B20" s="135">
        <v>1.2</v>
      </c>
      <c r="C20" s="271" t="s">
        <v>132</v>
      </c>
      <c r="D20" s="8">
        <v>0</v>
      </c>
      <c r="E20" s="144"/>
      <c r="F20" s="8">
        <v>0</v>
      </c>
      <c r="G20" s="144"/>
      <c r="H20" s="8">
        <v>0</v>
      </c>
      <c r="I20" s="272"/>
      <c r="J20" s="223"/>
      <c r="K20" s="273">
        <f>(D20+F20+H20)/($D$16+$F$16+$H$16)</f>
        <v>0</v>
      </c>
      <c r="L20" s="255"/>
      <c r="M20" s="497">
        <v>0</v>
      </c>
      <c r="N20" s="507"/>
      <c r="O20" s="465"/>
      <c r="P20" s="499">
        <v>0</v>
      </c>
      <c r="Q20" s="500">
        <v>0</v>
      </c>
      <c r="R20" s="501"/>
      <c r="S20" s="502">
        <f>K20*4</f>
        <v>0</v>
      </c>
      <c r="T20" s="465"/>
      <c r="U20" s="503">
        <v>0</v>
      </c>
      <c r="V20" s="465"/>
      <c r="W20" s="503">
        <v>0</v>
      </c>
      <c r="X20" s="465"/>
      <c r="Y20" s="504" t="s">
        <v>197</v>
      </c>
      <c r="Z20" s="505">
        <f>-W23</f>
        <v>0</v>
      </c>
      <c r="AA20" s="465"/>
      <c r="AB20" s="504" t="s">
        <v>197</v>
      </c>
      <c r="AC20" s="505" t="e">
        <f>-Z20*$AC$17</f>
        <v>#DIV/0!</v>
      </c>
      <c r="AD20" s="505" t="e">
        <f>AC20*$AD$17</f>
        <v>#DIV/0!</v>
      </c>
      <c r="AE20" s="506" t="e">
        <f>AC20*$AE$17</f>
        <v>#DIV/0!</v>
      </c>
      <c r="AF20" s="46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row>
    <row r="21" spans="1:149" s="274" customFormat="1" ht="35.1" customHeight="1" x14ac:dyDescent="0.2">
      <c r="A21" s="76"/>
      <c r="B21" s="135">
        <v>1.3</v>
      </c>
      <c r="C21" s="271" t="s">
        <v>12</v>
      </c>
      <c r="D21" s="8">
        <v>0</v>
      </c>
      <c r="E21" s="144"/>
      <c r="F21" s="8">
        <v>0</v>
      </c>
      <c r="G21" s="144"/>
      <c r="H21" s="8">
        <v>0</v>
      </c>
      <c r="I21" s="272"/>
      <c r="J21" s="223"/>
      <c r="K21" s="273">
        <f t="shared" ref="K21:K22" si="0">(D21+F21+H21)/($D$16+$F$16+$H$16)</f>
        <v>0</v>
      </c>
      <c r="L21" s="255"/>
      <c r="M21" s="497">
        <v>0</v>
      </c>
      <c r="N21" s="507"/>
      <c r="O21" s="465"/>
      <c r="P21" s="499">
        <v>0</v>
      </c>
      <c r="Q21" s="500">
        <v>0</v>
      </c>
      <c r="R21" s="501"/>
      <c r="S21" s="502">
        <f>K21*4</f>
        <v>0</v>
      </c>
      <c r="T21" s="465"/>
      <c r="U21" s="503">
        <v>0</v>
      </c>
      <c r="V21" s="465"/>
      <c r="W21" s="503">
        <v>0</v>
      </c>
      <c r="X21" s="465"/>
      <c r="Y21" s="508" t="s">
        <v>28</v>
      </c>
      <c r="Z21" s="509">
        <f>Z19-Z20</f>
        <v>0</v>
      </c>
      <c r="AA21" s="465"/>
      <c r="AB21" s="508" t="s">
        <v>28</v>
      </c>
      <c r="AC21" s="509" t="e">
        <f>SUM(AC19:AC20)</f>
        <v>#DIV/0!</v>
      </c>
      <c r="AD21" s="509" t="e">
        <f t="shared" ref="AD21:AE21" si="1">SUM(AD19:AD20)</f>
        <v>#DIV/0!</v>
      </c>
      <c r="AE21" s="509" t="e">
        <f t="shared" si="1"/>
        <v>#DIV/0!</v>
      </c>
      <c r="AF21" s="46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row>
    <row r="22" spans="1:149" s="274" customFormat="1" ht="35.1" customHeight="1" x14ac:dyDescent="0.2">
      <c r="A22" s="76"/>
      <c r="B22" s="148">
        <v>1.4</v>
      </c>
      <c r="C22" s="275" t="s">
        <v>13</v>
      </c>
      <c r="D22" s="8">
        <v>0</v>
      </c>
      <c r="E22" s="144"/>
      <c r="F22" s="8">
        <v>0</v>
      </c>
      <c r="G22" s="144"/>
      <c r="H22" s="8">
        <v>0</v>
      </c>
      <c r="I22" s="272"/>
      <c r="J22" s="223"/>
      <c r="K22" s="273">
        <f t="shared" si="0"/>
        <v>0</v>
      </c>
      <c r="L22" s="255"/>
      <c r="M22" s="497">
        <v>0</v>
      </c>
      <c r="N22" s="507"/>
      <c r="O22" s="465"/>
      <c r="P22" s="499">
        <v>0</v>
      </c>
      <c r="Q22" s="500">
        <v>0</v>
      </c>
      <c r="R22" s="501"/>
      <c r="S22" s="502">
        <f>K22*4</f>
        <v>0</v>
      </c>
      <c r="T22" s="465"/>
      <c r="U22" s="503">
        <v>0</v>
      </c>
      <c r="V22" s="465"/>
      <c r="W22" s="503">
        <v>0</v>
      </c>
      <c r="X22" s="465"/>
      <c r="Y22" s="510"/>
      <c r="Z22" s="511"/>
      <c r="AA22" s="465"/>
      <c r="AB22" s="512"/>
      <c r="AC22" s="621"/>
      <c r="AD22" s="622"/>
      <c r="AE22" s="623"/>
      <c r="AF22" s="46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row>
    <row r="23" spans="1:149" s="274" customFormat="1" ht="35.1" customHeight="1" x14ac:dyDescent="0.2">
      <c r="A23" s="76"/>
      <c r="B23" s="148"/>
      <c r="C23" s="276" t="s">
        <v>33</v>
      </c>
      <c r="D23" s="277">
        <f>SUM(D19:D22)</f>
        <v>0</v>
      </c>
      <c r="E23" s="278"/>
      <c r="F23" s="277">
        <f>SUM(F19:F22)</f>
        <v>0</v>
      </c>
      <c r="G23" s="278"/>
      <c r="H23" s="277">
        <f>SUM(H19:H22)</f>
        <v>0</v>
      </c>
      <c r="I23" s="279"/>
      <c r="J23" s="223"/>
      <c r="K23" s="280">
        <f>SUM(K19:K22)</f>
        <v>0</v>
      </c>
      <c r="L23" s="255"/>
      <c r="M23" s="515">
        <f>SUM(M19:M22)</f>
        <v>0</v>
      </c>
      <c r="N23" s="507"/>
      <c r="O23" s="465"/>
      <c r="P23" s="515">
        <f>SUM(P19:P22)</f>
        <v>0</v>
      </c>
      <c r="Q23" s="515">
        <f>SUM(Q19:Q22)</f>
        <v>0</v>
      </c>
      <c r="R23" s="501"/>
      <c r="S23" s="515">
        <f>SUM(S19:S22)</f>
        <v>0</v>
      </c>
      <c r="T23" s="516"/>
      <c r="U23" s="517">
        <f>SUM(U19:U22)</f>
        <v>0</v>
      </c>
      <c r="V23" s="465"/>
      <c r="W23" s="517">
        <f>SUM(W19:W22)</f>
        <v>0</v>
      </c>
      <c r="X23" s="465"/>
      <c r="Y23" s="508" t="s">
        <v>198</v>
      </c>
      <c r="Z23" s="518">
        <f>AB70</f>
        <v>0</v>
      </c>
      <c r="AA23" s="475"/>
      <c r="AB23" s="508" t="s">
        <v>198</v>
      </c>
      <c r="AC23" s="518">
        <f>Z23</f>
        <v>0</v>
      </c>
      <c r="AD23" s="518" t="e">
        <f>AC23*AD17</f>
        <v>#DIV/0!</v>
      </c>
      <c r="AE23" s="519" t="e">
        <f>AC23*AE17</f>
        <v>#DIV/0!</v>
      </c>
      <c r="AF23" s="46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row>
    <row r="24" spans="1:149" s="134" customFormat="1" ht="28.5" customHeight="1" x14ac:dyDescent="0.2">
      <c r="A24" s="112"/>
      <c r="B24" s="267">
        <v>2</v>
      </c>
      <c r="C24" s="268" t="s">
        <v>84</v>
      </c>
      <c r="D24" s="653" t="s">
        <v>240</v>
      </c>
      <c r="E24" s="654"/>
      <c r="F24" s="655"/>
      <c r="G24" s="655"/>
      <c r="H24" s="655"/>
      <c r="I24" s="656"/>
      <c r="J24" s="223"/>
      <c r="K24" s="282"/>
      <c r="L24" s="133"/>
      <c r="M24" s="707"/>
      <c r="N24" s="708"/>
      <c r="O24" s="465"/>
      <c r="P24" s="709"/>
      <c r="Q24" s="708"/>
      <c r="R24" s="501"/>
      <c r="S24" s="520"/>
      <c r="T24" s="516"/>
      <c r="U24" s="500"/>
      <c r="V24" s="465"/>
      <c r="W24" s="500"/>
      <c r="X24" s="465"/>
      <c r="Y24" s="521"/>
      <c r="Z24" s="521"/>
      <c r="AA24" s="475"/>
      <c r="AB24" s="521"/>
      <c r="AC24" s="521"/>
      <c r="AD24" s="513"/>
      <c r="AE24" s="522"/>
      <c r="AF24" s="493"/>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row>
    <row r="25" spans="1:149" s="274" customFormat="1" ht="35.1" customHeight="1" x14ac:dyDescent="0.2">
      <c r="A25" s="76"/>
      <c r="B25" s="135">
        <v>2.1</v>
      </c>
      <c r="C25" s="271" t="s">
        <v>109</v>
      </c>
      <c r="D25" s="221">
        <v>0</v>
      </c>
      <c r="E25" s="144"/>
      <c r="F25" s="221">
        <v>0</v>
      </c>
      <c r="G25" s="144"/>
      <c r="H25" s="221">
        <v>0</v>
      </c>
      <c r="I25" s="272"/>
      <c r="J25" s="223"/>
      <c r="K25" s="283">
        <f>(D25+F25+H25)/($D$16+$F$16+$H$16)</f>
        <v>0</v>
      </c>
      <c r="L25" s="255"/>
      <c r="M25" s="617">
        <v>0</v>
      </c>
      <c r="N25" s="507"/>
      <c r="O25" s="465"/>
      <c r="P25" s="523"/>
      <c r="Q25" s="524"/>
      <c r="R25" s="525"/>
      <c r="S25" s="502">
        <f>K25*4</f>
        <v>0</v>
      </c>
      <c r="T25" s="474"/>
      <c r="U25" s="524"/>
      <c r="V25" s="526"/>
      <c r="W25" s="500"/>
      <c r="X25" s="465"/>
      <c r="Y25" s="521"/>
      <c r="Z25" s="521"/>
      <c r="AA25" s="465"/>
      <c r="AB25" s="521"/>
      <c r="AC25" s="521"/>
      <c r="AD25" s="513"/>
      <c r="AE25" s="514"/>
      <c r="AF25" s="46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row>
    <row r="26" spans="1:149" s="274" customFormat="1" ht="35.1" customHeight="1" x14ac:dyDescent="0.2">
      <c r="A26" s="76"/>
      <c r="B26" s="135">
        <v>2.2000000000000002</v>
      </c>
      <c r="C26" s="271" t="s">
        <v>85</v>
      </c>
      <c r="D26" s="8">
        <v>0</v>
      </c>
      <c r="E26" s="144"/>
      <c r="F26" s="8">
        <v>0</v>
      </c>
      <c r="G26" s="144"/>
      <c r="H26" s="8">
        <v>0</v>
      </c>
      <c r="I26" s="272"/>
      <c r="J26" s="223"/>
      <c r="K26" s="273">
        <f>(D26+F26+H26)/((IF(D16&gt;=0.1,1,0))+(IF(F16&gt;=0.1,1,0))+(IF(H16&gt;=0.1,1,0)))</f>
        <v>0</v>
      </c>
      <c r="L26" s="255"/>
      <c r="M26" s="497">
        <v>0</v>
      </c>
      <c r="N26" s="507"/>
      <c r="O26" s="465"/>
      <c r="P26" s="523"/>
      <c r="Q26" s="524"/>
      <c r="R26" s="525"/>
      <c r="S26" s="502">
        <f>K26*4</f>
        <v>0</v>
      </c>
      <c r="T26" s="474"/>
      <c r="U26" s="524"/>
      <c r="V26" s="526"/>
      <c r="W26" s="500"/>
      <c r="X26" s="465"/>
      <c r="Y26" s="521"/>
      <c r="Z26" s="521"/>
      <c r="AA26" s="465"/>
      <c r="AB26" s="521"/>
      <c r="AC26" s="521"/>
      <c r="AD26" s="513"/>
      <c r="AE26" s="514"/>
      <c r="AF26" s="46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row>
    <row r="27" spans="1:149" s="274" customFormat="1" ht="35.1" customHeight="1" x14ac:dyDescent="0.2">
      <c r="A27" s="76"/>
      <c r="B27" s="148"/>
      <c r="C27" s="284" t="s">
        <v>89</v>
      </c>
      <c r="D27" s="277">
        <f>D25*D26</f>
        <v>0</v>
      </c>
      <c r="E27" s="278"/>
      <c r="F27" s="277">
        <f>F25*F26</f>
        <v>0</v>
      </c>
      <c r="G27" s="278"/>
      <c r="H27" s="277">
        <f>H25*H26</f>
        <v>0</v>
      </c>
      <c r="I27" s="279"/>
      <c r="J27" s="223"/>
      <c r="K27" s="280">
        <f>K25*K26</f>
        <v>0</v>
      </c>
      <c r="L27" s="255"/>
      <c r="M27" s="515">
        <f>M25*M26</f>
        <v>0</v>
      </c>
      <c r="N27" s="527"/>
      <c r="O27" s="465"/>
      <c r="P27" s="499"/>
      <c r="Q27" s="500"/>
      <c r="R27" s="501"/>
      <c r="S27" s="528">
        <f>(S25*S26)</f>
        <v>0</v>
      </c>
      <c r="T27" s="516"/>
      <c r="U27" s="500"/>
      <c r="V27" s="465"/>
      <c r="W27" s="500"/>
      <c r="X27" s="465"/>
      <c r="Y27" s="521"/>
      <c r="Z27" s="521"/>
      <c r="AA27" s="465"/>
      <c r="AB27" s="521"/>
      <c r="AC27" s="521"/>
      <c r="AD27" s="483"/>
      <c r="AE27" s="423"/>
      <c r="AF27" s="46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row>
    <row r="28" spans="1:149" s="134" customFormat="1" ht="28.5" customHeight="1" x14ac:dyDescent="0.2">
      <c r="A28" s="112"/>
      <c r="B28" s="267">
        <v>3</v>
      </c>
      <c r="C28" s="268" t="s">
        <v>14</v>
      </c>
      <c r="D28" s="661"/>
      <c r="E28" s="662"/>
      <c r="F28" s="281"/>
      <c r="G28" s="281"/>
      <c r="H28" s="661"/>
      <c r="I28" s="663"/>
      <c r="J28" s="223"/>
      <c r="K28" s="282"/>
      <c r="L28" s="133"/>
      <c r="M28" s="705"/>
      <c r="N28" s="706"/>
      <c r="O28" s="483"/>
      <c r="P28" s="529"/>
      <c r="Q28" s="530"/>
      <c r="R28" s="496"/>
      <c r="S28" s="530"/>
      <c r="T28" s="531"/>
      <c r="U28" s="530"/>
      <c r="V28" s="483"/>
      <c r="W28" s="530"/>
      <c r="X28" s="483"/>
      <c r="Y28" s="740"/>
      <c r="Z28" s="752"/>
      <c r="AA28" s="483"/>
      <c r="AB28" s="740"/>
      <c r="AC28" s="741"/>
      <c r="AD28" s="742"/>
      <c r="AE28" s="743"/>
      <c r="AF28" s="493"/>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row>
    <row r="29" spans="1:149" s="274" customFormat="1" ht="39.6" customHeight="1" x14ac:dyDescent="0.2">
      <c r="A29" s="76"/>
      <c r="B29" s="135">
        <v>3.1</v>
      </c>
      <c r="C29" s="285" t="s">
        <v>15</v>
      </c>
      <c r="D29" s="68"/>
      <c r="E29" s="9">
        <v>0</v>
      </c>
      <c r="F29" s="286"/>
      <c r="G29" s="9">
        <v>0</v>
      </c>
      <c r="H29" s="68"/>
      <c r="I29" s="44">
        <v>0</v>
      </c>
      <c r="J29" s="223"/>
      <c r="K29" s="273">
        <f>(E29+G29+I29)/($D$16+$F$16+$H$16)</f>
        <v>0</v>
      </c>
      <c r="L29" s="255"/>
      <c r="M29" s="532"/>
      <c r="N29" s="533">
        <v>0</v>
      </c>
      <c r="O29" s="465"/>
      <c r="P29" s="534">
        <v>0</v>
      </c>
      <c r="Q29" s="535">
        <v>0</v>
      </c>
      <c r="R29" s="501"/>
      <c r="S29" s="502">
        <f>K29*S17</f>
        <v>0</v>
      </c>
      <c r="T29" s="516"/>
      <c r="U29" s="503">
        <v>0</v>
      </c>
      <c r="V29" s="536"/>
      <c r="W29" s="503">
        <v>0</v>
      </c>
      <c r="X29" s="465"/>
      <c r="Y29" s="537" t="s">
        <v>199</v>
      </c>
      <c r="Z29" s="538">
        <f>V37</f>
        <v>0</v>
      </c>
      <c r="AA29" s="539"/>
      <c r="AB29" s="537" t="s">
        <v>199</v>
      </c>
      <c r="AC29" s="538" t="e">
        <f>Z29*AC17</f>
        <v>#DIV/0!</v>
      </c>
      <c r="AD29" s="538" t="e">
        <f>AC29*AD17</f>
        <v>#DIV/0!</v>
      </c>
      <c r="AE29" s="540" t="e">
        <f>AC29*AE17</f>
        <v>#DIV/0!</v>
      </c>
      <c r="AF29" s="46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row>
    <row r="30" spans="1:149" s="274" customFormat="1" ht="35.1" customHeight="1" x14ac:dyDescent="0.2">
      <c r="A30" s="76"/>
      <c r="B30" s="135">
        <v>3.2</v>
      </c>
      <c r="C30" s="271" t="s">
        <v>16</v>
      </c>
      <c r="D30" s="144"/>
      <c r="E30" s="8">
        <v>0</v>
      </c>
      <c r="F30" s="287"/>
      <c r="G30" s="8">
        <v>0</v>
      </c>
      <c r="H30" s="144"/>
      <c r="I30" s="45">
        <v>0</v>
      </c>
      <c r="J30" s="223"/>
      <c r="K30" s="273">
        <f t="shared" ref="K30:K36" si="2">(E30+G30+I30)/($D$16+$F$16+$H$16)</f>
        <v>0</v>
      </c>
      <c r="L30" s="255"/>
      <c r="M30" s="541"/>
      <c r="N30" s="533">
        <v>0</v>
      </c>
      <c r="O30" s="465"/>
      <c r="P30" s="534">
        <v>0</v>
      </c>
      <c r="Q30" s="535">
        <v>0</v>
      </c>
      <c r="R30" s="501"/>
      <c r="S30" s="502">
        <f>K30*S17</f>
        <v>0</v>
      </c>
      <c r="T30" s="465"/>
      <c r="U30" s="503">
        <v>0</v>
      </c>
      <c r="V30" s="465"/>
      <c r="W30" s="503">
        <v>0</v>
      </c>
      <c r="X30" s="465"/>
      <c r="Y30" s="419" t="s">
        <v>200</v>
      </c>
      <c r="Z30" s="542">
        <f>-AB47</f>
        <v>0</v>
      </c>
      <c r="AA30" s="465"/>
      <c r="AB30" s="419" t="s">
        <v>200</v>
      </c>
      <c r="AC30" s="542" t="e">
        <f>-AB49</f>
        <v>#DIV/0!</v>
      </c>
      <c r="AD30" s="542" t="e">
        <f>AC30*AD17</f>
        <v>#DIV/0!</v>
      </c>
      <c r="AE30" s="543" t="e">
        <f>AC30*AE17</f>
        <v>#DIV/0!</v>
      </c>
      <c r="AF30" s="46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row>
    <row r="31" spans="1:149" s="274" customFormat="1" ht="35.1" customHeight="1" x14ac:dyDescent="0.2">
      <c r="A31" s="76"/>
      <c r="B31" s="135">
        <v>3.3</v>
      </c>
      <c r="C31" s="271" t="s">
        <v>75</v>
      </c>
      <c r="D31" s="144"/>
      <c r="E31" s="8">
        <v>0</v>
      </c>
      <c r="F31" s="287"/>
      <c r="G31" s="8">
        <v>0</v>
      </c>
      <c r="H31" s="144"/>
      <c r="I31" s="45">
        <v>0</v>
      </c>
      <c r="J31" s="223"/>
      <c r="K31" s="273">
        <f t="shared" si="2"/>
        <v>0</v>
      </c>
      <c r="L31" s="255"/>
      <c r="M31" s="541"/>
      <c r="N31" s="533">
        <v>0</v>
      </c>
      <c r="O31" s="465"/>
      <c r="P31" s="534">
        <v>0</v>
      </c>
      <c r="Q31" s="535">
        <v>0</v>
      </c>
      <c r="R31" s="501"/>
      <c r="S31" s="502">
        <f>K31*S17</f>
        <v>0</v>
      </c>
      <c r="T31" s="465"/>
      <c r="U31" s="503">
        <v>0</v>
      </c>
      <c r="V31" s="465"/>
      <c r="W31" s="503">
        <v>0</v>
      </c>
      <c r="X31" s="465"/>
      <c r="Y31" s="419" t="s">
        <v>201</v>
      </c>
      <c r="Z31" s="542">
        <f>-AB58</f>
        <v>0</v>
      </c>
      <c r="AA31" s="465"/>
      <c r="AB31" s="419" t="s">
        <v>201</v>
      </c>
      <c r="AC31" s="542" t="e">
        <f>-AB60</f>
        <v>#DIV/0!</v>
      </c>
      <c r="AD31" s="542" t="e">
        <f>AC31*AD17</f>
        <v>#DIV/0!</v>
      </c>
      <c r="AE31" s="543" t="e">
        <f>AC31*AE17</f>
        <v>#DIV/0!</v>
      </c>
      <c r="AF31" s="46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row>
    <row r="32" spans="1:149" s="274" customFormat="1" ht="35.1" customHeight="1" x14ac:dyDescent="0.2">
      <c r="A32" s="76"/>
      <c r="B32" s="135">
        <v>3.4</v>
      </c>
      <c r="C32" s="271" t="s">
        <v>32</v>
      </c>
      <c r="D32" s="144"/>
      <c r="E32" s="8">
        <v>0</v>
      </c>
      <c r="F32" s="287"/>
      <c r="G32" s="8">
        <v>0</v>
      </c>
      <c r="H32" s="144"/>
      <c r="I32" s="45">
        <v>0</v>
      </c>
      <c r="J32" s="223"/>
      <c r="K32" s="273">
        <f t="shared" si="2"/>
        <v>0</v>
      </c>
      <c r="L32" s="255"/>
      <c r="M32" s="541"/>
      <c r="N32" s="533">
        <v>0</v>
      </c>
      <c r="O32" s="465"/>
      <c r="P32" s="534">
        <v>0</v>
      </c>
      <c r="Q32" s="535">
        <v>0</v>
      </c>
      <c r="R32" s="501"/>
      <c r="S32" s="502">
        <f>K32*S17</f>
        <v>0</v>
      </c>
      <c r="T32" s="465"/>
      <c r="U32" s="503">
        <v>0</v>
      </c>
      <c r="V32" s="465"/>
      <c r="W32" s="503">
        <v>0</v>
      </c>
      <c r="X32" s="465"/>
      <c r="Y32" s="419" t="s">
        <v>202</v>
      </c>
      <c r="Z32" s="542">
        <v>0</v>
      </c>
      <c r="AA32" s="465"/>
      <c r="AB32" s="419" t="s">
        <v>202</v>
      </c>
      <c r="AC32" s="542" t="e">
        <f>Z32*AC17</f>
        <v>#DIV/0!</v>
      </c>
      <c r="AD32" s="542" t="e">
        <f>AC32*AD17</f>
        <v>#DIV/0!</v>
      </c>
      <c r="AE32" s="543" t="e">
        <f>AC32*AE17</f>
        <v>#DIV/0!</v>
      </c>
      <c r="AF32" s="46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row>
    <row r="33" spans="1:149" s="274" customFormat="1" ht="35.1" customHeight="1" x14ac:dyDescent="0.2">
      <c r="A33" s="76"/>
      <c r="B33" s="135">
        <v>3.5</v>
      </c>
      <c r="C33" s="271" t="s">
        <v>30</v>
      </c>
      <c r="D33" s="144"/>
      <c r="E33" s="8">
        <v>0</v>
      </c>
      <c r="F33" s="287"/>
      <c r="G33" s="8">
        <v>0</v>
      </c>
      <c r="H33" s="144"/>
      <c r="I33" s="45">
        <v>0</v>
      </c>
      <c r="J33" s="223"/>
      <c r="K33" s="273">
        <f t="shared" si="2"/>
        <v>0</v>
      </c>
      <c r="L33" s="255"/>
      <c r="M33" s="541"/>
      <c r="N33" s="533">
        <v>0</v>
      </c>
      <c r="O33" s="465"/>
      <c r="P33" s="534">
        <v>0</v>
      </c>
      <c r="Q33" s="535">
        <v>0</v>
      </c>
      <c r="R33" s="501"/>
      <c r="S33" s="502">
        <f>K33*S17</f>
        <v>0</v>
      </c>
      <c r="T33" s="465"/>
      <c r="U33" s="503">
        <v>0</v>
      </c>
      <c r="V33" s="465"/>
      <c r="W33" s="503">
        <v>0</v>
      </c>
      <c r="X33" s="465"/>
      <c r="Y33" s="512"/>
      <c r="Z33" s="512"/>
      <c r="AA33" s="465"/>
      <c r="AB33" s="512"/>
      <c r="AC33" s="624"/>
      <c r="AD33" s="622"/>
      <c r="AE33" s="623"/>
      <c r="AF33" s="46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row>
    <row r="34" spans="1:149" s="274" customFormat="1" ht="35.1" customHeight="1" x14ac:dyDescent="0.2">
      <c r="A34" s="76"/>
      <c r="B34" s="135">
        <v>3.6</v>
      </c>
      <c r="C34" s="271" t="s">
        <v>31</v>
      </c>
      <c r="D34" s="144"/>
      <c r="E34" s="8">
        <v>0</v>
      </c>
      <c r="F34" s="287"/>
      <c r="G34" s="8">
        <v>0</v>
      </c>
      <c r="H34" s="144"/>
      <c r="I34" s="45">
        <v>0</v>
      </c>
      <c r="J34" s="223"/>
      <c r="K34" s="273">
        <f t="shared" si="2"/>
        <v>0</v>
      </c>
      <c r="L34" s="255"/>
      <c r="M34" s="541"/>
      <c r="N34" s="533">
        <v>0</v>
      </c>
      <c r="O34" s="465"/>
      <c r="P34" s="534">
        <v>0</v>
      </c>
      <c r="Q34" s="535">
        <v>0</v>
      </c>
      <c r="R34" s="501"/>
      <c r="S34" s="502">
        <f>K34*S17</f>
        <v>0</v>
      </c>
      <c r="T34" s="465"/>
      <c r="U34" s="503">
        <v>0</v>
      </c>
      <c r="V34" s="465"/>
      <c r="W34" s="503">
        <v>0</v>
      </c>
      <c r="X34" s="465"/>
      <c r="Y34" s="512"/>
      <c r="Z34" s="512"/>
      <c r="AA34" s="465"/>
      <c r="AB34" s="512"/>
      <c r="AC34" s="624"/>
      <c r="AD34" s="622"/>
      <c r="AE34" s="623"/>
      <c r="AF34" s="46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row>
    <row r="35" spans="1:149" s="274" customFormat="1" ht="35.1" customHeight="1" x14ac:dyDescent="0.2">
      <c r="A35" s="76"/>
      <c r="B35" s="135">
        <v>3.7</v>
      </c>
      <c r="C35" s="271" t="s">
        <v>17</v>
      </c>
      <c r="D35" s="144"/>
      <c r="E35" s="1">
        <v>0</v>
      </c>
      <c r="F35" s="287"/>
      <c r="G35" s="1">
        <v>0</v>
      </c>
      <c r="H35" s="144"/>
      <c r="I35" s="2">
        <v>0</v>
      </c>
      <c r="J35" s="223"/>
      <c r="K35" s="273">
        <f t="shared" si="2"/>
        <v>0</v>
      </c>
      <c r="L35" s="255"/>
      <c r="M35" s="541"/>
      <c r="N35" s="533">
        <v>0</v>
      </c>
      <c r="O35" s="465"/>
      <c r="P35" s="534">
        <v>0</v>
      </c>
      <c r="Q35" s="535">
        <v>0</v>
      </c>
      <c r="R35" s="501"/>
      <c r="S35" s="502">
        <f>K35*S17</f>
        <v>0</v>
      </c>
      <c r="T35" s="465"/>
      <c r="U35" s="503">
        <v>0</v>
      </c>
      <c r="V35" s="465"/>
      <c r="W35" s="503">
        <v>0</v>
      </c>
      <c r="X35" s="465"/>
      <c r="Y35" s="544" t="s">
        <v>203</v>
      </c>
      <c r="Z35" s="542">
        <f>-S38</f>
        <v>0</v>
      </c>
      <c r="AA35" s="465"/>
      <c r="AB35" s="544" t="s">
        <v>239</v>
      </c>
      <c r="AC35" s="625" t="e">
        <f>Z35*AC17</f>
        <v>#DIV/0!</v>
      </c>
      <c r="AD35" s="625" t="e">
        <f>AC35*AD17</f>
        <v>#DIV/0!</v>
      </c>
      <c r="AE35" s="543" t="e">
        <f>AC35*AE17</f>
        <v>#DIV/0!</v>
      </c>
      <c r="AF35" s="46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row>
    <row r="36" spans="1:149" s="274" customFormat="1" ht="35.1" customHeight="1" x14ac:dyDescent="0.2">
      <c r="A36" s="76"/>
      <c r="B36" s="135">
        <v>3.8</v>
      </c>
      <c r="C36" s="271" t="s">
        <v>136</v>
      </c>
      <c r="D36" s="144"/>
      <c r="E36" s="1">
        <v>0</v>
      </c>
      <c r="F36" s="287"/>
      <c r="G36" s="1">
        <v>0</v>
      </c>
      <c r="H36" s="144"/>
      <c r="I36" s="2">
        <v>0</v>
      </c>
      <c r="J36" s="223"/>
      <c r="K36" s="273">
        <f t="shared" si="2"/>
        <v>0</v>
      </c>
      <c r="L36" s="255"/>
      <c r="M36" s="541"/>
      <c r="N36" s="533">
        <v>0</v>
      </c>
      <c r="O36" s="465"/>
      <c r="P36" s="534">
        <v>0</v>
      </c>
      <c r="Q36" s="535">
        <v>0</v>
      </c>
      <c r="R36" s="501"/>
      <c r="S36" s="502">
        <f>K36*S17</f>
        <v>0</v>
      </c>
      <c r="T36" s="465"/>
      <c r="U36" s="503">
        <v>0</v>
      </c>
      <c r="V36" s="616" t="s">
        <v>199</v>
      </c>
      <c r="W36" s="503">
        <v>0</v>
      </c>
      <c r="X36" s="465"/>
      <c r="Y36" s="618" t="s">
        <v>237</v>
      </c>
      <c r="Z36" s="619">
        <v>0</v>
      </c>
      <c r="AA36" s="465"/>
      <c r="AB36" s="618" t="s">
        <v>237</v>
      </c>
      <c r="AC36" s="619">
        <v>0</v>
      </c>
      <c r="AD36" s="619">
        <v>0</v>
      </c>
      <c r="AE36" s="619">
        <v>0</v>
      </c>
      <c r="AF36" s="46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row>
    <row r="37" spans="1:149" s="274" customFormat="1" ht="35.1" customHeight="1" x14ac:dyDescent="0.2">
      <c r="A37" s="76"/>
      <c r="B37" s="135"/>
      <c r="C37" s="288" t="s">
        <v>40</v>
      </c>
      <c r="D37" s="144"/>
      <c r="E37" s="289">
        <f>SUM(E29:E36)</f>
        <v>0</v>
      </c>
      <c r="F37" s="287"/>
      <c r="G37" s="289">
        <f>SUM(G29:G36)</f>
        <v>0</v>
      </c>
      <c r="H37" s="144"/>
      <c r="I37" s="290">
        <f>SUM(I29:I36)</f>
        <v>0</v>
      </c>
      <c r="J37" s="223"/>
      <c r="K37" s="280">
        <f>SUM(K29:K36)</f>
        <v>0</v>
      </c>
      <c r="L37" s="255"/>
      <c r="M37" s="541"/>
      <c r="N37" s="545">
        <f>SUM(N29:N36)</f>
        <v>0</v>
      </c>
      <c r="O37" s="465"/>
      <c r="P37" s="546">
        <f>SUM(P29:P36)</f>
        <v>0</v>
      </c>
      <c r="Q37" s="528">
        <f>SUM(Q29:Q36)</f>
        <v>0</v>
      </c>
      <c r="R37" s="501"/>
      <c r="S37" s="528">
        <f>SUM(S29:S36)</f>
        <v>0</v>
      </c>
      <c r="T37" s="465"/>
      <c r="U37" s="547">
        <f>SUM(U29:U36)</f>
        <v>0</v>
      </c>
      <c r="V37" s="538">
        <f>S37-W37</f>
        <v>0</v>
      </c>
      <c r="W37" s="548">
        <f>SUM(W29:W36)</f>
        <v>0</v>
      </c>
      <c r="X37" s="465"/>
      <c r="Y37" s="508" t="s">
        <v>204</v>
      </c>
      <c r="Z37" s="509">
        <f>Z21+Z23+Z29+Z30+Z31+Z32+Z35+Z36</f>
        <v>0</v>
      </c>
      <c r="AA37" s="465"/>
      <c r="AB37" s="508" t="s">
        <v>204</v>
      </c>
      <c r="AC37" s="509" t="e">
        <f>AC21+AC23+AC29+AC30+AC31+AC32+AC35+AC36</f>
        <v>#DIV/0!</v>
      </c>
      <c r="AD37" s="509" t="e">
        <f>AD21+AD23+AD29+AD30+AD31+AD32+AD35+AD36</f>
        <v>#DIV/0!</v>
      </c>
      <c r="AE37" s="549" t="e">
        <f t="shared" ref="AE37" si="3">AE21+AE23+AE29+AE30+AE31+AE32+AE35+AE36</f>
        <v>#DIV/0!</v>
      </c>
      <c r="AF37" s="46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row>
    <row r="38" spans="1:149" s="274" customFormat="1" ht="35.1" customHeight="1" thickBot="1" x14ac:dyDescent="0.25">
      <c r="A38" s="76"/>
      <c r="B38" s="135"/>
      <c r="C38" s="291" t="s">
        <v>39</v>
      </c>
      <c r="D38" s="225"/>
      <c r="E38" s="292">
        <f>D23-E37</f>
        <v>0</v>
      </c>
      <c r="F38" s="293"/>
      <c r="G38" s="292">
        <f>F23-G37</f>
        <v>0</v>
      </c>
      <c r="H38" s="225"/>
      <c r="I38" s="294">
        <f>H23-I37</f>
        <v>0</v>
      </c>
      <c r="J38" s="223"/>
      <c r="K38" s="295">
        <f>K23-K37</f>
        <v>0</v>
      </c>
      <c r="L38" s="255"/>
      <c r="M38" s="550"/>
      <c r="N38" s="551">
        <f>M23-N37</f>
        <v>0</v>
      </c>
      <c r="O38" s="465"/>
      <c r="P38" s="552">
        <f>P23-P37</f>
        <v>0</v>
      </c>
      <c r="Q38" s="551">
        <f>Q23-Q37</f>
        <v>0</v>
      </c>
      <c r="R38" s="501"/>
      <c r="S38" s="552">
        <f>S23-S37</f>
        <v>0</v>
      </c>
      <c r="T38" s="465"/>
      <c r="U38" s="552">
        <f>U23-U37</f>
        <v>0</v>
      </c>
      <c r="V38" s="465"/>
      <c r="W38" s="552">
        <f>W23-W37</f>
        <v>0</v>
      </c>
      <c r="X38" s="465"/>
      <c r="Y38" s="508" t="s">
        <v>205</v>
      </c>
      <c r="Z38" s="509">
        <f>Z37*0.8</f>
        <v>0</v>
      </c>
      <c r="AA38" s="465"/>
      <c r="AB38" s="508" t="s">
        <v>205</v>
      </c>
      <c r="AC38" s="509" t="e">
        <f>AC37*0.8</f>
        <v>#DIV/0!</v>
      </c>
      <c r="AD38" s="509" t="e">
        <f>AD37*0.8</f>
        <v>#DIV/0!</v>
      </c>
      <c r="AE38" s="549" t="e">
        <f>AE37*0.8</f>
        <v>#DIV/0!</v>
      </c>
      <c r="AF38" s="46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row>
    <row r="39" spans="1:149" s="298" customFormat="1" ht="34.5" customHeight="1" thickBot="1" x14ac:dyDescent="0.25">
      <c r="A39" s="112"/>
      <c r="B39" s="296"/>
      <c r="C39" s="657" t="s">
        <v>105</v>
      </c>
      <c r="D39" s="657"/>
      <c r="E39" s="657"/>
      <c r="F39" s="657"/>
      <c r="G39" s="657"/>
      <c r="H39" s="657"/>
      <c r="I39" s="657"/>
      <c r="J39" s="657"/>
      <c r="K39" s="657"/>
      <c r="L39" s="297"/>
      <c r="M39" s="417"/>
      <c r="N39" s="418"/>
      <c r="O39" s="418"/>
      <c r="P39" s="418"/>
      <c r="Q39" s="418"/>
      <c r="R39" s="418"/>
      <c r="S39" s="418"/>
      <c r="T39" s="418"/>
      <c r="U39" s="418"/>
      <c r="V39" s="418"/>
      <c r="W39" s="418"/>
      <c r="X39" s="418"/>
      <c r="Y39" s="418"/>
      <c r="Z39" s="418"/>
      <c r="AA39" s="418"/>
      <c r="AB39" s="418"/>
      <c r="AC39" s="418"/>
      <c r="AD39" s="418"/>
      <c r="AE39" s="553"/>
      <c r="AF39" s="493"/>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row>
    <row r="40" spans="1:149" s="298" customFormat="1" ht="34.5" customHeight="1" thickBot="1" x14ac:dyDescent="0.25">
      <c r="A40" s="112"/>
      <c r="B40" s="420"/>
      <c r="C40" s="421"/>
      <c r="D40" s="421"/>
      <c r="E40" s="421"/>
      <c r="F40" s="421"/>
      <c r="G40" s="421"/>
      <c r="H40" s="421"/>
      <c r="I40" s="421"/>
      <c r="J40" s="421"/>
      <c r="K40" s="421"/>
      <c r="L40" s="112"/>
      <c r="M40" s="417"/>
      <c r="N40" s="418"/>
      <c r="O40" s="418"/>
      <c r="P40" s="418"/>
      <c r="Q40" s="418"/>
      <c r="R40" s="418"/>
      <c r="S40" s="418"/>
      <c r="T40" s="418"/>
      <c r="U40" s="418"/>
      <c r="V40" s="418"/>
      <c r="W40" s="418"/>
      <c r="X40" s="418"/>
      <c r="Y40" s="418"/>
      <c r="Z40" s="418"/>
      <c r="AA40" s="418"/>
      <c r="AB40" s="418"/>
      <c r="AC40" s="418"/>
      <c r="AD40" s="418"/>
      <c r="AE40" s="553"/>
      <c r="AF40" s="493"/>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row>
    <row r="41" spans="1:149" s="205" customFormat="1" ht="18" customHeight="1" thickBot="1" x14ac:dyDescent="0.25">
      <c r="A41" s="200"/>
      <c r="B41" s="299"/>
      <c r="C41" s="299"/>
      <c r="D41" s="299"/>
      <c r="E41" s="299"/>
      <c r="F41" s="299"/>
      <c r="G41" s="299"/>
      <c r="H41" s="299"/>
      <c r="I41" s="299"/>
      <c r="J41" s="299"/>
      <c r="K41" s="299"/>
      <c r="L41" s="200"/>
      <c r="M41" s="464"/>
      <c r="N41" s="465"/>
      <c r="O41" s="465"/>
      <c r="P41" s="465"/>
      <c r="Q41" s="465"/>
      <c r="R41" s="465"/>
      <c r="S41" s="679" t="s">
        <v>234</v>
      </c>
      <c r="T41" s="680"/>
      <c r="U41" s="680"/>
      <c r="V41" s="680"/>
      <c r="W41" s="681"/>
      <c r="X41" s="465"/>
      <c r="Y41" s="676" t="s">
        <v>206</v>
      </c>
      <c r="Z41" s="677"/>
      <c r="AA41" s="677"/>
      <c r="AB41" s="678"/>
      <c r="AC41" s="554"/>
      <c r="AD41" s="465"/>
      <c r="AE41" s="200"/>
      <c r="AF41" s="422"/>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row>
    <row r="42" spans="1:149" ht="18" customHeight="1" x14ac:dyDescent="0.2">
      <c r="M42" s="464"/>
      <c r="N42" s="465"/>
      <c r="O42" s="465"/>
      <c r="P42" s="465"/>
      <c r="Q42" s="465"/>
      <c r="R42" s="465"/>
      <c r="S42" s="682"/>
      <c r="T42" s="683"/>
      <c r="U42" s="683"/>
      <c r="V42" s="683"/>
      <c r="W42" s="684"/>
      <c r="X42" s="465"/>
      <c r="Y42" s="555" t="s">
        <v>207</v>
      </c>
      <c r="Z42" s="556"/>
      <c r="AA42" s="556" t="s">
        <v>208</v>
      </c>
      <c r="AB42" s="557" t="s">
        <v>209</v>
      </c>
      <c r="AC42" s="418"/>
      <c r="AD42" s="465"/>
      <c r="AF42" s="466"/>
    </row>
    <row r="43" spans="1:149" s="5" customFormat="1" ht="18" customHeight="1" x14ac:dyDescent="0.2">
      <c r="A43" s="76"/>
      <c r="B43" s="208"/>
      <c r="C43" s="652"/>
      <c r="D43" s="652"/>
      <c r="E43" s="652"/>
      <c r="F43" s="652"/>
      <c r="G43" s="652"/>
      <c r="H43" s="652"/>
      <c r="I43" s="652"/>
      <c r="L43" s="76"/>
      <c r="M43" s="464"/>
      <c r="N43" s="465"/>
      <c r="O43" s="465"/>
      <c r="P43" s="465"/>
      <c r="Q43" s="465"/>
      <c r="R43" s="465"/>
      <c r="S43" s="682"/>
      <c r="T43" s="683"/>
      <c r="U43" s="683"/>
      <c r="V43" s="683"/>
      <c r="W43" s="684"/>
      <c r="X43" s="465"/>
      <c r="Y43" s="558" t="s">
        <v>152</v>
      </c>
      <c r="Z43" s="559"/>
      <c r="AA43" s="560">
        <v>0</v>
      </c>
      <c r="AB43" s="561">
        <v>0</v>
      </c>
      <c r="AC43" s="465"/>
      <c r="AD43" s="465"/>
      <c r="AE43" s="423"/>
      <c r="AF43" s="46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row>
    <row r="44" spans="1:149" ht="18" customHeight="1" x14ac:dyDescent="0.2">
      <c r="E44" s="211"/>
      <c r="F44" s="211"/>
      <c r="G44" s="211"/>
      <c r="I44" s="211"/>
      <c r="M44" s="464"/>
      <c r="N44" s="465"/>
      <c r="O44" s="465"/>
      <c r="P44" s="465"/>
      <c r="Q44" s="465"/>
      <c r="R44" s="465"/>
      <c r="S44" s="682"/>
      <c r="T44" s="683"/>
      <c r="U44" s="683"/>
      <c r="V44" s="683"/>
      <c r="W44" s="684"/>
      <c r="X44" s="465"/>
      <c r="Y44" s="558" t="s">
        <v>153</v>
      </c>
      <c r="Z44" s="559"/>
      <c r="AA44" s="560">
        <v>0</v>
      </c>
      <c r="AB44" s="561">
        <v>0</v>
      </c>
      <c r="AC44" s="465"/>
      <c r="AD44" s="465"/>
      <c r="AF44" s="466"/>
    </row>
    <row r="45" spans="1:149" s="5" customFormat="1" ht="18" customHeight="1" x14ac:dyDescent="0.2">
      <c r="A45" s="76"/>
      <c r="B45" s="208"/>
      <c r="E45" s="210"/>
      <c r="F45" s="210"/>
      <c r="G45" s="210"/>
      <c r="I45" s="210"/>
      <c r="L45" s="76"/>
      <c r="M45" s="464"/>
      <c r="N45" s="465"/>
      <c r="O45" s="465"/>
      <c r="P45" s="465"/>
      <c r="Q45" s="465"/>
      <c r="R45" s="465"/>
      <c r="S45" s="682"/>
      <c r="T45" s="683"/>
      <c r="U45" s="683"/>
      <c r="V45" s="683"/>
      <c r="W45" s="684"/>
      <c r="X45" s="465"/>
      <c r="Y45" s="558" t="s">
        <v>154</v>
      </c>
      <c r="Z45" s="559"/>
      <c r="AA45" s="560">
        <v>0</v>
      </c>
      <c r="AB45" s="561">
        <v>0</v>
      </c>
      <c r="AC45" s="465"/>
      <c r="AD45" s="465"/>
      <c r="AE45" s="423"/>
      <c r="AF45" s="46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row>
    <row r="46" spans="1:149" ht="18" customHeight="1" x14ac:dyDescent="0.2">
      <c r="E46" s="211"/>
      <c r="F46" s="211"/>
      <c r="G46" s="211"/>
      <c r="I46" s="211"/>
      <c r="M46" s="464"/>
      <c r="N46" s="465"/>
      <c r="O46" s="465"/>
      <c r="P46" s="465"/>
      <c r="Q46" s="465"/>
      <c r="R46" s="465"/>
      <c r="S46" s="682"/>
      <c r="T46" s="683"/>
      <c r="U46" s="683"/>
      <c r="V46" s="683"/>
      <c r="W46" s="684"/>
      <c r="X46" s="465"/>
      <c r="Y46" s="558" t="s">
        <v>155</v>
      </c>
      <c r="Z46" s="562"/>
      <c r="AA46" s="563">
        <f>SUM(AA37)</f>
        <v>0</v>
      </c>
      <c r="AB46" s="564">
        <f>SUM(AB37)</f>
        <v>0</v>
      </c>
      <c r="AC46" s="465"/>
      <c r="AD46" s="465"/>
      <c r="AF46" s="466"/>
    </row>
    <row r="47" spans="1:149" ht="18" customHeight="1" x14ac:dyDescent="0.2">
      <c r="M47" s="464"/>
      <c r="N47" s="465"/>
      <c r="O47" s="465"/>
      <c r="P47" s="465"/>
      <c r="Q47" s="465"/>
      <c r="R47" s="465"/>
      <c r="S47" s="682"/>
      <c r="T47" s="683"/>
      <c r="U47" s="683"/>
      <c r="V47" s="683"/>
      <c r="W47" s="684"/>
      <c r="X47" s="465"/>
      <c r="Y47" s="744" t="s">
        <v>210</v>
      </c>
      <c r="Z47" s="745"/>
      <c r="AA47" s="565">
        <f>SUM(AA43:AA46)</f>
        <v>0</v>
      </c>
      <c r="AB47" s="566">
        <f>SUM(AB43:AB46)</f>
        <v>0</v>
      </c>
      <c r="AC47" s="465"/>
      <c r="AD47" s="465"/>
      <c r="AF47" s="466"/>
    </row>
    <row r="48" spans="1:149" ht="18" customHeight="1" x14ac:dyDescent="0.2">
      <c r="B48" s="299"/>
      <c r="C48" s="299"/>
      <c r="D48" s="299"/>
      <c r="E48" s="299"/>
      <c r="F48" s="299"/>
      <c r="G48" s="299"/>
      <c r="H48" s="299"/>
      <c r="I48" s="299"/>
      <c r="J48" s="299"/>
      <c r="K48" s="299"/>
      <c r="M48" s="464"/>
      <c r="N48" s="465"/>
      <c r="O48" s="465"/>
      <c r="P48" s="465"/>
      <c r="Q48" s="465"/>
      <c r="R48" s="465"/>
      <c r="S48" s="682"/>
      <c r="T48" s="683"/>
      <c r="U48" s="683"/>
      <c r="V48" s="683"/>
      <c r="W48" s="684"/>
      <c r="X48" s="465"/>
      <c r="Y48" s="567" t="s">
        <v>211</v>
      </c>
      <c r="Z48" s="568"/>
      <c r="AA48" s="568"/>
      <c r="AB48" s="569" t="e">
        <f>AC17</f>
        <v>#DIV/0!</v>
      </c>
      <c r="AC48" s="465"/>
      <c r="AD48" s="465"/>
      <c r="AF48" s="466"/>
      <c r="EJ48" s="6"/>
      <c r="EK48" s="6"/>
      <c r="EL48" s="6"/>
      <c r="EM48" s="6"/>
      <c r="EN48" s="6"/>
      <c r="EO48" s="6"/>
      <c r="EP48" s="6"/>
      <c r="EQ48" s="6"/>
      <c r="ER48" s="6"/>
      <c r="ES48" s="6"/>
    </row>
    <row r="49" spans="2:149" ht="18" customHeight="1" thickBot="1" x14ac:dyDescent="0.25">
      <c r="B49" s="299"/>
      <c r="C49" s="299"/>
      <c r="D49" s="299"/>
      <c r="E49" s="299"/>
      <c r="F49" s="299"/>
      <c r="G49" s="299"/>
      <c r="H49" s="299"/>
      <c r="I49" s="299"/>
      <c r="J49" s="299"/>
      <c r="K49" s="299"/>
      <c r="M49" s="464"/>
      <c r="N49" s="465"/>
      <c r="O49" s="465"/>
      <c r="P49" s="465"/>
      <c r="Q49" s="465"/>
      <c r="R49" s="465"/>
      <c r="S49" s="685"/>
      <c r="T49" s="686"/>
      <c r="U49" s="686"/>
      <c r="V49" s="686"/>
      <c r="W49" s="687"/>
      <c r="X49" s="465"/>
      <c r="Y49" s="570" t="s">
        <v>212</v>
      </c>
      <c r="Z49" s="571"/>
      <c r="AA49" s="571"/>
      <c r="AB49" s="572" t="e">
        <f>AB47*AB48</f>
        <v>#DIV/0!</v>
      </c>
      <c r="AC49" s="465"/>
      <c r="AD49" s="465"/>
      <c r="AF49" s="466"/>
      <c r="EJ49" s="6"/>
      <c r="EK49" s="6"/>
      <c r="EL49" s="6"/>
      <c r="EM49" s="6"/>
      <c r="EN49" s="6"/>
      <c r="EO49" s="6"/>
      <c r="EP49" s="6"/>
      <c r="EQ49" s="6"/>
      <c r="ER49" s="6"/>
      <c r="ES49" s="6"/>
    </row>
    <row r="50" spans="2:149" ht="18" customHeight="1" x14ac:dyDescent="0.2">
      <c r="B50" s="299"/>
      <c r="C50" s="299"/>
      <c r="D50" s="299"/>
      <c r="E50" s="299"/>
      <c r="F50" s="299"/>
      <c r="G50" s="299"/>
      <c r="H50" s="299"/>
      <c r="I50" s="299"/>
      <c r="J50" s="299"/>
      <c r="K50" s="299"/>
      <c r="M50" s="464"/>
      <c r="N50" s="465"/>
      <c r="O50" s="465"/>
      <c r="P50" s="465"/>
      <c r="Q50" s="465"/>
      <c r="R50" s="465"/>
      <c r="X50" s="465"/>
      <c r="Y50" s="444"/>
      <c r="Z50" s="444"/>
      <c r="AA50" s="444"/>
      <c r="AB50" s="444"/>
      <c r="AC50" s="465"/>
      <c r="AD50" s="465"/>
      <c r="AF50" s="466"/>
      <c r="EJ50" s="6"/>
      <c r="EK50" s="6"/>
      <c r="EL50" s="6"/>
      <c r="EM50" s="6"/>
      <c r="EN50" s="6"/>
      <c r="EO50" s="6"/>
      <c r="EP50" s="6"/>
      <c r="EQ50" s="6"/>
      <c r="ER50" s="6"/>
      <c r="ES50" s="6"/>
    </row>
    <row r="51" spans="2:149" ht="18" customHeight="1" thickBot="1" x14ac:dyDescent="0.25">
      <c r="B51" s="299"/>
      <c r="C51" s="299"/>
      <c r="D51" s="299"/>
      <c r="E51" s="299"/>
      <c r="F51" s="299"/>
      <c r="G51" s="299"/>
      <c r="H51" s="299"/>
      <c r="I51" s="299"/>
      <c r="J51" s="299"/>
      <c r="K51" s="299"/>
      <c r="M51" s="464"/>
      <c r="N51" s="465"/>
      <c r="O51" s="465"/>
      <c r="P51" s="465"/>
      <c r="Q51" s="465"/>
      <c r="R51" s="465"/>
      <c r="X51" s="465"/>
      <c r="Y51" s="444"/>
      <c r="Z51" s="444"/>
      <c r="AA51" s="444"/>
      <c r="AB51" s="444"/>
      <c r="AC51" s="465"/>
      <c r="AD51" s="465"/>
      <c r="AF51" s="466"/>
      <c r="EJ51" s="6"/>
      <c r="EK51" s="6"/>
      <c r="EL51" s="6"/>
      <c r="EM51" s="6"/>
      <c r="EN51" s="6"/>
      <c r="EO51" s="6"/>
      <c r="EP51" s="6"/>
      <c r="EQ51" s="6"/>
      <c r="ER51" s="6"/>
      <c r="ES51" s="6"/>
    </row>
    <row r="52" spans="2:149" ht="18" customHeight="1" thickBot="1" x14ac:dyDescent="0.25">
      <c r="B52" s="299"/>
      <c r="C52" s="299"/>
      <c r="D52" s="299"/>
      <c r="E52" s="299"/>
      <c r="F52" s="299"/>
      <c r="G52" s="299"/>
      <c r="H52" s="299"/>
      <c r="I52" s="299"/>
      <c r="J52" s="299"/>
      <c r="K52" s="299"/>
      <c r="M52" s="464"/>
      <c r="N52" s="465"/>
      <c r="O52" s="465"/>
      <c r="P52" s="465"/>
      <c r="Q52" s="465"/>
      <c r="R52" s="465"/>
      <c r="S52" s="726"/>
      <c r="T52" s="727"/>
      <c r="U52" s="628" t="s">
        <v>60</v>
      </c>
      <c r="V52" s="629"/>
      <c r="X52" s="465"/>
      <c r="Y52" s="573" t="s">
        <v>213</v>
      </c>
      <c r="Z52" s="574"/>
      <c r="AA52" s="574"/>
      <c r="AB52" s="575"/>
      <c r="AC52" s="554"/>
      <c r="AD52" s="465"/>
      <c r="AF52" s="466"/>
      <c r="EJ52" s="6"/>
      <c r="EK52" s="6"/>
      <c r="EL52" s="6"/>
      <c r="EM52" s="6"/>
      <c r="EN52" s="6"/>
      <c r="EO52" s="6"/>
      <c r="EP52" s="6"/>
      <c r="EQ52" s="6"/>
      <c r="ER52" s="6"/>
      <c r="ES52" s="6"/>
    </row>
    <row r="53" spans="2:149" ht="18" customHeight="1" x14ac:dyDescent="0.25">
      <c r="B53" s="299"/>
      <c r="C53" s="299"/>
      <c r="D53" s="299"/>
      <c r="E53" s="299"/>
      <c r="F53" s="299"/>
      <c r="G53" s="299"/>
      <c r="H53" s="299"/>
      <c r="I53" s="299"/>
      <c r="J53" s="299"/>
      <c r="K53" s="299"/>
      <c r="M53" s="464"/>
      <c r="N53" s="465"/>
      <c r="O53" s="465"/>
      <c r="P53" s="465"/>
      <c r="Q53" s="465"/>
      <c r="R53" s="465"/>
      <c r="S53" s="728"/>
      <c r="T53" s="729"/>
      <c r="U53" s="630" t="s">
        <v>173</v>
      </c>
      <c r="V53" s="631"/>
      <c r="X53" s="465"/>
      <c r="Y53" s="576" t="s">
        <v>235</v>
      </c>
      <c r="Z53" s="577"/>
      <c r="AA53" s="578" t="s">
        <v>214</v>
      </c>
      <c r="AB53" s="579">
        <v>0</v>
      </c>
      <c r="AC53" s="554"/>
      <c r="AD53" s="465"/>
      <c r="AF53" s="466"/>
      <c r="EJ53" s="6"/>
      <c r="EK53" s="6"/>
      <c r="EL53" s="6"/>
      <c r="EM53" s="6"/>
      <c r="EN53" s="6"/>
      <c r="EO53" s="6"/>
      <c r="EP53" s="6"/>
      <c r="EQ53" s="6"/>
      <c r="ER53" s="6"/>
      <c r="ES53" s="6"/>
    </row>
    <row r="54" spans="2:149" ht="18" customHeight="1" thickBot="1" x14ac:dyDescent="0.25">
      <c r="B54" s="299"/>
      <c r="C54" s="299"/>
      <c r="D54" s="299"/>
      <c r="E54" s="299"/>
      <c r="F54" s="299"/>
      <c r="G54" s="299"/>
      <c r="H54" s="299"/>
      <c r="I54" s="299"/>
      <c r="J54" s="299"/>
      <c r="K54" s="299"/>
      <c r="M54" s="464"/>
      <c r="N54" s="465"/>
      <c r="O54" s="465"/>
      <c r="P54" s="465"/>
      <c r="Q54" s="465"/>
      <c r="R54" s="465"/>
      <c r="S54" s="716"/>
      <c r="T54" s="717"/>
      <c r="U54" s="718" t="s">
        <v>236</v>
      </c>
      <c r="V54" s="719"/>
      <c r="W54" s="465"/>
      <c r="X54" s="465"/>
      <c r="Y54" s="580" t="s">
        <v>152</v>
      </c>
      <c r="Z54" s="581">
        <v>31</v>
      </c>
      <c r="AA54" s="582"/>
      <c r="AB54" s="720">
        <f>SUM(Z54:Z57)</f>
        <v>123</v>
      </c>
      <c r="AC54" s="465"/>
      <c r="AD54" s="465"/>
      <c r="AF54" s="466"/>
      <c r="EJ54" s="6"/>
      <c r="EK54" s="6"/>
      <c r="EL54" s="6"/>
      <c r="EM54" s="6"/>
      <c r="EN54" s="6"/>
      <c r="EO54" s="6"/>
      <c r="EP54" s="6"/>
      <c r="EQ54" s="6"/>
      <c r="ER54" s="6"/>
      <c r="ES54" s="6"/>
    </row>
    <row r="55" spans="2:149" ht="18" customHeight="1" x14ac:dyDescent="0.2">
      <c r="B55" s="299"/>
      <c r="C55" s="299"/>
      <c r="D55" s="299"/>
      <c r="E55" s="299"/>
      <c r="F55" s="299"/>
      <c r="G55" s="299"/>
      <c r="H55" s="299"/>
      <c r="I55" s="299"/>
      <c r="J55" s="299"/>
      <c r="K55" s="299"/>
      <c r="M55" s="464"/>
      <c r="N55" s="465"/>
      <c r="O55" s="465"/>
      <c r="P55" s="465"/>
      <c r="Q55" s="465"/>
      <c r="R55" s="465"/>
      <c r="S55" s="465"/>
      <c r="T55" s="465"/>
      <c r="U55" s="465"/>
      <c r="V55" s="465"/>
      <c r="W55" s="465"/>
      <c r="X55" s="465"/>
      <c r="Y55" s="580" t="s">
        <v>153</v>
      </c>
      <c r="Z55" s="581">
        <v>30</v>
      </c>
      <c r="AA55" s="582"/>
      <c r="AB55" s="721"/>
      <c r="AC55" s="465"/>
      <c r="AD55" s="465"/>
      <c r="AF55" s="466"/>
      <c r="EJ55" s="6"/>
      <c r="EK55" s="6"/>
      <c r="EL55" s="6"/>
      <c r="EM55" s="6"/>
      <c r="EN55" s="6"/>
      <c r="EO55" s="6"/>
      <c r="EP55" s="6"/>
      <c r="EQ55" s="6"/>
      <c r="ER55" s="6"/>
      <c r="ES55" s="6"/>
    </row>
    <row r="56" spans="2:149" ht="18" customHeight="1" x14ac:dyDescent="0.2">
      <c r="B56" s="299"/>
      <c r="C56" s="299"/>
      <c r="D56" s="299"/>
      <c r="E56" s="299"/>
      <c r="F56" s="299"/>
      <c r="G56" s="299"/>
      <c r="H56" s="299"/>
      <c r="I56" s="299"/>
      <c r="J56" s="299"/>
      <c r="K56" s="299"/>
      <c r="M56" s="464"/>
      <c r="N56" s="465"/>
      <c r="O56" s="465"/>
      <c r="P56" s="465"/>
      <c r="Q56" s="465"/>
      <c r="R56" s="465"/>
      <c r="S56" s="465"/>
      <c r="T56" s="465"/>
      <c r="U56" s="465"/>
      <c r="V56" s="465"/>
      <c r="W56" s="465"/>
      <c r="X56" s="465"/>
      <c r="Y56" s="580" t="s">
        <v>154</v>
      </c>
      <c r="Z56" s="581">
        <v>31</v>
      </c>
      <c r="AA56" s="582"/>
      <c r="AB56" s="721"/>
      <c r="AC56" s="465"/>
      <c r="AD56" s="465"/>
      <c r="AF56" s="466"/>
      <c r="EJ56" s="6"/>
      <c r="EK56" s="6"/>
      <c r="EL56" s="6"/>
      <c r="EM56" s="6"/>
      <c r="EN56" s="6"/>
      <c r="EO56" s="6"/>
      <c r="EP56" s="6"/>
      <c r="EQ56" s="6"/>
      <c r="ER56" s="6"/>
      <c r="ES56" s="6"/>
    </row>
    <row r="57" spans="2:149" ht="18" customHeight="1" x14ac:dyDescent="0.2">
      <c r="M57" s="464"/>
      <c r="N57" s="465"/>
      <c r="O57" s="465"/>
      <c r="P57" s="465"/>
      <c r="Q57" s="465"/>
      <c r="R57" s="465"/>
      <c r="S57" s="465"/>
      <c r="T57" s="465"/>
      <c r="U57" s="465"/>
      <c r="V57" s="465"/>
      <c r="W57" s="465"/>
      <c r="X57" s="465"/>
      <c r="Y57" s="580" t="s">
        <v>155</v>
      </c>
      <c r="Z57" s="581">
        <v>31</v>
      </c>
      <c r="AA57" s="582"/>
      <c r="AB57" s="722"/>
      <c r="AC57" s="465"/>
      <c r="AD57" s="465"/>
      <c r="AF57" s="466"/>
    </row>
    <row r="58" spans="2:149" ht="29.1" customHeight="1" x14ac:dyDescent="0.2">
      <c r="M58" s="464"/>
      <c r="N58" s="465"/>
      <c r="O58" s="465"/>
      <c r="P58" s="465"/>
      <c r="Q58" s="465"/>
      <c r="R58" s="465"/>
      <c r="S58" s="465"/>
      <c r="T58" s="465"/>
      <c r="U58" s="465"/>
      <c r="V58" s="465"/>
      <c r="W58" s="465"/>
      <c r="X58" s="465"/>
      <c r="Y58" s="723" t="s">
        <v>215</v>
      </c>
      <c r="Z58" s="724"/>
      <c r="AA58" s="725"/>
      <c r="AB58" s="579">
        <f>(AB53*AB54)*106.4%</f>
        <v>0</v>
      </c>
      <c r="AC58" s="465"/>
      <c r="AD58" s="465"/>
      <c r="AF58" s="466"/>
    </row>
    <row r="59" spans="2:149" ht="18" customHeight="1" x14ac:dyDescent="0.2">
      <c r="M59" s="464"/>
      <c r="N59" s="465"/>
      <c r="O59" s="465"/>
      <c r="P59" s="465"/>
      <c r="Q59" s="465"/>
      <c r="R59" s="465"/>
      <c r="S59" s="465"/>
      <c r="T59" s="465"/>
      <c r="U59" s="465"/>
      <c r="V59" s="465"/>
      <c r="W59" s="465"/>
      <c r="X59" s="465"/>
      <c r="Y59" s="583" t="s">
        <v>211</v>
      </c>
      <c r="Z59" s="584"/>
      <c r="AA59" s="584"/>
      <c r="AB59" s="585" t="e">
        <f>AC17</f>
        <v>#DIV/0!</v>
      </c>
      <c r="AC59" s="465"/>
      <c r="AD59" s="465"/>
      <c r="AF59" s="466"/>
    </row>
    <row r="60" spans="2:149" ht="18" customHeight="1" x14ac:dyDescent="0.2">
      <c r="M60" s="464"/>
      <c r="N60" s="465"/>
      <c r="O60" s="465"/>
      <c r="P60" s="465"/>
      <c r="Q60" s="465"/>
      <c r="R60" s="465"/>
      <c r="S60" s="465"/>
      <c r="T60" s="465"/>
      <c r="U60" s="465"/>
      <c r="V60" s="465"/>
      <c r="W60" s="465"/>
      <c r="X60" s="465"/>
      <c r="Y60" s="586" t="s">
        <v>216</v>
      </c>
      <c r="Z60" s="587"/>
      <c r="AA60" s="587"/>
      <c r="AB60" s="579" t="e">
        <f>AB58*AB59</f>
        <v>#DIV/0!</v>
      </c>
      <c r="AC60" s="465"/>
      <c r="AD60" s="465"/>
      <c r="AF60" s="466"/>
    </row>
    <row r="61" spans="2:149" ht="18" customHeight="1" x14ac:dyDescent="0.2">
      <c r="M61" s="464"/>
      <c r="N61" s="465"/>
      <c r="O61" s="465"/>
      <c r="P61" s="465"/>
      <c r="Q61" s="465"/>
      <c r="R61" s="465"/>
      <c r="S61" s="465"/>
      <c r="T61" s="465"/>
      <c r="U61" s="465"/>
      <c r="V61" s="465"/>
      <c r="W61" s="465"/>
      <c r="X61" s="465"/>
      <c r="Y61" s="583" t="s">
        <v>217</v>
      </c>
      <c r="Z61" s="583"/>
      <c r="AA61" s="583"/>
      <c r="AB61" s="579">
        <v>0</v>
      </c>
      <c r="AC61" s="465"/>
      <c r="AD61" s="465"/>
      <c r="AF61" s="466"/>
    </row>
    <row r="62" spans="2:149" ht="35.450000000000003" customHeight="1" thickBot="1" x14ac:dyDescent="0.3">
      <c r="M62" s="464"/>
      <c r="N62" s="465"/>
      <c r="O62" s="465"/>
      <c r="P62" s="465"/>
      <c r="Q62" s="465"/>
      <c r="R62" s="465"/>
      <c r="S62" s="465"/>
      <c r="T62" s="465"/>
      <c r="U62" s="465"/>
      <c r="V62" s="465"/>
      <c r="W62" s="465"/>
      <c r="X62" s="465"/>
      <c r="Y62" s="712" t="s">
        <v>218</v>
      </c>
      <c r="Z62" s="713"/>
      <c r="AA62" s="714"/>
      <c r="AB62" s="588" t="e">
        <f>AB60-AB61</f>
        <v>#DIV/0!</v>
      </c>
      <c r="AC62" s="465"/>
      <c r="AD62" s="465"/>
      <c r="AF62" s="466"/>
    </row>
    <row r="63" spans="2:149" ht="18" customHeight="1" x14ac:dyDescent="0.2">
      <c r="M63" s="464"/>
      <c r="N63" s="465"/>
      <c r="O63" s="465"/>
      <c r="P63" s="465"/>
      <c r="Q63" s="465"/>
      <c r="R63" s="465"/>
      <c r="S63" s="465"/>
      <c r="T63" s="465"/>
      <c r="U63" s="465"/>
      <c r="V63" s="465"/>
      <c r="W63" s="465"/>
      <c r="X63" s="465"/>
      <c r="Y63" s="465"/>
      <c r="Z63" s="465"/>
      <c r="AA63" s="465"/>
      <c r="AB63" s="465"/>
      <c r="AC63" s="465"/>
      <c r="AD63" s="465"/>
      <c r="AF63" s="466"/>
    </row>
    <row r="64" spans="2:149" ht="18" customHeight="1" thickBot="1" x14ac:dyDescent="0.25">
      <c r="M64" s="464"/>
      <c r="N64" s="465"/>
      <c r="O64" s="465"/>
      <c r="P64" s="465"/>
      <c r="Q64" s="465"/>
      <c r="R64" s="465"/>
      <c r="S64" s="465"/>
      <c r="T64" s="465"/>
      <c r="U64" s="465"/>
      <c r="V64" s="465"/>
      <c r="W64" s="465"/>
      <c r="X64" s="465"/>
      <c r="Y64" s="465"/>
      <c r="Z64" s="465"/>
      <c r="AA64" s="465"/>
      <c r="AB64" s="465"/>
      <c r="AC64" s="465"/>
      <c r="AD64" s="465"/>
      <c r="AF64" s="466"/>
    </row>
    <row r="65" spans="13:32" ht="18" customHeight="1" x14ac:dyDescent="0.25">
      <c r="M65" s="464"/>
      <c r="N65" s="465"/>
      <c r="O65" s="465"/>
      <c r="P65" s="465"/>
      <c r="Q65" s="465"/>
      <c r="R65" s="465"/>
      <c r="S65" s="465"/>
      <c r="T65" s="465"/>
      <c r="U65" s="465"/>
      <c r="V65" s="465"/>
      <c r="W65" s="465"/>
      <c r="X65" s="465"/>
      <c r="Y65" s="589" t="s">
        <v>219</v>
      </c>
      <c r="Z65" s="590"/>
      <c r="AA65" s="590" t="s">
        <v>208</v>
      </c>
      <c r="AB65" s="590" t="s">
        <v>209</v>
      </c>
      <c r="AC65" s="590"/>
      <c r="AD65" s="591" t="s">
        <v>8</v>
      </c>
      <c r="AF65" s="466"/>
    </row>
    <row r="66" spans="13:32" ht="18" customHeight="1" x14ac:dyDescent="0.2">
      <c r="M66" s="464"/>
      <c r="N66" s="465"/>
      <c r="O66" s="465"/>
      <c r="P66" s="465"/>
      <c r="Q66" s="465"/>
      <c r="R66" s="465"/>
      <c r="S66" s="465"/>
      <c r="T66" s="465"/>
      <c r="U66" s="465"/>
      <c r="V66" s="465"/>
      <c r="W66" s="465"/>
      <c r="X66" s="465"/>
      <c r="Y66" s="592" t="s">
        <v>116</v>
      </c>
      <c r="Z66" s="593"/>
      <c r="AA66" s="594">
        <v>0</v>
      </c>
      <c r="AB66" s="594">
        <v>0</v>
      </c>
      <c r="AC66" s="594">
        <f>AB66-AA66</f>
        <v>0</v>
      </c>
      <c r="AD66" s="595"/>
      <c r="AF66" s="466"/>
    </row>
    <row r="67" spans="13:32" ht="18" customHeight="1" x14ac:dyDescent="0.2">
      <c r="M67" s="464"/>
      <c r="N67" s="465"/>
      <c r="O67" s="465"/>
      <c r="P67" s="465"/>
      <c r="Q67" s="465"/>
      <c r="R67" s="465"/>
      <c r="S67" s="465"/>
      <c r="T67" s="465"/>
      <c r="U67" s="465"/>
      <c r="V67" s="465"/>
      <c r="W67" s="465"/>
      <c r="X67" s="465"/>
      <c r="Y67" s="592" t="s">
        <v>117</v>
      </c>
      <c r="Z67" s="593"/>
      <c r="AA67" s="594">
        <v>0</v>
      </c>
      <c r="AB67" s="594">
        <v>0</v>
      </c>
      <c r="AC67" s="594">
        <f>AB67-AA67</f>
        <v>0</v>
      </c>
      <c r="AD67" s="595"/>
      <c r="AF67" s="466"/>
    </row>
    <row r="68" spans="13:32" ht="18" customHeight="1" x14ac:dyDescent="0.2">
      <c r="M68" s="464"/>
      <c r="N68" s="465"/>
      <c r="O68" s="465"/>
      <c r="P68" s="465"/>
      <c r="Q68" s="465"/>
      <c r="R68" s="465"/>
      <c r="S68" s="465"/>
      <c r="T68" s="465"/>
      <c r="U68" s="465"/>
      <c r="V68" s="465"/>
      <c r="W68" s="465"/>
      <c r="X68" s="465"/>
      <c r="Y68" s="592" t="s">
        <v>118</v>
      </c>
      <c r="Z68" s="593"/>
      <c r="AA68" s="594">
        <v>0</v>
      </c>
      <c r="AB68" s="594">
        <v>0</v>
      </c>
      <c r="AC68" s="594">
        <f>AB68-AA68</f>
        <v>0</v>
      </c>
      <c r="AD68" s="595"/>
      <c r="AF68" s="466"/>
    </row>
    <row r="69" spans="13:32" ht="18" customHeight="1" x14ac:dyDescent="0.2">
      <c r="M69" s="464"/>
      <c r="N69" s="465"/>
      <c r="O69" s="465"/>
      <c r="P69" s="465"/>
      <c r="Q69" s="465"/>
      <c r="R69" s="465"/>
      <c r="S69" s="465"/>
      <c r="T69" s="465"/>
      <c r="U69" s="465"/>
      <c r="V69" s="465"/>
      <c r="W69" s="465"/>
      <c r="X69" s="465"/>
      <c r="Y69" s="592" t="s">
        <v>76</v>
      </c>
      <c r="Z69" s="593"/>
      <c r="AA69" s="594">
        <v>0</v>
      </c>
      <c r="AB69" s="596">
        <v>0</v>
      </c>
      <c r="AC69" s="594">
        <f>AB69-AA69</f>
        <v>0</v>
      </c>
      <c r="AD69" s="595"/>
      <c r="AF69" s="466"/>
    </row>
    <row r="70" spans="13:32" ht="18" customHeight="1" thickBot="1" x14ac:dyDescent="0.25">
      <c r="M70" s="464"/>
      <c r="N70" s="465"/>
      <c r="O70" s="465"/>
      <c r="P70" s="465"/>
      <c r="Q70" s="465"/>
      <c r="R70" s="465"/>
      <c r="S70" s="465"/>
      <c r="T70" s="465"/>
      <c r="U70" s="465"/>
      <c r="V70" s="465"/>
      <c r="W70" s="465"/>
      <c r="X70" s="465"/>
      <c r="Y70" s="597" t="s">
        <v>220</v>
      </c>
      <c r="Z70" s="598"/>
      <c r="AA70" s="599">
        <f>SUM(AA66:AA69)</f>
        <v>0</v>
      </c>
      <c r="AB70" s="600">
        <f>SUM(AB66:AB69)</f>
        <v>0</v>
      </c>
      <c r="AC70" s="599">
        <f>SUM(AC66:AC69)</f>
        <v>0</v>
      </c>
      <c r="AD70" s="601"/>
      <c r="AF70" s="466"/>
    </row>
    <row r="71" spans="13:32" ht="15" thickBot="1" x14ac:dyDescent="0.25">
      <c r="M71" s="602"/>
      <c r="N71" s="603"/>
      <c r="O71" s="603"/>
      <c r="P71" s="603"/>
      <c r="Q71" s="603"/>
      <c r="R71" s="603"/>
      <c r="S71" s="603"/>
      <c r="T71" s="603"/>
      <c r="U71" s="603"/>
      <c r="V71" s="603"/>
      <c r="W71" s="603"/>
      <c r="X71" s="603"/>
      <c r="Y71" s="603"/>
      <c r="Z71" s="603"/>
      <c r="AA71" s="603"/>
      <c r="AB71" s="603"/>
      <c r="AC71" s="603"/>
      <c r="AD71" s="604"/>
      <c r="AE71" s="605"/>
      <c r="AF71" s="606"/>
    </row>
    <row r="76" spans="13:32" x14ac:dyDescent="0.2">
      <c r="S76" s="607"/>
      <c r="T76" s="607"/>
      <c r="U76" s="607"/>
      <c r="V76" s="607"/>
      <c r="W76" s="607"/>
    </row>
    <row r="77" spans="13:32" x14ac:dyDescent="0.2">
      <c r="S77" s="607"/>
      <c r="T77" s="607"/>
      <c r="U77" s="607"/>
      <c r="V77" s="607"/>
      <c r="W77" s="607"/>
    </row>
    <row r="78" spans="13:32" x14ac:dyDescent="0.2">
      <c r="S78" s="607"/>
      <c r="T78" s="607"/>
      <c r="U78" s="607"/>
      <c r="V78" s="607"/>
      <c r="W78" s="607"/>
    </row>
    <row r="79" spans="13:32" x14ac:dyDescent="0.2">
      <c r="S79" s="607"/>
      <c r="T79" s="607"/>
      <c r="U79" s="607"/>
      <c r="V79" s="607"/>
      <c r="W79" s="607"/>
    </row>
    <row r="80" spans="13:32" x14ac:dyDescent="0.2">
      <c r="S80" s="607"/>
      <c r="T80" s="607"/>
      <c r="U80" s="607"/>
      <c r="V80" s="607"/>
      <c r="W80" s="607"/>
    </row>
    <row r="81" spans="19:23" x14ac:dyDescent="0.2">
      <c r="S81" s="607"/>
      <c r="T81" s="607"/>
      <c r="U81" s="607"/>
      <c r="V81" s="607"/>
      <c r="W81" s="607"/>
    </row>
    <row r="82" spans="19:23" x14ac:dyDescent="0.2">
      <c r="S82" s="607"/>
      <c r="T82" s="607"/>
      <c r="U82" s="607"/>
      <c r="V82" s="607"/>
      <c r="W82" s="607"/>
    </row>
    <row r="83" spans="19:23" x14ac:dyDescent="0.2">
      <c r="S83" s="607"/>
      <c r="T83" s="607"/>
      <c r="U83" s="607"/>
      <c r="V83" s="607"/>
      <c r="W83" s="607"/>
    </row>
    <row r="84" spans="19:23" x14ac:dyDescent="0.2">
      <c r="S84" s="607"/>
      <c r="T84" s="607"/>
      <c r="U84" s="607"/>
      <c r="V84" s="607"/>
      <c r="W84" s="607"/>
    </row>
    <row r="86" spans="19:23" x14ac:dyDescent="0.2">
      <c r="S86" s="607"/>
      <c r="T86" s="607"/>
      <c r="U86" s="607"/>
      <c r="V86" s="607"/>
      <c r="W86" s="607"/>
    </row>
    <row r="87" spans="19:23" x14ac:dyDescent="0.2">
      <c r="S87" s="607"/>
      <c r="T87" s="607"/>
      <c r="U87" s="607"/>
      <c r="V87" s="607"/>
      <c r="W87" s="607"/>
    </row>
    <row r="88" spans="19:23" x14ac:dyDescent="0.2">
      <c r="S88" s="607"/>
      <c r="T88" s="607"/>
      <c r="U88" s="607"/>
      <c r="V88" s="607"/>
      <c r="W88" s="607"/>
    </row>
  </sheetData>
  <sheetProtection algorithmName="SHA-512" hashValue="aC/0dAr2anrQ9x7U5Jk5kPv06CI3pCgmEnVi9OBp/smBnWPWHeT/m1XrJ5R9sqIv2bfm2FH2HYgh2KrT+cxmkA==" saltValue="bx2ktbb/DqB+rSc439UCIQ==" spinCount="100000" sheet="1" selectLockedCells="1"/>
  <mergeCells count="58">
    <mergeCell ref="Y62:AA62"/>
    <mergeCell ref="S11:AE11"/>
    <mergeCell ref="S54:T54"/>
    <mergeCell ref="U54:V54"/>
    <mergeCell ref="AB54:AB57"/>
    <mergeCell ref="Y58:AA58"/>
    <mergeCell ref="S52:T52"/>
    <mergeCell ref="S53:T53"/>
    <mergeCell ref="AB13:AE14"/>
    <mergeCell ref="AB18:AE18"/>
    <mergeCell ref="AB28:AE28"/>
    <mergeCell ref="Y47:Z47"/>
    <mergeCell ref="S13:S15"/>
    <mergeCell ref="Y13:Z15"/>
    <mergeCell ref="Y18:Z18"/>
    <mergeCell ref="Y28:Z28"/>
    <mergeCell ref="Y41:AB41"/>
    <mergeCell ref="S41:W49"/>
    <mergeCell ref="U13:U15"/>
    <mergeCell ref="W13:W15"/>
    <mergeCell ref="N3:P3"/>
    <mergeCell ref="N4:P4"/>
    <mergeCell ref="T4:U4"/>
    <mergeCell ref="T5:U5"/>
    <mergeCell ref="T6:U6"/>
    <mergeCell ref="N7:P7"/>
    <mergeCell ref="M18:N18"/>
    <mergeCell ref="M28:N28"/>
    <mergeCell ref="M24:N24"/>
    <mergeCell ref="P24:Q24"/>
    <mergeCell ref="N8:P8"/>
    <mergeCell ref="N9:P9"/>
    <mergeCell ref="M15:N15"/>
    <mergeCell ref="M11:Q11"/>
    <mergeCell ref="P13:P15"/>
    <mergeCell ref="Q13:Q15"/>
    <mergeCell ref="H18:I18"/>
    <mergeCell ref="D24:I24"/>
    <mergeCell ref="C39:K39"/>
    <mergeCell ref="K13:K15"/>
    <mergeCell ref="D28:E28"/>
    <mergeCell ref="H28:I28"/>
    <mergeCell ref="V7:W8"/>
    <mergeCell ref="U52:V52"/>
    <mergeCell ref="U53:V53"/>
    <mergeCell ref="C3:F3"/>
    <mergeCell ref="D18:E18"/>
    <mergeCell ref="H15:I15"/>
    <mergeCell ref="F15:G15"/>
    <mergeCell ref="D15:E15"/>
    <mergeCell ref="C13:I13"/>
    <mergeCell ref="C8:D8"/>
    <mergeCell ref="E8:F8"/>
    <mergeCell ref="G8:I8"/>
    <mergeCell ref="D10:I10"/>
    <mergeCell ref="D11:I11"/>
    <mergeCell ref="C6:I6"/>
    <mergeCell ref="C43:I43"/>
  </mergeCells>
  <conditionalFormatting sqref="U7">
    <cfRule type="cellIs" dxfId="1" priority="1" operator="lessThan">
      <formula>0.5</formula>
    </cfRule>
  </conditionalFormatting>
  <dataValidations disablePrompts="1" count="1">
    <dataValidation type="list" allowBlank="1" showInputMessage="1" showErrorMessage="1" sqref="AA53">
      <formula1>Gem._SVA_Liste</formula1>
    </dataValidation>
  </dataValidations>
  <pageMargins left="0.51181102362204722" right="0.51181102362204722" top="0.78740157480314965" bottom="0.78740157480314965" header="0.31496062992125984" footer="0.31496062992125984"/>
  <pageSetup paperSize="9" scale="47" orientation="landscape" r:id="rId1"/>
  <headerFooter>
    <oddHeader>&amp;L&amp;9Berechnung Ausfallentschädigung&amp;C&amp;9Modell Entgangene Einnahmen&amp;R&amp;9Fachstelle Kultur Kanton Zürich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19"/>
  <sheetViews>
    <sheetView zoomScale="90" zoomScaleNormal="90" workbookViewId="0">
      <pane ySplit="15" topLeftCell="A91" activePane="bottomLeft" state="frozen"/>
      <selection pane="bottomLeft" activeCell="H54" sqref="H54"/>
    </sheetView>
  </sheetViews>
  <sheetFormatPr baseColWidth="10" defaultColWidth="11.5703125" defaultRowHeight="12" x14ac:dyDescent="0.2"/>
  <cols>
    <col min="1" max="2" width="3.85546875" style="300" customWidth="1"/>
    <col min="3" max="3" width="34.42578125" style="355" customWidth="1"/>
    <col min="4" max="4" width="15.5703125" style="300" bestFit="1" customWidth="1"/>
    <col min="5" max="10" width="14.85546875" style="300" customWidth="1"/>
    <col min="11" max="11" width="13.140625" style="300" customWidth="1"/>
    <col min="12" max="12" width="3.85546875" style="300" customWidth="1"/>
    <col min="13" max="16384" width="11.5703125" style="300"/>
  </cols>
  <sheetData>
    <row r="1" spans="1:161" s="6" customFormat="1" ht="12.75" thickBot="1" x14ac:dyDescent="0.25">
      <c r="A1" s="76"/>
      <c r="B1" s="77"/>
      <c r="C1" s="78"/>
      <c r="K1" s="5"/>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row>
    <row r="2" spans="1:161" s="83" customFormat="1" ht="15.75" x14ac:dyDescent="0.25">
      <c r="A2" s="79"/>
      <c r="B2" s="80"/>
      <c r="C2" s="81"/>
      <c r="D2" s="81"/>
      <c r="E2" s="81"/>
      <c r="F2" s="81"/>
      <c r="G2" s="81"/>
      <c r="H2" s="81"/>
      <c r="I2" s="81"/>
      <c r="J2" s="81"/>
      <c r="K2" s="231"/>
      <c r="L2" s="234"/>
    </row>
    <row r="3" spans="1:161" s="83" customFormat="1" ht="15.75" x14ac:dyDescent="0.25">
      <c r="A3" s="79"/>
      <c r="B3" s="84"/>
      <c r="C3" s="85" t="str">
        <f>'Kennzahlen aus den Vorjahren'!C3:F3</f>
        <v xml:space="preserve">Schadensberechnung Kulturunternehmen (Version 29.07.2021) </v>
      </c>
      <c r="D3" s="85"/>
      <c r="E3" s="85"/>
      <c r="F3" s="85"/>
      <c r="K3" s="87" t="str">
        <f>'Kennzahlen aus den Vorjahren'!K4</f>
        <v xml:space="preserve"> Abgabetermin: 30. September 2021</v>
      </c>
      <c r="L3" s="235"/>
    </row>
    <row r="4" spans="1:161" s="83" customFormat="1" ht="15.75" x14ac:dyDescent="0.25">
      <c r="A4" s="79"/>
      <c r="B4" s="89"/>
      <c r="C4" s="90" t="str">
        <f>'Kennzahlen aus den Vorjahren'!C4</f>
        <v>Schadensberechnung für Musikklubs und Konzertlokale: 1. Mai bis 31. August 2021</v>
      </c>
      <c r="D4" s="90"/>
      <c r="E4" s="90"/>
      <c r="F4" s="79"/>
      <c r="G4" s="79"/>
      <c r="H4" s="79"/>
      <c r="I4" s="79"/>
      <c r="J4" s="79"/>
      <c r="K4" s="79"/>
      <c r="L4" s="235"/>
    </row>
    <row r="5" spans="1:161" s="83" customFormat="1" ht="15.75" customHeight="1" x14ac:dyDescent="0.2">
      <c r="A5" s="79"/>
      <c r="B5" s="91"/>
      <c r="C5" s="92"/>
      <c r="D5" s="86"/>
      <c r="E5" s="86"/>
      <c r="F5" s="86"/>
      <c r="G5" s="86"/>
      <c r="H5" s="86"/>
      <c r="I5" s="86"/>
      <c r="J5" s="86"/>
      <c r="K5" s="79"/>
      <c r="L5" s="235"/>
    </row>
    <row r="6" spans="1:161" s="83" customFormat="1" ht="31.5" customHeight="1" x14ac:dyDescent="0.2">
      <c r="A6" s="79"/>
      <c r="B6" s="91"/>
      <c r="C6" s="753" t="str">
        <f>'Kennzahlen aus den Vorjahren'!C6:I6</f>
        <v>Bitte stellen Sie sicher, dass Sie alle drei Blätter (Register) ausfüllen:
 "Kennzahlen aus den Vorjahren" / "Liste Veranstaltungen kuratiert" / "Schadensberechnung"</v>
      </c>
      <c r="D6" s="753"/>
      <c r="E6" s="753"/>
      <c r="F6" s="753"/>
      <c r="G6" s="753"/>
      <c r="H6" s="753"/>
      <c r="I6" s="753"/>
      <c r="J6" s="753"/>
      <c r="K6" s="753"/>
      <c r="L6" s="236"/>
      <c r="M6" s="94"/>
      <c r="N6" s="94"/>
      <c r="O6" s="94"/>
      <c r="P6" s="94"/>
    </row>
    <row r="7" spans="1:161" s="6" customFormat="1" ht="17.25" customHeight="1" thickBot="1" x14ac:dyDescent="0.25">
      <c r="A7" s="76"/>
      <c r="B7" s="101"/>
      <c r="C7" s="102"/>
      <c r="D7" s="42"/>
      <c r="E7" s="42"/>
      <c r="F7" s="103"/>
      <c r="G7" s="103"/>
      <c r="H7" s="103"/>
      <c r="I7" s="103"/>
      <c r="J7" s="103"/>
      <c r="K7" s="223"/>
      <c r="L7" s="57"/>
      <c r="M7" s="104"/>
      <c r="N7" s="104"/>
      <c r="O7" s="104"/>
      <c r="P7" s="104"/>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row>
    <row r="8" spans="1:161" s="100" customFormat="1" ht="27" customHeight="1" thickBot="1" x14ac:dyDescent="0.25">
      <c r="A8" s="97"/>
      <c r="B8" s="98"/>
      <c r="C8" s="640" t="s">
        <v>125</v>
      </c>
      <c r="D8" s="641"/>
      <c r="E8" s="642" t="s">
        <v>70</v>
      </c>
      <c r="F8" s="642"/>
      <c r="G8" s="642"/>
      <c r="H8" s="643" t="s">
        <v>101</v>
      </c>
      <c r="I8" s="643"/>
      <c r="J8" s="643"/>
      <c r="K8" s="644"/>
      <c r="L8" s="30"/>
      <c r="M8" s="99"/>
      <c r="N8" s="99"/>
      <c r="O8" s="99"/>
      <c r="P8" s="99"/>
      <c r="Q8" s="99"/>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row>
    <row r="9" spans="1:161" ht="12.75" thickBot="1" x14ac:dyDescent="0.25">
      <c r="B9" s="301"/>
      <c r="C9" s="302"/>
      <c r="D9" s="303"/>
      <c r="E9" s="303"/>
      <c r="F9" s="303"/>
      <c r="G9" s="303"/>
      <c r="H9" s="303"/>
      <c r="I9" s="303"/>
      <c r="J9" s="303"/>
      <c r="K9" s="303"/>
      <c r="L9" s="304"/>
    </row>
    <row r="10" spans="1:161" s="6" customFormat="1" ht="18.75" customHeight="1" x14ac:dyDescent="0.2">
      <c r="A10" s="76"/>
      <c r="B10" s="101"/>
      <c r="C10" s="105" t="s">
        <v>0</v>
      </c>
      <c r="D10" s="106"/>
      <c r="E10" s="239"/>
      <c r="F10" s="768">
        <f>'Kennzahlen aus den Vorjahren'!D10</f>
        <v>0</v>
      </c>
      <c r="G10" s="768"/>
      <c r="H10" s="768"/>
      <c r="I10" s="768"/>
      <c r="J10" s="768"/>
      <c r="K10" s="769"/>
      <c r="L10" s="57"/>
      <c r="M10" s="104"/>
      <c r="N10" s="104"/>
      <c r="O10" s="104"/>
      <c r="P10" s="104"/>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row>
    <row r="11" spans="1:161" s="6" customFormat="1" ht="18.75" customHeight="1" thickBot="1" x14ac:dyDescent="0.25">
      <c r="A11" s="76"/>
      <c r="B11" s="101"/>
      <c r="C11" s="232" t="s">
        <v>55</v>
      </c>
      <c r="D11" s="233"/>
      <c r="E11" s="240"/>
      <c r="F11" s="770">
        <f>'Kennzahlen aus den Vorjahren'!D11</f>
        <v>0</v>
      </c>
      <c r="G11" s="770"/>
      <c r="H11" s="770"/>
      <c r="I11" s="770"/>
      <c r="J11" s="770"/>
      <c r="K11" s="771"/>
      <c r="L11" s="57"/>
      <c r="M11" s="104"/>
      <c r="N11" s="104"/>
      <c r="O11" s="104"/>
      <c r="P11" s="104"/>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row>
    <row r="12" spans="1:161" s="83" customFormat="1" ht="12" customHeight="1" thickBot="1" x14ac:dyDescent="0.25">
      <c r="A12" s="79"/>
      <c r="B12" s="91"/>
      <c r="C12" s="86"/>
      <c r="D12" s="86"/>
      <c r="E12" s="86"/>
      <c r="F12" s="86"/>
      <c r="G12" s="86"/>
      <c r="H12" s="86"/>
      <c r="I12" s="86"/>
      <c r="J12" s="86"/>
      <c r="K12" s="86"/>
      <c r="L12" s="95"/>
      <c r="M12" s="96"/>
      <c r="N12" s="96"/>
      <c r="O12" s="96"/>
      <c r="P12" s="96"/>
      <c r="Q12" s="96"/>
    </row>
    <row r="13" spans="1:161" ht="22.5" customHeight="1" thickBot="1" x14ac:dyDescent="0.25">
      <c r="B13" s="301"/>
      <c r="C13" s="765" t="s">
        <v>126</v>
      </c>
      <c r="D13" s="766"/>
      <c r="E13" s="766"/>
      <c r="F13" s="766"/>
      <c r="G13" s="766"/>
      <c r="H13" s="766"/>
      <c r="I13" s="766"/>
      <c r="J13" s="766"/>
      <c r="K13" s="767"/>
      <c r="L13" s="304"/>
    </row>
    <row r="14" spans="1:161" ht="48.75" thickBot="1" x14ac:dyDescent="0.25">
      <c r="B14" s="301"/>
      <c r="C14" s="305" t="s">
        <v>96</v>
      </c>
      <c r="D14" s="306" t="s">
        <v>99</v>
      </c>
      <c r="E14" s="306" t="s">
        <v>107</v>
      </c>
      <c r="F14" s="306" t="s">
        <v>110</v>
      </c>
      <c r="G14" s="306" t="s">
        <v>111</v>
      </c>
      <c r="H14" s="306" t="s">
        <v>95</v>
      </c>
      <c r="I14" s="307" t="s">
        <v>103</v>
      </c>
      <c r="J14" s="306" t="s">
        <v>85</v>
      </c>
      <c r="K14" s="308" t="s">
        <v>102</v>
      </c>
      <c r="L14" s="304"/>
    </row>
    <row r="15" spans="1:161" s="309" customFormat="1" ht="15" customHeight="1" thickBot="1" x14ac:dyDescent="0.25">
      <c r="B15" s="310"/>
      <c r="C15" s="311" t="s">
        <v>100</v>
      </c>
      <c r="D15" s="312">
        <v>44100</v>
      </c>
      <c r="E15" s="313" t="s">
        <v>94</v>
      </c>
      <c r="F15" s="314">
        <v>1000</v>
      </c>
      <c r="G15" s="315">
        <v>250</v>
      </c>
      <c r="H15" s="314">
        <v>25</v>
      </c>
      <c r="I15" s="316">
        <f>G15*H15</f>
        <v>6250</v>
      </c>
      <c r="J15" s="314">
        <v>5</v>
      </c>
      <c r="K15" s="317">
        <f>G15*J15</f>
        <v>1250</v>
      </c>
      <c r="L15" s="318"/>
    </row>
    <row r="16" spans="1:161" s="309" customFormat="1" ht="7.5" customHeight="1" thickBot="1" x14ac:dyDescent="0.25">
      <c r="B16" s="310"/>
      <c r="C16" s="319"/>
      <c r="D16" s="320"/>
      <c r="E16" s="319"/>
      <c r="F16" s="321"/>
      <c r="G16" s="322"/>
      <c r="H16" s="321"/>
      <c r="I16" s="321"/>
      <c r="J16" s="321"/>
      <c r="K16" s="321"/>
      <c r="L16" s="318"/>
    </row>
    <row r="17" spans="2:12" s="309" customFormat="1" ht="15" customHeight="1" x14ac:dyDescent="0.2">
      <c r="B17" s="310"/>
      <c r="C17" s="754" t="s">
        <v>138</v>
      </c>
      <c r="D17" s="755"/>
      <c r="E17" s="755"/>
      <c r="F17" s="756"/>
      <c r="G17" s="756"/>
      <c r="H17" s="756"/>
      <c r="I17" s="756"/>
      <c r="J17" s="756"/>
      <c r="K17" s="757"/>
      <c r="L17" s="318"/>
    </row>
    <row r="18" spans="2:12" s="309" customFormat="1" ht="15" customHeight="1" x14ac:dyDescent="0.2">
      <c r="B18" s="310"/>
      <c r="C18" s="367"/>
      <c r="D18" s="368"/>
      <c r="E18" s="369"/>
      <c r="F18" s="370"/>
      <c r="G18" s="371"/>
      <c r="H18" s="370"/>
      <c r="I18" s="323">
        <f>G18*H18</f>
        <v>0</v>
      </c>
      <c r="J18" s="370"/>
      <c r="K18" s="324">
        <f>G18*J18</f>
        <v>0</v>
      </c>
      <c r="L18" s="318"/>
    </row>
    <row r="19" spans="2:12" s="309" customFormat="1" ht="15" customHeight="1" x14ac:dyDescent="0.2">
      <c r="B19" s="310"/>
      <c r="C19" s="367"/>
      <c r="D19" s="368"/>
      <c r="E19" s="369"/>
      <c r="F19" s="370"/>
      <c r="G19" s="371"/>
      <c r="H19" s="370"/>
      <c r="I19" s="323">
        <f t="shared" ref="I19:I28" si="0">G19*H19</f>
        <v>0</v>
      </c>
      <c r="J19" s="370"/>
      <c r="K19" s="324">
        <f t="shared" ref="K19:K28" si="1">G19*J19</f>
        <v>0</v>
      </c>
      <c r="L19" s="318"/>
    </row>
    <row r="20" spans="2:12" s="309" customFormat="1" ht="15" customHeight="1" x14ac:dyDescent="0.2">
      <c r="B20" s="310"/>
      <c r="C20" s="367"/>
      <c r="D20" s="368"/>
      <c r="E20" s="369"/>
      <c r="F20" s="370"/>
      <c r="G20" s="371"/>
      <c r="H20" s="370"/>
      <c r="I20" s="323">
        <f t="shared" si="0"/>
        <v>0</v>
      </c>
      <c r="J20" s="370"/>
      <c r="K20" s="324">
        <f t="shared" si="1"/>
        <v>0</v>
      </c>
      <c r="L20" s="318"/>
    </row>
    <row r="21" spans="2:12" s="309" customFormat="1" ht="15" customHeight="1" x14ac:dyDescent="0.2">
      <c r="B21" s="310"/>
      <c r="C21" s="367"/>
      <c r="D21" s="368"/>
      <c r="E21" s="369"/>
      <c r="F21" s="370"/>
      <c r="G21" s="371"/>
      <c r="H21" s="370"/>
      <c r="I21" s="323">
        <f t="shared" si="0"/>
        <v>0</v>
      </c>
      <c r="J21" s="370"/>
      <c r="K21" s="324">
        <f t="shared" si="1"/>
        <v>0</v>
      </c>
      <c r="L21" s="318"/>
    </row>
    <row r="22" spans="2:12" s="309" customFormat="1" ht="15" customHeight="1" x14ac:dyDescent="0.2">
      <c r="B22" s="310"/>
      <c r="C22" s="367"/>
      <c r="D22" s="368"/>
      <c r="E22" s="369"/>
      <c r="F22" s="370"/>
      <c r="G22" s="371"/>
      <c r="H22" s="370"/>
      <c r="I22" s="323">
        <f t="shared" si="0"/>
        <v>0</v>
      </c>
      <c r="J22" s="370"/>
      <c r="K22" s="324">
        <f t="shared" si="1"/>
        <v>0</v>
      </c>
      <c r="L22" s="318"/>
    </row>
    <row r="23" spans="2:12" s="309" customFormat="1" ht="15" customHeight="1" x14ac:dyDescent="0.2">
      <c r="B23" s="310"/>
      <c r="C23" s="367"/>
      <c r="D23" s="368"/>
      <c r="E23" s="369"/>
      <c r="F23" s="370"/>
      <c r="G23" s="371"/>
      <c r="H23" s="370"/>
      <c r="I23" s="323">
        <f t="shared" si="0"/>
        <v>0</v>
      </c>
      <c r="J23" s="370"/>
      <c r="K23" s="324">
        <f t="shared" si="1"/>
        <v>0</v>
      </c>
      <c r="L23" s="318"/>
    </row>
    <row r="24" spans="2:12" s="309" customFormat="1" ht="15" customHeight="1" x14ac:dyDescent="0.2">
      <c r="B24" s="310"/>
      <c r="C24" s="367"/>
      <c r="D24" s="368"/>
      <c r="E24" s="369"/>
      <c r="F24" s="370"/>
      <c r="G24" s="371"/>
      <c r="H24" s="370"/>
      <c r="I24" s="323">
        <f t="shared" si="0"/>
        <v>0</v>
      </c>
      <c r="J24" s="370"/>
      <c r="K24" s="324">
        <f t="shared" si="1"/>
        <v>0</v>
      </c>
      <c r="L24" s="318"/>
    </row>
    <row r="25" spans="2:12" s="309" customFormat="1" ht="15" customHeight="1" x14ac:dyDescent="0.2">
      <c r="B25" s="310"/>
      <c r="C25" s="367"/>
      <c r="D25" s="368"/>
      <c r="E25" s="369"/>
      <c r="F25" s="370"/>
      <c r="G25" s="371"/>
      <c r="H25" s="370"/>
      <c r="I25" s="323">
        <f t="shared" si="0"/>
        <v>0</v>
      </c>
      <c r="J25" s="370"/>
      <c r="K25" s="324">
        <f t="shared" si="1"/>
        <v>0</v>
      </c>
      <c r="L25" s="318"/>
    </row>
    <row r="26" spans="2:12" s="309" customFormat="1" ht="15" customHeight="1" x14ac:dyDescent="0.2">
      <c r="B26" s="310"/>
      <c r="C26" s="367"/>
      <c r="D26" s="368"/>
      <c r="E26" s="369"/>
      <c r="F26" s="370"/>
      <c r="G26" s="371"/>
      <c r="H26" s="370"/>
      <c r="I26" s="323">
        <f t="shared" si="0"/>
        <v>0</v>
      </c>
      <c r="J26" s="370"/>
      <c r="K26" s="324">
        <f t="shared" si="1"/>
        <v>0</v>
      </c>
      <c r="L26" s="318"/>
    </row>
    <row r="27" spans="2:12" s="309" customFormat="1" ht="15" customHeight="1" x14ac:dyDescent="0.2">
      <c r="B27" s="310"/>
      <c r="C27" s="367"/>
      <c r="D27" s="368"/>
      <c r="E27" s="369"/>
      <c r="F27" s="370"/>
      <c r="G27" s="371"/>
      <c r="H27" s="370"/>
      <c r="I27" s="323">
        <f t="shared" si="0"/>
        <v>0</v>
      </c>
      <c r="J27" s="370"/>
      <c r="K27" s="324">
        <f t="shared" si="1"/>
        <v>0</v>
      </c>
      <c r="L27" s="318"/>
    </row>
    <row r="28" spans="2:12" s="309" customFormat="1" ht="15" customHeight="1" x14ac:dyDescent="0.2">
      <c r="B28" s="310"/>
      <c r="C28" s="367"/>
      <c r="D28" s="368"/>
      <c r="E28" s="369"/>
      <c r="F28" s="370"/>
      <c r="G28" s="371"/>
      <c r="H28" s="370"/>
      <c r="I28" s="323">
        <f t="shared" si="0"/>
        <v>0</v>
      </c>
      <c r="J28" s="370"/>
      <c r="K28" s="324">
        <f t="shared" si="1"/>
        <v>0</v>
      </c>
      <c r="L28" s="318"/>
    </row>
    <row r="29" spans="2:12" s="309" customFormat="1" ht="15" customHeight="1" x14ac:dyDescent="0.2">
      <c r="B29" s="310"/>
      <c r="C29" s="367"/>
      <c r="D29" s="368"/>
      <c r="E29" s="369"/>
      <c r="F29" s="370"/>
      <c r="G29" s="371"/>
      <c r="H29" s="370"/>
      <c r="I29" s="323">
        <f t="shared" ref="I29:I36" si="2">G29*H29</f>
        <v>0</v>
      </c>
      <c r="J29" s="370"/>
      <c r="K29" s="324">
        <f t="shared" ref="K29:K36" si="3">G29*J29</f>
        <v>0</v>
      </c>
      <c r="L29" s="318"/>
    </row>
    <row r="30" spans="2:12" s="309" customFormat="1" ht="15" customHeight="1" x14ac:dyDescent="0.2">
      <c r="B30" s="310"/>
      <c r="C30" s="367"/>
      <c r="D30" s="368"/>
      <c r="E30" s="369"/>
      <c r="F30" s="370"/>
      <c r="G30" s="371"/>
      <c r="H30" s="370"/>
      <c r="I30" s="323">
        <f t="shared" si="2"/>
        <v>0</v>
      </c>
      <c r="J30" s="370"/>
      <c r="K30" s="324">
        <f t="shared" si="3"/>
        <v>0</v>
      </c>
      <c r="L30" s="318"/>
    </row>
    <row r="31" spans="2:12" s="309" customFormat="1" ht="15" customHeight="1" x14ac:dyDescent="0.2">
      <c r="B31" s="310"/>
      <c r="C31" s="367"/>
      <c r="D31" s="368"/>
      <c r="E31" s="369"/>
      <c r="F31" s="370"/>
      <c r="G31" s="371"/>
      <c r="H31" s="370"/>
      <c r="I31" s="323">
        <f t="shared" si="2"/>
        <v>0</v>
      </c>
      <c r="J31" s="370"/>
      <c r="K31" s="324">
        <f t="shared" si="3"/>
        <v>0</v>
      </c>
      <c r="L31" s="318"/>
    </row>
    <row r="32" spans="2:12" s="309" customFormat="1" ht="15" customHeight="1" x14ac:dyDescent="0.2">
      <c r="B32" s="310"/>
      <c r="C32" s="367"/>
      <c r="D32" s="368"/>
      <c r="E32" s="369"/>
      <c r="F32" s="370"/>
      <c r="G32" s="371"/>
      <c r="H32" s="370"/>
      <c r="I32" s="323">
        <f t="shared" si="2"/>
        <v>0</v>
      </c>
      <c r="J32" s="370"/>
      <c r="K32" s="324">
        <f t="shared" si="3"/>
        <v>0</v>
      </c>
      <c r="L32" s="318"/>
    </row>
    <row r="33" spans="2:12" s="309" customFormat="1" ht="15" customHeight="1" x14ac:dyDescent="0.2">
      <c r="B33" s="310"/>
      <c r="C33" s="367"/>
      <c r="D33" s="368"/>
      <c r="E33" s="369"/>
      <c r="F33" s="370"/>
      <c r="G33" s="371"/>
      <c r="H33" s="370"/>
      <c r="I33" s="323">
        <f t="shared" si="2"/>
        <v>0</v>
      </c>
      <c r="J33" s="370"/>
      <c r="K33" s="324">
        <f t="shared" si="3"/>
        <v>0</v>
      </c>
      <c r="L33" s="318"/>
    </row>
    <row r="34" spans="2:12" s="309" customFormat="1" ht="15" customHeight="1" x14ac:dyDescent="0.2">
      <c r="B34" s="310"/>
      <c r="C34" s="367"/>
      <c r="D34" s="368"/>
      <c r="E34" s="369"/>
      <c r="F34" s="370"/>
      <c r="G34" s="371"/>
      <c r="H34" s="370"/>
      <c r="I34" s="323">
        <f t="shared" si="2"/>
        <v>0</v>
      </c>
      <c r="J34" s="370"/>
      <c r="K34" s="324">
        <f t="shared" si="3"/>
        <v>0</v>
      </c>
      <c r="L34" s="318"/>
    </row>
    <row r="35" spans="2:12" s="309" customFormat="1" ht="15" customHeight="1" x14ac:dyDescent="0.2">
      <c r="B35" s="310"/>
      <c r="C35" s="367"/>
      <c r="D35" s="368"/>
      <c r="E35" s="369"/>
      <c r="F35" s="370"/>
      <c r="G35" s="371"/>
      <c r="H35" s="370"/>
      <c r="I35" s="323">
        <f t="shared" si="2"/>
        <v>0</v>
      </c>
      <c r="J35" s="370"/>
      <c r="K35" s="324">
        <f t="shared" si="3"/>
        <v>0</v>
      </c>
      <c r="L35" s="318"/>
    </row>
    <row r="36" spans="2:12" s="309" customFormat="1" ht="15" customHeight="1" x14ac:dyDescent="0.2">
      <c r="B36" s="310"/>
      <c r="C36" s="367"/>
      <c r="D36" s="368"/>
      <c r="E36" s="369"/>
      <c r="F36" s="370"/>
      <c r="G36" s="371"/>
      <c r="H36" s="370"/>
      <c r="I36" s="323">
        <f t="shared" si="2"/>
        <v>0</v>
      </c>
      <c r="J36" s="370"/>
      <c r="K36" s="324">
        <f t="shared" si="3"/>
        <v>0</v>
      </c>
      <c r="L36" s="318"/>
    </row>
    <row r="37" spans="2:12" s="309" customFormat="1" ht="15" customHeight="1" thickBot="1" x14ac:dyDescent="0.25">
      <c r="B37" s="310"/>
      <c r="C37" s="372"/>
      <c r="D37" s="373"/>
      <c r="E37" s="374"/>
      <c r="F37" s="375"/>
      <c r="G37" s="376"/>
      <c r="H37" s="375"/>
      <c r="I37" s="366">
        <f>G37*H37</f>
        <v>0</v>
      </c>
      <c r="J37" s="375"/>
      <c r="K37" s="325">
        <f>G37*J37</f>
        <v>0</v>
      </c>
      <c r="L37" s="318"/>
    </row>
    <row r="38" spans="2:12" s="309" customFormat="1" ht="15" customHeight="1" x14ac:dyDescent="0.2">
      <c r="B38" s="310"/>
      <c r="C38" s="326" t="s">
        <v>142</v>
      </c>
      <c r="D38" s="327">
        <f>COUNT(D18:D37)</f>
        <v>0</v>
      </c>
      <c r="E38" s="328"/>
      <c r="F38" s="329">
        <f>SUM(F18:F37)</f>
        <v>0</v>
      </c>
      <c r="G38" s="327">
        <f>SUM(G18:G37)</f>
        <v>0</v>
      </c>
      <c r="H38" s="330"/>
      <c r="I38" s="331">
        <f>SUM(I18:I37)</f>
        <v>0</v>
      </c>
      <c r="J38" s="332"/>
      <c r="K38" s="333">
        <f>SUM(K18:K37)</f>
        <v>0</v>
      </c>
      <c r="L38" s="318"/>
    </row>
    <row r="39" spans="2:12" s="309" customFormat="1" ht="15" customHeight="1" thickBot="1" x14ac:dyDescent="0.25">
      <c r="B39" s="310"/>
      <c r="C39" s="334" t="s">
        <v>143</v>
      </c>
      <c r="D39" s="335"/>
      <c r="E39" s="336"/>
      <c r="F39" s="337"/>
      <c r="G39" s="338">
        <f>IFERROR(AVERAGE(G18:G37),0)</f>
        <v>0</v>
      </c>
      <c r="H39" s="351">
        <f>IFERROR(AVERAGE(H18:H37),0)</f>
        <v>0</v>
      </c>
      <c r="I39" s="339"/>
      <c r="J39" s="351">
        <f>IFERROR(AVERAGE(J18:J37),0)</f>
        <v>0</v>
      </c>
      <c r="K39" s="340"/>
      <c r="L39" s="318"/>
    </row>
    <row r="40" spans="2:12" s="309" customFormat="1" ht="15" customHeight="1" thickBot="1" x14ac:dyDescent="0.25">
      <c r="B40" s="310"/>
      <c r="C40" s="341"/>
      <c r="D40" s="342"/>
      <c r="E40" s="341"/>
      <c r="F40" s="343"/>
      <c r="G40" s="344"/>
      <c r="H40" s="343"/>
      <c r="I40" s="343"/>
      <c r="J40" s="343"/>
      <c r="K40" s="343"/>
      <c r="L40" s="318"/>
    </row>
    <row r="41" spans="2:12" s="309" customFormat="1" ht="15" customHeight="1" x14ac:dyDescent="0.2">
      <c r="B41" s="310"/>
      <c r="C41" s="758" t="s">
        <v>139</v>
      </c>
      <c r="D41" s="756"/>
      <c r="E41" s="756"/>
      <c r="F41" s="756"/>
      <c r="G41" s="756"/>
      <c r="H41" s="756"/>
      <c r="I41" s="756"/>
      <c r="J41" s="756"/>
      <c r="K41" s="757"/>
      <c r="L41" s="318"/>
    </row>
    <row r="42" spans="2:12" s="309" customFormat="1" ht="15" customHeight="1" x14ac:dyDescent="0.2">
      <c r="B42" s="310"/>
      <c r="C42" s="367"/>
      <c r="D42" s="368"/>
      <c r="E42" s="369"/>
      <c r="F42" s="370"/>
      <c r="G42" s="371"/>
      <c r="H42" s="370"/>
      <c r="I42" s="323">
        <f>G42*H42</f>
        <v>0</v>
      </c>
      <c r="J42" s="370"/>
      <c r="K42" s="324">
        <f>G42*J42</f>
        <v>0</v>
      </c>
      <c r="L42" s="318"/>
    </row>
    <row r="43" spans="2:12" s="309" customFormat="1" ht="15" customHeight="1" x14ac:dyDescent="0.2">
      <c r="B43" s="310"/>
      <c r="C43" s="367"/>
      <c r="D43" s="368"/>
      <c r="E43" s="369"/>
      <c r="F43" s="370"/>
      <c r="G43" s="371"/>
      <c r="H43" s="370"/>
      <c r="I43" s="323">
        <f t="shared" ref="I43:I60" si="4">G43*H43</f>
        <v>0</v>
      </c>
      <c r="J43" s="370"/>
      <c r="K43" s="324">
        <f t="shared" ref="K43:K60" si="5">G43*J43</f>
        <v>0</v>
      </c>
      <c r="L43" s="318"/>
    </row>
    <row r="44" spans="2:12" s="309" customFormat="1" ht="15" customHeight="1" x14ac:dyDescent="0.2">
      <c r="B44" s="310"/>
      <c r="C44" s="367"/>
      <c r="D44" s="368"/>
      <c r="E44" s="369"/>
      <c r="F44" s="370"/>
      <c r="G44" s="371"/>
      <c r="H44" s="370"/>
      <c r="I44" s="323">
        <f t="shared" si="4"/>
        <v>0</v>
      </c>
      <c r="J44" s="370"/>
      <c r="K44" s="324">
        <f t="shared" si="5"/>
        <v>0</v>
      </c>
      <c r="L44" s="318"/>
    </row>
    <row r="45" spans="2:12" s="309" customFormat="1" ht="15" customHeight="1" x14ac:dyDescent="0.2">
      <c r="B45" s="310"/>
      <c r="C45" s="367"/>
      <c r="D45" s="368"/>
      <c r="E45" s="369"/>
      <c r="F45" s="370"/>
      <c r="G45" s="371"/>
      <c r="H45" s="370"/>
      <c r="I45" s="323">
        <f t="shared" si="4"/>
        <v>0</v>
      </c>
      <c r="J45" s="370"/>
      <c r="K45" s="324">
        <f t="shared" si="5"/>
        <v>0</v>
      </c>
      <c r="L45" s="318"/>
    </row>
    <row r="46" spans="2:12" s="309" customFormat="1" ht="15" customHeight="1" x14ac:dyDescent="0.2">
      <c r="B46" s="310"/>
      <c r="C46" s="367"/>
      <c r="D46" s="368"/>
      <c r="E46" s="369"/>
      <c r="F46" s="370"/>
      <c r="G46" s="371"/>
      <c r="H46" s="370"/>
      <c r="I46" s="323">
        <f t="shared" si="4"/>
        <v>0</v>
      </c>
      <c r="J46" s="370"/>
      <c r="K46" s="324">
        <f t="shared" si="5"/>
        <v>0</v>
      </c>
      <c r="L46" s="318"/>
    </row>
    <row r="47" spans="2:12" s="309" customFormat="1" ht="15" customHeight="1" x14ac:dyDescent="0.2">
      <c r="B47" s="310"/>
      <c r="C47" s="367"/>
      <c r="D47" s="368"/>
      <c r="E47" s="369"/>
      <c r="F47" s="370"/>
      <c r="G47" s="371"/>
      <c r="H47" s="370"/>
      <c r="I47" s="323">
        <f t="shared" si="4"/>
        <v>0</v>
      </c>
      <c r="J47" s="370"/>
      <c r="K47" s="324">
        <f t="shared" si="5"/>
        <v>0</v>
      </c>
      <c r="L47" s="318"/>
    </row>
    <row r="48" spans="2:12" s="309" customFormat="1" ht="15" customHeight="1" x14ac:dyDescent="0.2">
      <c r="B48" s="310"/>
      <c r="C48" s="367"/>
      <c r="D48" s="368"/>
      <c r="E48" s="369"/>
      <c r="F48" s="370"/>
      <c r="G48" s="371"/>
      <c r="H48" s="370"/>
      <c r="I48" s="323">
        <f t="shared" si="4"/>
        <v>0</v>
      </c>
      <c r="J48" s="370"/>
      <c r="K48" s="324">
        <f t="shared" si="5"/>
        <v>0</v>
      </c>
      <c r="L48" s="318"/>
    </row>
    <row r="49" spans="2:12" s="309" customFormat="1" ht="15" customHeight="1" x14ac:dyDescent="0.2">
      <c r="B49" s="310"/>
      <c r="C49" s="367"/>
      <c r="D49" s="368"/>
      <c r="E49" s="369"/>
      <c r="F49" s="370"/>
      <c r="G49" s="371"/>
      <c r="H49" s="370"/>
      <c r="I49" s="323">
        <f t="shared" si="4"/>
        <v>0</v>
      </c>
      <c r="J49" s="370"/>
      <c r="K49" s="324">
        <f t="shared" si="5"/>
        <v>0</v>
      </c>
      <c r="L49" s="318"/>
    </row>
    <row r="50" spans="2:12" s="309" customFormat="1" ht="15" customHeight="1" x14ac:dyDescent="0.2">
      <c r="B50" s="310"/>
      <c r="C50" s="367"/>
      <c r="D50" s="368"/>
      <c r="E50" s="369"/>
      <c r="F50" s="370"/>
      <c r="G50" s="371"/>
      <c r="H50" s="370"/>
      <c r="I50" s="323">
        <f t="shared" si="4"/>
        <v>0</v>
      </c>
      <c r="J50" s="370"/>
      <c r="K50" s="324">
        <f t="shared" si="5"/>
        <v>0</v>
      </c>
      <c r="L50" s="318"/>
    </row>
    <row r="51" spans="2:12" s="309" customFormat="1" ht="15" customHeight="1" x14ac:dyDescent="0.2">
      <c r="B51" s="310"/>
      <c r="C51" s="367"/>
      <c r="D51" s="368"/>
      <c r="E51" s="369"/>
      <c r="F51" s="370"/>
      <c r="G51" s="371"/>
      <c r="H51" s="370"/>
      <c r="I51" s="323">
        <f t="shared" si="4"/>
        <v>0</v>
      </c>
      <c r="J51" s="370"/>
      <c r="K51" s="324">
        <f t="shared" si="5"/>
        <v>0</v>
      </c>
      <c r="L51" s="318"/>
    </row>
    <row r="52" spans="2:12" s="309" customFormat="1" ht="15" customHeight="1" x14ac:dyDescent="0.2">
      <c r="B52" s="310"/>
      <c r="C52" s="367"/>
      <c r="D52" s="368"/>
      <c r="E52" s="369"/>
      <c r="F52" s="370"/>
      <c r="G52" s="371"/>
      <c r="H52" s="370"/>
      <c r="I52" s="323">
        <f t="shared" si="4"/>
        <v>0</v>
      </c>
      <c r="J52" s="370"/>
      <c r="K52" s="324">
        <f t="shared" si="5"/>
        <v>0</v>
      </c>
      <c r="L52" s="318"/>
    </row>
    <row r="53" spans="2:12" s="309" customFormat="1" ht="15" customHeight="1" x14ac:dyDescent="0.2">
      <c r="B53" s="310"/>
      <c r="C53" s="367"/>
      <c r="D53" s="368"/>
      <c r="E53" s="369"/>
      <c r="F53" s="370"/>
      <c r="G53" s="371"/>
      <c r="H53" s="370"/>
      <c r="I53" s="323">
        <f t="shared" si="4"/>
        <v>0</v>
      </c>
      <c r="J53" s="370"/>
      <c r="K53" s="324">
        <f t="shared" si="5"/>
        <v>0</v>
      </c>
      <c r="L53" s="318"/>
    </row>
    <row r="54" spans="2:12" s="309" customFormat="1" ht="15" customHeight="1" x14ac:dyDescent="0.2">
      <c r="B54" s="310"/>
      <c r="C54" s="367"/>
      <c r="D54" s="368"/>
      <c r="E54" s="369"/>
      <c r="F54" s="370"/>
      <c r="G54" s="371"/>
      <c r="H54" s="370"/>
      <c r="I54" s="323">
        <f t="shared" si="4"/>
        <v>0</v>
      </c>
      <c r="J54" s="370"/>
      <c r="K54" s="324">
        <f t="shared" si="5"/>
        <v>0</v>
      </c>
      <c r="L54" s="318"/>
    </row>
    <row r="55" spans="2:12" s="309" customFormat="1" ht="15" customHeight="1" x14ac:dyDescent="0.2">
      <c r="B55" s="310"/>
      <c r="C55" s="367"/>
      <c r="D55" s="368"/>
      <c r="E55" s="369"/>
      <c r="F55" s="370"/>
      <c r="G55" s="371"/>
      <c r="H55" s="370"/>
      <c r="I55" s="323">
        <f t="shared" si="4"/>
        <v>0</v>
      </c>
      <c r="J55" s="370"/>
      <c r="K55" s="324">
        <f t="shared" si="5"/>
        <v>0</v>
      </c>
      <c r="L55" s="318"/>
    </row>
    <row r="56" spans="2:12" s="309" customFormat="1" ht="15" customHeight="1" x14ac:dyDescent="0.2">
      <c r="B56" s="310"/>
      <c r="C56" s="367"/>
      <c r="D56" s="368"/>
      <c r="E56" s="369"/>
      <c r="F56" s="370"/>
      <c r="G56" s="371"/>
      <c r="H56" s="370"/>
      <c r="I56" s="323">
        <f t="shared" si="4"/>
        <v>0</v>
      </c>
      <c r="J56" s="370"/>
      <c r="K56" s="324">
        <f t="shared" si="5"/>
        <v>0</v>
      </c>
      <c r="L56" s="318"/>
    </row>
    <row r="57" spans="2:12" s="309" customFormat="1" ht="15" customHeight="1" x14ac:dyDescent="0.2">
      <c r="B57" s="310"/>
      <c r="C57" s="367"/>
      <c r="D57" s="368"/>
      <c r="E57" s="369"/>
      <c r="F57" s="370"/>
      <c r="G57" s="371"/>
      <c r="H57" s="370"/>
      <c r="I57" s="323">
        <f t="shared" si="4"/>
        <v>0</v>
      </c>
      <c r="J57" s="370"/>
      <c r="K57" s="324">
        <f t="shared" si="5"/>
        <v>0</v>
      </c>
      <c r="L57" s="318"/>
    </row>
    <row r="58" spans="2:12" s="309" customFormat="1" ht="15" customHeight="1" x14ac:dyDescent="0.2">
      <c r="B58" s="310"/>
      <c r="C58" s="367"/>
      <c r="D58" s="368"/>
      <c r="E58" s="369"/>
      <c r="F58" s="370"/>
      <c r="G58" s="371"/>
      <c r="H58" s="370"/>
      <c r="I58" s="323">
        <f t="shared" si="4"/>
        <v>0</v>
      </c>
      <c r="J58" s="370"/>
      <c r="K58" s="324">
        <f t="shared" si="5"/>
        <v>0</v>
      </c>
      <c r="L58" s="318"/>
    </row>
    <row r="59" spans="2:12" s="309" customFormat="1" ht="15" customHeight="1" x14ac:dyDescent="0.2">
      <c r="B59" s="310"/>
      <c r="C59" s="367"/>
      <c r="D59" s="368"/>
      <c r="E59" s="369"/>
      <c r="F59" s="370"/>
      <c r="G59" s="371"/>
      <c r="H59" s="370"/>
      <c r="I59" s="323">
        <f t="shared" si="4"/>
        <v>0</v>
      </c>
      <c r="J59" s="370"/>
      <c r="K59" s="324">
        <f t="shared" si="5"/>
        <v>0</v>
      </c>
      <c r="L59" s="318"/>
    </row>
    <row r="60" spans="2:12" s="309" customFormat="1" ht="15" customHeight="1" x14ac:dyDescent="0.2">
      <c r="B60" s="310"/>
      <c r="C60" s="367"/>
      <c r="D60" s="368"/>
      <c r="E60" s="369"/>
      <c r="F60" s="370"/>
      <c r="G60" s="371"/>
      <c r="H60" s="370"/>
      <c r="I60" s="323">
        <f t="shared" si="4"/>
        <v>0</v>
      </c>
      <c r="J60" s="370"/>
      <c r="K60" s="324">
        <f t="shared" si="5"/>
        <v>0</v>
      </c>
      <c r="L60" s="318"/>
    </row>
    <row r="61" spans="2:12" s="309" customFormat="1" ht="15" customHeight="1" thickBot="1" x14ac:dyDescent="0.25">
      <c r="B61" s="310"/>
      <c r="C61" s="372"/>
      <c r="D61" s="373"/>
      <c r="E61" s="374"/>
      <c r="F61" s="375"/>
      <c r="G61" s="376"/>
      <c r="H61" s="375"/>
      <c r="I61" s="366">
        <f t="shared" ref="I61" si="6">G61*H61</f>
        <v>0</v>
      </c>
      <c r="J61" s="375"/>
      <c r="K61" s="325">
        <f t="shared" ref="K61" si="7">G61*J61</f>
        <v>0</v>
      </c>
      <c r="L61" s="318"/>
    </row>
    <row r="62" spans="2:12" s="309" customFormat="1" ht="15" customHeight="1" x14ac:dyDescent="0.2">
      <c r="B62" s="310"/>
      <c r="C62" s="326" t="s">
        <v>144</v>
      </c>
      <c r="D62" s="327">
        <f>COUNT(D42:D61)</f>
        <v>0</v>
      </c>
      <c r="E62" s="328"/>
      <c r="F62" s="329">
        <f>SUM(F42:F61)</f>
        <v>0</v>
      </c>
      <c r="G62" s="327">
        <f>SUM(G42:G61)</f>
        <v>0</v>
      </c>
      <c r="H62" s="330"/>
      <c r="I62" s="331">
        <f>SUM(I42:I61)</f>
        <v>0</v>
      </c>
      <c r="J62" s="332"/>
      <c r="K62" s="333">
        <f>SUM(K42:K61)</f>
        <v>0</v>
      </c>
      <c r="L62" s="318"/>
    </row>
    <row r="63" spans="2:12" s="309" customFormat="1" ht="15" customHeight="1" thickBot="1" x14ac:dyDescent="0.25">
      <c r="B63" s="310"/>
      <c r="C63" s="334" t="s">
        <v>145</v>
      </c>
      <c r="D63" s="335"/>
      <c r="E63" s="336"/>
      <c r="F63" s="337"/>
      <c r="G63" s="338">
        <f>IFERROR(AVERAGE(G42:G61),0)</f>
        <v>0</v>
      </c>
      <c r="H63" s="351">
        <f>IFERROR(AVERAGE(H42:H61),0)</f>
        <v>0</v>
      </c>
      <c r="I63" s="339"/>
      <c r="J63" s="351">
        <f>IFERROR(AVERAGE(J42:J61),0)</f>
        <v>0</v>
      </c>
      <c r="K63" s="340"/>
      <c r="L63" s="318"/>
    </row>
    <row r="64" spans="2:12" s="309" customFormat="1" ht="15" customHeight="1" thickBot="1" x14ac:dyDescent="0.25">
      <c r="B64" s="310"/>
      <c r="C64" s="341"/>
      <c r="D64" s="342"/>
      <c r="E64" s="341"/>
      <c r="F64" s="343"/>
      <c r="G64" s="344"/>
      <c r="H64" s="343"/>
      <c r="I64" s="343"/>
      <c r="J64" s="343"/>
      <c r="K64" s="343"/>
      <c r="L64" s="318"/>
    </row>
    <row r="65" spans="2:12" s="309" customFormat="1" ht="15" customHeight="1" x14ac:dyDescent="0.2">
      <c r="B65" s="310"/>
      <c r="C65" s="758" t="s">
        <v>140</v>
      </c>
      <c r="D65" s="756"/>
      <c r="E65" s="756"/>
      <c r="F65" s="756"/>
      <c r="G65" s="756"/>
      <c r="H65" s="756"/>
      <c r="I65" s="756"/>
      <c r="J65" s="756"/>
      <c r="K65" s="757"/>
      <c r="L65" s="318"/>
    </row>
    <row r="66" spans="2:12" s="309" customFormat="1" ht="15" customHeight="1" x14ac:dyDescent="0.2">
      <c r="B66" s="310"/>
      <c r="C66" s="367"/>
      <c r="D66" s="368"/>
      <c r="E66" s="369"/>
      <c r="F66" s="370"/>
      <c r="G66" s="371"/>
      <c r="H66" s="370"/>
      <c r="I66" s="323">
        <f>G66*H66</f>
        <v>0</v>
      </c>
      <c r="J66" s="370"/>
      <c r="K66" s="324">
        <f>G66*J66</f>
        <v>0</v>
      </c>
      <c r="L66" s="318"/>
    </row>
    <row r="67" spans="2:12" s="309" customFormat="1" ht="15" customHeight="1" x14ac:dyDescent="0.2">
      <c r="B67" s="310"/>
      <c r="C67" s="367"/>
      <c r="D67" s="368"/>
      <c r="E67" s="369"/>
      <c r="F67" s="370"/>
      <c r="G67" s="371"/>
      <c r="H67" s="370"/>
      <c r="I67" s="323">
        <f t="shared" ref="I67:I84" si="8">G67*H67</f>
        <v>0</v>
      </c>
      <c r="J67" s="370"/>
      <c r="K67" s="324">
        <f t="shared" ref="K67:K84" si="9">G67*J67</f>
        <v>0</v>
      </c>
      <c r="L67" s="318"/>
    </row>
    <row r="68" spans="2:12" s="309" customFormat="1" ht="15" customHeight="1" x14ac:dyDescent="0.2">
      <c r="B68" s="310"/>
      <c r="C68" s="367"/>
      <c r="D68" s="368"/>
      <c r="E68" s="369"/>
      <c r="F68" s="370"/>
      <c r="G68" s="371"/>
      <c r="H68" s="370"/>
      <c r="I68" s="323">
        <f t="shared" si="8"/>
        <v>0</v>
      </c>
      <c r="J68" s="370"/>
      <c r="K68" s="324">
        <f t="shared" si="9"/>
        <v>0</v>
      </c>
      <c r="L68" s="318"/>
    </row>
    <row r="69" spans="2:12" s="309" customFormat="1" ht="15" customHeight="1" x14ac:dyDescent="0.2">
      <c r="B69" s="310"/>
      <c r="C69" s="367"/>
      <c r="D69" s="368"/>
      <c r="E69" s="369"/>
      <c r="F69" s="370"/>
      <c r="G69" s="371"/>
      <c r="H69" s="370"/>
      <c r="I69" s="323">
        <f t="shared" si="8"/>
        <v>0</v>
      </c>
      <c r="J69" s="370"/>
      <c r="K69" s="324">
        <f t="shared" si="9"/>
        <v>0</v>
      </c>
      <c r="L69" s="318"/>
    </row>
    <row r="70" spans="2:12" s="309" customFormat="1" ht="15" customHeight="1" x14ac:dyDescent="0.2">
      <c r="B70" s="310"/>
      <c r="C70" s="367"/>
      <c r="D70" s="368"/>
      <c r="E70" s="369"/>
      <c r="F70" s="370"/>
      <c r="G70" s="371"/>
      <c r="H70" s="370"/>
      <c r="I70" s="323">
        <f t="shared" si="8"/>
        <v>0</v>
      </c>
      <c r="J70" s="370"/>
      <c r="K70" s="324">
        <f t="shared" si="9"/>
        <v>0</v>
      </c>
      <c r="L70" s="318"/>
    </row>
    <row r="71" spans="2:12" s="309" customFormat="1" ht="15" customHeight="1" x14ac:dyDescent="0.2">
      <c r="B71" s="310"/>
      <c r="C71" s="367"/>
      <c r="D71" s="368"/>
      <c r="E71" s="369"/>
      <c r="F71" s="370"/>
      <c r="G71" s="371"/>
      <c r="H71" s="370"/>
      <c r="I71" s="323">
        <f t="shared" si="8"/>
        <v>0</v>
      </c>
      <c r="J71" s="370"/>
      <c r="K71" s="324">
        <f t="shared" si="9"/>
        <v>0</v>
      </c>
      <c r="L71" s="318"/>
    </row>
    <row r="72" spans="2:12" s="309" customFormat="1" ht="15" customHeight="1" x14ac:dyDescent="0.2">
      <c r="B72" s="310"/>
      <c r="C72" s="367"/>
      <c r="D72" s="368"/>
      <c r="E72" s="369"/>
      <c r="F72" s="370"/>
      <c r="G72" s="371"/>
      <c r="H72" s="370"/>
      <c r="I72" s="323">
        <f t="shared" si="8"/>
        <v>0</v>
      </c>
      <c r="J72" s="370"/>
      <c r="K72" s="324">
        <f t="shared" si="9"/>
        <v>0</v>
      </c>
      <c r="L72" s="318"/>
    </row>
    <row r="73" spans="2:12" s="309" customFormat="1" ht="15" customHeight="1" x14ac:dyDescent="0.2">
      <c r="B73" s="310"/>
      <c r="C73" s="367"/>
      <c r="D73" s="368"/>
      <c r="E73" s="369"/>
      <c r="F73" s="370"/>
      <c r="G73" s="371"/>
      <c r="H73" s="370"/>
      <c r="I73" s="323">
        <f t="shared" si="8"/>
        <v>0</v>
      </c>
      <c r="J73" s="370"/>
      <c r="K73" s="324">
        <f t="shared" si="9"/>
        <v>0</v>
      </c>
      <c r="L73" s="318"/>
    </row>
    <row r="74" spans="2:12" s="309" customFormat="1" ht="15" customHeight="1" x14ac:dyDescent="0.2">
      <c r="B74" s="310"/>
      <c r="C74" s="367"/>
      <c r="D74" s="368"/>
      <c r="E74" s="369"/>
      <c r="F74" s="370"/>
      <c r="G74" s="371"/>
      <c r="H74" s="370"/>
      <c r="I74" s="323">
        <f t="shared" si="8"/>
        <v>0</v>
      </c>
      <c r="J74" s="370"/>
      <c r="K74" s="324">
        <f t="shared" si="9"/>
        <v>0</v>
      </c>
      <c r="L74" s="318"/>
    </row>
    <row r="75" spans="2:12" s="309" customFormat="1" ht="15" customHeight="1" x14ac:dyDescent="0.2">
      <c r="B75" s="310"/>
      <c r="C75" s="367"/>
      <c r="D75" s="368"/>
      <c r="E75" s="369"/>
      <c r="F75" s="370"/>
      <c r="G75" s="371"/>
      <c r="H75" s="370"/>
      <c r="I75" s="323">
        <f t="shared" si="8"/>
        <v>0</v>
      </c>
      <c r="J75" s="370"/>
      <c r="K75" s="324">
        <f t="shared" si="9"/>
        <v>0</v>
      </c>
      <c r="L75" s="318"/>
    </row>
    <row r="76" spans="2:12" s="309" customFormat="1" ht="15" customHeight="1" x14ac:dyDescent="0.2">
      <c r="B76" s="310"/>
      <c r="C76" s="367"/>
      <c r="D76" s="368"/>
      <c r="E76" s="369"/>
      <c r="F76" s="370"/>
      <c r="G76" s="371"/>
      <c r="H76" s="370"/>
      <c r="I76" s="323">
        <f t="shared" si="8"/>
        <v>0</v>
      </c>
      <c r="J76" s="370"/>
      <c r="K76" s="324">
        <f t="shared" si="9"/>
        <v>0</v>
      </c>
      <c r="L76" s="318"/>
    </row>
    <row r="77" spans="2:12" ht="15" customHeight="1" x14ac:dyDescent="0.2">
      <c r="B77" s="310"/>
      <c r="C77" s="367"/>
      <c r="D77" s="368"/>
      <c r="E77" s="369"/>
      <c r="F77" s="370"/>
      <c r="G77" s="371"/>
      <c r="H77" s="370"/>
      <c r="I77" s="323">
        <f t="shared" si="8"/>
        <v>0</v>
      </c>
      <c r="J77" s="370"/>
      <c r="K77" s="324">
        <f t="shared" si="9"/>
        <v>0</v>
      </c>
      <c r="L77" s="318"/>
    </row>
    <row r="78" spans="2:12" ht="15" customHeight="1" x14ac:dyDescent="0.2">
      <c r="B78" s="310"/>
      <c r="C78" s="367"/>
      <c r="D78" s="368"/>
      <c r="E78" s="369"/>
      <c r="F78" s="370"/>
      <c r="G78" s="371"/>
      <c r="H78" s="370"/>
      <c r="I78" s="323">
        <f t="shared" si="8"/>
        <v>0</v>
      </c>
      <c r="J78" s="370"/>
      <c r="K78" s="324">
        <f t="shared" si="9"/>
        <v>0</v>
      </c>
      <c r="L78" s="318"/>
    </row>
    <row r="79" spans="2:12" ht="15" customHeight="1" x14ac:dyDescent="0.2">
      <c r="B79" s="310"/>
      <c r="C79" s="367"/>
      <c r="D79" s="368"/>
      <c r="E79" s="369"/>
      <c r="F79" s="370"/>
      <c r="G79" s="371"/>
      <c r="H79" s="370"/>
      <c r="I79" s="323">
        <f t="shared" si="8"/>
        <v>0</v>
      </c>
      <c r="J79" s="370"/>
      <c r="K79" s="324">
        <f t="shared" si="9"/>
        <v>0</v>
      </c>
      <c r="L79" s="318"/>
    </row>
    <row r="80" spans="2:12" ht="15" customHeight="1" x14ac:dyDescent="0.2">
      <c r="B80" s="310"/>
      <c r="C80" s="367"/>
      <c r="D80" s="368"/>
      <c r="E80" s="369"/>
      <c r="F80" s="370"/>
      <c r="G80" s="371"/>
      <c r="H80" s="370"/>
      <c r="I80" s="323">
        <f t="shared" si="8"/>
        <v>0</v>
      </c>
      <c r="J80" s="370"/>
      <c r="K80" s="324">
        <f t="shared" si="9"/>
        <v>0</v>
      </c>
      <c r="L80" s="318"/>
    </row>
    <row r="81" spans="2:12" ht="15" customHeight="1" x14ac:dyDescent="0.2">
      <c r="B81" s="310"/>
      <c r="C81" s="367"/>
      <c r="D81" s="368"/>
      <c r="E81" s="369"/>
      <c r="F81" s="370"/>
      <c r="G81" s="371"/>
      <c r="H81" s="370"/>
      <c r="I81" s="323">
        <f t="shared" si="8"/>
        <v>0</v>
      </c>
      <c r="J81" s="370"/>
      <c r="K81" s="324">
        <f t="shared" si="9"/>
        <v>0</v>
      </c>
      <c r="L81" s="318"/>
    </row>
    <row r="82" spans="2:12" ht="15" customHeight="1" x14ac:dyDescent="0.2">
      <c r="B82" s="310"/>
      <c r="C82" s="367"/>
      <c r="D82" s="368"/>
      <c r="E82" s="369"/>
      <c r="F82" s="370"/>
      <c r="G82" s="371"/>
      <c r="H82" s="370"/>
      <c r="I82" s="323">
        <f t="shared" si="8"/>
        <v>0</v>
      </c>
      <c r="J82" s="370"/>
      <c r="K82" s="324">
        <f t="shared" si="9"/>
        <v>0</v>
      </c>
      <c r="L82" s="318"/>
    </row>
    <row r="83" spans="2:12" ht="15" customHeight="1" x14ac:dyDescent="0.2">
      <c r="B83" s="310"/>
      <c r="C83" s="367"/>
      <c r="D83" s="368"/>
      <c r="E83" s="369"/>
      <c r="F83" s="370"/>
      <c r="G83" s="371"/>
      <c r="H83" s="370"/>
      <c r="I83" s="323">
        <f t="shared" si="8"/>
        <v>0</v>
      </c>
      <c r="J83" s="370"/>
      <c r="K83" s="324">
        <f t="shared" si="9"/>
        <v>0</v>
      </c>
      <c r="L83" s="318"/>
    </row>
    <row r="84" spans="2:12" ht="15" customHeight="1" x14ac:dyDescent="0.2">
      <c r="B84" s="310"/>
      <c r="C84" s="367"/>
      <c r="D84" s="368"/>
      <c r="E84" s="369"/>
      <c r="F84" s="370"/>
      <c r="G84" s="371"/>
      <c r="H84" s="370"/>
      <c r="I84" s="323">
        <f t="shared" si="8"/>
        <v>0</v>
      </c>
      <c r="J84" s="370"/>
      <c r="K84" s="324">
        <f t="shared" si="9"/>
        <v>0</v>
      </c>
      <c r="L84" s="318"/>
    </row>
    <row r="85" spans="2:12" ht="15" customHeight="1" thickBot="1" x14ac:dyDescent="0.25">
      <c r="B85" s="310"/>
      <c r="C85" s="372"/>
      <c r="D85" s="373"/>
      <c r="E85" s="374"/>
      <c r="F85" s="375"/>
      <c r="G85" s="376"/>
      <c r="H85" s="375"/>
      <c r="I85" s="366">
        <f t="shared" ref="I85" si="10">G85*H85</f>
        <v>0</v>
      </c>
      <c r="J85" s="375"/>
      <c r="K85" s="325">
        <f t="shared" ref="K85" si="11">G85*J85</f>
        <v>0</v>
      </c>
      <c r="L85" s="318"/>
    </row>
    <row r="86" spans="2:12" ht="15" customHeight="1" x14ac:dyDescent="0.2">
      <c r="B86" s="310"/>
      <c r="C86" s="326" t="s">
        <v>146</v>
      </c>
      <c r="D86" s="327">
        <f>COUNT(D66:D85)</f>
        <v>0</v>
      </c>
      <c r="E86" s="328"/>
      <c r="F86" s="329">
        <f>SUM(F66:F85)</f>
        <v>0</v>
      </c>
      <c r="G86" s="327">
        <f>SUM(G66:G85)</f>
        <v>0</v>
      </c>
      <c r="H86" s="330"/>
      <c r="I86" s="331">
        <f>SUM(I66:I85)</f>
        <v>0</v>
      </c>
      <c r="J86" s="332"/>
      <c r="K86" s="333">
        <f>SUM(K66:K85)</f>
        <v>0</v>
      </c>
      <c r="L86" s="318"/>
    </row>
    <row r="87" spans="2:12" ht="15" customHeight="1" thickBot="1" x14ac:dyDescent="0.25">
      <c r="B87" s="310"/>
      <c r="C87" s="334" t="s">
        <v>147</v>
      </c>
      <c r="D87" s="335"/>
      <c r="E87" s="336"/>
      <c r="F87" s="337"/>
      <c r="G87" s="338">
        <f>IFERROR(AVERAGE(G66:G85),0)</f>
        <v>0</v>
      </c>
      <c r="H87" s="351">
        <f>IFERROR(AVERAGE(H66:H85),0)</f>
        <v>0</v>
      </c>
      <c r="I87" s="339"/>
      <c r="J87" s="351">
        <f>IFERROR(AVERAGE(J66:J85),0)</f>
        <v>0</v>
      </c>
      <c r="K87" s="340"/>
      <c r="L87" s="318"/>
    </row>
    <row r="88" spans="2:12" ht="15" customHeight="1" thickBot="1" x14ac:dyDescent="0.25">
      <c r="B88" s="310"/>
      <c r="C88" s="341"/>
      <c r="D88" s="342"/>
      <c r="E88" s="341"/>
      <c r="F88" s="343"/>
      <c r="G88" s="344"/>
      <c r="H88" s="343"/>
      <c r="I88" s="343"/>
      <c r="J88" s="343"/>
      <c r="K88" s="343"/>
      <c r="L88" s="318"/>
    </row>
    <row r="89" spans="2:12" ht="15" customHeight="1" x14ac:dyDescent="0.2">
      <c r="B89" s="310"/>
      <c r="C89" s="758" t="s">
        <v>141</v>
      </c>
      <c r="D89" s="756"/>
      <c r="E89" s="756"/>
      <c r="F89" s="756"/>
      <c r="G89" s="756"/>
      <c r="H89" s="756"/>
      <c r="I89" s="756"/>
      <c r="J89" s="756"/>
      <c r="K89" s="757"/>
      <c r="L89" s="318"/>
    </row>
    <row r="90" spans="2:12" ht="15" customHeight="1" x14ac:dyDescent="0.2">
      <c r="B90" s="310"/>
      <c r="C90" s="367"/>
      <c r="D90" s="368"/>
      <c r="E90" s="369"/>
      <c r="F90" s="370"/>
      <c r="G90" s="371"/>
      <c r="H90" s="370"/>
      <c r="I90" s="323">
        <f>G90*H90</f>
        <v>0</v>
      </c>
      <c r="J90" s="370"/>
      <c r="K90" s="324">
        <f>G90*J90</f>
        <v>0</v>
      </c>
      <c r="L90" s="318"/>
    </row>
    <row r="91" spans="2:12" ht="15" customHeight="1" x14ac:dyDescent="0.2">
      <c r="B91" s="310"/>
      <c r="C91" s="367"/>
      <c r="D91" s="368"/>
      <c r="E91" s="369"/>
      <c r="F91" s="370"/>
      <c r="G91" s="371"/>
      <c r="H91" s="370"/>
      <c r="I91" s="323">
        <f t="shared" ref="I91:I95" si="12">G91*H91</f>
        <v>0</v>
      </c>
      <c r="J91" s="370"/>
      <c r="K91" s="324">
        <f t="shared" ref="K91:K108" si="13">G91*J91</f>
        <v>0</v>
      </c>
      <c r="L91" s="318"/>
    </row>
    <row r="92" spans="2:12" ht="15" customHeight="1" x14ac:dyDescent="0.2">
      <c r="B92" s="310"/>
      <c r="C92" s="367"/>
      <c r="D92" s="368"/>
      <c r="E92" s="369"/>
      <c r="F92" s="370"/>
      <c r="G92" s="371"/>
      <c r="H92" s="370"/>
      <c r="I92" s="323">
        <f t="shared" si="12"/>
        <v>0</v>
      </c>
      <c r="J92" s="370"/>
      <c r="K92" s="324">
        <f t="shared" si="13"/>
        <v>0</v>
      </c>
      <c r="L92" s="318"/>
    </row>
    <row r="93" spans="2:12" ht="15" customHeight="1" x14ac:dyDescent="0.2">
      <c r="B93" s="310"/>
      <c r="C93" s="367"/>
      <c r="D93" s="368"/>
      <c r="E93" s="369"/>
      <c r="F93" s="370"/>
      <c r="G93" s="371"/>
      <c r="H93" s="370"/>
      <c r="I93" s="323">
        <f t="shared" si="12"/>
        <v>0</v>
      </c>
      <c r="J93" s="370"/>
      <c r="K93" s="324">
        <f t="shared" si="13"/>
        <v>0</v>
      </c>
      <c r="L93" s="318"/>
    </row>
    <row r="94" spans="2:12" ht="15" customHeight="1" x14ac:dyDescent="0.2">
      <c r="B94" s="310"/>
      <c r="C94" s="367"/>
      <c r="D94" s="368"/>
      <c r="E94" s="369"/>
      <c r="F94" s="370"/>
      <c r="G94" s="371"/>
      <c r="H94" s="370"/>
      <c r="I94" s="323">
        <f t="shared" si="12"/>
        <v>0</v>
      </c>
      <c r="J94" s="370"/>
      <c r="K94" s="324">
        <f t="shared" si="13"/>
        <v>0</v>
      </c>
      <c r="L94" s="318"/>
    </row>
    <row r="95" spans="2:12" ht="15" customHeight="1" x14ac:dyDescent="0.2">
      <c r="B95" s="310"/>
      <c r="C95" s="367"/>
      <c r="D95" s="368"/>
      <c r="E95" s="369"/>
      <c r="F95" s="370"/>
      <c r="G95" s="371"/>
      <c r="H95" s="370"/>
      <c r="I95" s="323">
        <f t="shared" si="12"/>
        <v>0</v>
      </c>
      <c r="J95" s="370"/>
      <c r="K95" s="324">
        <f t="shared" si="13"/>
        <v>0</v>
      </c>
      <c r="L95" s="318"/>
    </row>
    <row r="96" spans="2:12" ht="15" customHeight="1" x14ac:dyDescent="0.2">
      <c r="B96" s="310"/>
      <c r="C96" s="367"/>
      <c r="D96" s="368"/>
      <c r="E96" s="369"/>
      <c r="F96" s="370"/>
      <c r="G96" s="371"/>
      <c r="H96" s="370"/>
      <c r="I96" s="323">
        <f>G96*H96</f>
        <v>0</v>
      </c>
      <c r="J96" s="370"/>
      <c r="K96" s="324">
        <f t="shared" si="13"/>
        <v>0</v>
      </c>
      <c r="L96" s="318"/>
    </row>
    <row r="97" spans="2:12" ht="15" customHeight="1" x14ac:dyDescent="0.2">
      <c r="B97" s="310"/>
      <c r="C97" s="367"/>
      <c r="D97" s="368"/>
      <c r="E97" s="369"/>
      <c r="F97" s="370"/>
      <c r="G97" s="371"/>
      <c r="H97" s="370"/>
      <c r="I97" s="323">
        <f t="shared" ref="I97:I108" si="14">G97*H97</f>
        <v>0</v>
      </c>
      <c r="J97" s="370"/>
      <c r="K97" s="324">
        <f t="shared" si="13"/>
        <v>0</v>
      </c>
      <c r="L97" s="318"/>
    </row>
    <row r="98" spans="2:12" ht="15" customHeight="1" x14ac:dyDescent="0.2">
      <c r="B98" s="310"/>
      <c r="C98" s="367"/>
      <c r="D98" s="368"/>
      <c r="E98" s="369"/>
      <c r="F98" s="370"/>
      <c r="G98" s="371"/>
      <c r="H98" s="370"/>
      <c r="I98" s="323">
        <f t="shared" si="14"/>
        <v>0</v>
      </c>
      <c r="J98" s="370"/>
      <c r="K98" s="324">
        <f t="shared" si="13"/>
        <v>0</v>
      </c>
      <c r="L98" s="318"/>
    </row>
    <row r="99" spans="2:12" ht="15" customHeight="1" x14ac:dyDescent="0.2">
      <c r="B99" s="310"/>
      <c r="C99" s="367"/>
      <c r="D99" s="368"/>
      <c r="E99" s="369"/>
      <c r="F99" s="370"/>
      <c r="G99" s="371"/>
      <c r="H99" s="370"/>
      <c r="I99" s="323">
        <f t="shared" si="14"/>
        <v>0</v>
      </c>
      <c r="J99" s="370"/>
      <c r="K99" s="324">
        <f t="shared" si="13"/>
        <v>0</v>
      </c>
      <c r="L99" s="318"/>
    </row>
    <row r="100" spans="2:12" ht="15" customHeight="1" x14ac:dyDescent="0.2">
      <c r="B100" s="310"/>
      <c r="C100" s="367"/>
      <c r="D100" s="368"/>
      <c r="E100" s="369"/>
      <c r="F100" s="370"/>
      <c r="G100" s="371"/>
      <c r="H100" s="370"/>
      <c r="I100" s="323">
        <f t="shared" si="14"/>
        <v>0</v>
      </c>
      <c r="J100" s="370"/>
      <c r="K100" s="324">
        <f t="shared" si="13"/>
        <v>0</v>
      </c>
      <c r="L100" s="318"/>
    </row>
    <row r="101" spans="2:12" ht="15" customHeight="1" x14ac:dyDescent="0.2">
      <c r="B101" s="310"/>
      <c r="C101" s="367"/>
      <c r="D101" s="368"/>
      <c r="E101" s="369"/>
      <c r="F101" s="370"/>
      <c r="G101" s="371"/>
      <c r="H101" s="370"/>
      <c r="I101" s="323">
        <f t="shared" si="14"/>
        <v>0</v>
      </c>
      <c r="J101" s="370"/>
      <c r="K101" s="324">
        <f t="shared" si="13"/>
        <v>0</v>
      </c>
      <c r="L101" s="318"/>
    </row>
    <row r="102" spans="2:12" ht="15" customHeight="1" x14ac:dyDescent="0.2">
      <c r="B102" s="310"/>
      <c r="C102" s="367"/>
      <c r="D102" s="368"/>
      <c r="E102" s="369"/>
      <c r="F102" s="370"/>
      <c r="G102" s="371"/>
      <c r="H102" s="370"/>
      <c r="I102" s="323">
        <f t="shared" si="14"/>
        <v>0</v>
      </c>
      <c r="J102" s="370"/>
      <c r="K102" s="324">
        <f t="shared" si="13"/>
        <v>0</v>
      </c>
      <c r="L102" s="318"/>
    </row>
    <row r="103" spans="2:12" ht="15" customHeight="1" x14ac:dyDescent="0.2">
      <c r="B103" s="310"/>
      <c r="C103" s="367"/>
      <c r="D103" s="368"/>
      <c r="E103" s="369"/>
      <c r="F103" s="370"/>
      <c r="G103" s="371"/>
      <c r="H103" s="370"/>
      <c r="I103" s="323">
        <f t="shared" si="14"/>
        <v>0</v>
      </c>
      <c r="J103" s="370"/>
      <c r="K103" s="324">
        <f t="shared" si="13"/>
        <v>0</v>
      </c>
      <c r="L103" s="318"/>
    </row>
    <row r="104" spans="2:12" ht="15" customHeight="1" x14ac:dyDescent="0.2">
      <c r="B104" s="310"/>
      <c r="C104" s="367"/>
      <c r="D104" s="368"/>
      <c r="E104" s="369"/>
      <c r="F104" s="370"/>
      <c r="G104" s="371"/>
      <c r="H104" s="370"/>
      <c r="I104" s="323">
        <f t="shared" si="14"/>
        <v>0</v>
      </c>
      <c r="J104" s="370"/>
      <c r="K104" s="324">
        <f t="shared" si="13"/>
        <v>0</v>
      </c>
      <c r="L104" s="318"/>
    </row>
    <row r="105" spans="2:12" ht="15" customHeight="1" x14ac:dyDescent="0.2">
      <c r="B105" s="310"/>
      <c r="C105" s="367"/>
      <c r="D105" s="368"/>
      <c r="E105" s="369"/>
      <c r="F105" s="370"/>
      <c r="G105" s="371"/>
      <c r="H105" s="370"/>
      <c r="I105" s="323">
        <f t="shared" si="14"/>
        <v>0</v>
      </c>
      <c r="J105" s="370"/>
      <c r="K105" s="324">
        <f t="shared" si="13"/>
        <v>0</v>
      </c>
      <c r="L105" s="318"/>
    </row>
    <row r="106" spans="2:12" ht="15" customHeight="1" x14ac:dyDescent="0.2">
      <c r="B106" s="310"/>
      <c r="C106" s="367"/>
      <c r="D106" s="368"/>
      <c r="E106" s="369"/>
      <c r="F106" s="370"/>
      <c r="G106" s="371"/>
      <c r="H106" s="370"/>
      <c r="I106" s="323">
        <f t="shared" si="14"/>
        <v>0</v>
      </c>
      <c r="J106" s="370"/>
      <c r="K106" s="324">
        <f t="shared" si="13"/>
        <v>0</v>
      </c>
      <c r="L106" s="318"/>
    </row>
    <row r="107" spans="2:12" ht="15" customHeight="1" x14ac:dyDescent="0.2">
      <c r="B107" s="310"/>
      <c r="C107" s="367"/>
      <c r="D107" s="368"/>
      <c r="E107" s="369"/>
      <c r="F107" s="370"/>
      <c r="G107" s="371"/>
      <c r="H107" s="370"/>
      <c r="I107" s="323">
        <f t="shared" si="14"/>
        <v>0</v>
      </c>
      <c r="J107" s="370"/>
      <c r="K107" s="324">
        <f t="shared" si="13"/>
        <v>0</v>
      </c>
      <c r="L107" s="318"/>
    </row>
    <row r="108" spans="2:12" ht="15" customHeight="1" x14ac:dyDescent="0.2">
      <c r="B108" s="310"/>
      <c r="C108" s="367"/>
      <c r="D108" s="368"/>
      <c r="E108" s="369"/>
      <c r="F108" s="370"/>
      <c r="G108" s="371"/>
      <c r="H108" s="370"/>
      <c r="I108" s="323">
        <f t="shared" si="14"/>
        <v>0</v>
      </c>
      <c r="J108" s="370"/>
      <c r="K108" s="324">
        <f t="shared" si="13"/>
        <v>0</v>
      </c>
      <c r="L108" s="318"/>
    </row>
    <row r="109" spans="2:12" ht="15" customHeight="1" thickBot="1" x14ac:dyDescent="0.25">
      <c r="B109" s="310"/>
      <c r="C109" s="372"/>
      <c r="D109" s="373"/>
      <c r="E109" s="374"/>
      <c r="F109" s="375"/>
      <c r="G109" s="376"/>
      <c r="H109" s="375"/>
      <c r="I109" s="366">
        <f t="shared" ref="I109" si="15">G109*H109</f>
        <v>0</v>
      </c>
      <c r="J109" s="375"/>
      <c r="K109" s="325">
        <f t="shared" ref="K109" si="16">G109*J109</f>
        <v>0</v>
      </c>
      <c r="L109" s="318"/>
    </row>
    <row r="110" spans="2:12" ht="15" customHeight="1" x14ac:dyDescent="0.2">
      <c r="B110" s="310"/>
      <c r="C110" s="326" t="s">
        <v>148</v>
      </c>
      <c r="D110" s="327">
        <f>COUNT(D90:D109)</f>
        <v>0</v>
      </c>
      <c r="E110" s="328"/>
      <c r="F110" s="329">
        <f>SUM(F90:F109)</f>
        <v>0</v>
      </c>
      <c r="G110" s="327">
        <f>SUM(G90:G109)</f>
        <v>0</v>
      </c>
      <c r="H110" s="330"/>
      <c r="I110" s="331">
        <f>SUM(I90:I109)</f>
        <v>0</v>
      </c>
      <c r="J110" s="332"/>
      <c r="K110" s="333">
        <f>SUM(K90:K109)</f>
        <v>0</v>
      </c>
      <c r="L110" s="318"/>
    </row>
    <row r="111" spans="2:12" ht="15" customHeight="1" thickBot="1" x14ac:dyDescent="0.25">
      <c r="B111" s="310"/>
      <c r="C111" s="334" t="s">
        <v>149</v>
      </c>
      <c r="D111" s="335"/>
      <c r="E111" s="336"/>
      <c r="F111" s="337"/>
      <c r="G111" s="338">
        <f>IFERROR(AVERAGE(G90:G109),0)</f>
        <v>0</v>
      </c>
      <c r="H111" s="351">
        <f>IFERROR(AVERAGE(H90:H109),0)</f>
        <v>0</v>
      </c>
      <c r="I111" s="339"/>
      <c r="J111" s="351">
        <f>IFERROR(AVERAGE(J90:J109),0)</f>
        <v>0</v>
      </c>
      <c r="K111" s="340"/>
      <c r="L111" s="318"/>
    </row>
    <row r="112" spans="2:12" ht="15" customHeight="1" x14ac:dyDescent="0.2">
      <c r="B112" s="310"/>
      <c r="C112" s="345"/>
      <c r="D112" s="346"/>
      <c r="E112" s="345"/>
      <c r="F112" s="347"/>
      <c r="G112" s="348"/>
      <c r="H112" s="347"/>
      <c r="I112" s="347"/>
      <c r="J112" s="347"/>
      <c r="K112" s="347"/>
      <c r="L112" s="318"/>
    </row>
    <row r="113" spans="2:12" ht="15" customHeight="1" thickBot="1" x14ac:dyDescent="0.25">
      <c r="B113" s="310"/>
      <c r="C113" s="349" t="s">
        <v>104</v>
      </c>
      <c r="D113" s="350"/>
      <c r="E113" s="350"/>
      <c r="F113" s="350"/>
      <c r="G113" s="350"/>
      <c r="H113" s="350"/>
      <c r="I113" s="350"/>
      <c r="J113" s="350"/>
      <c r="K113" s="350"/>
      <c r="L113" s="318"/>
    </row>
    <row r="114" spans="2:12" ht="24" x14ac:dyDescent="0.2">
      <c r="B114" s="310"/>
      <c r="C114" s="326" t="s">
        <v>150</v>
      </c>
      <c r="D114" s="327">
        <f>D110+D86+D62+D38</f>
        <v>0</v>
      </c>
      <c r="E114" s="328"/>
      <c r="F114" s="329">
        <f>F110+F86+F62+F38</f>
        <v>0</v>
      </c>
      <c r="G114" s="327">
        <f>G110+G86+G62+G38</f>
        <v>0</v>
      </c>
      <c r="H114" s="330"/>
      <c r="I114" s="331">
        <f>I110+I86+I62+I38</f>
        <v>0</v>
      </c>
      <c r="J114" s="332"/>
      <c r="K114" s="333">
        <f>K110+K86+K62+K38</f>
        <v>0</v>
      </c>
      <c r="L114" s="318"/>
    </row>
    <row r="115" spans="2:12" ht="24.75" thickBot="1" x14ac:dyDescent="0.25">
      <c r="B115" s="301"/>
      <c r="C115" s="334" t="s">
        <v>151</v>
      </c>
      <c r="D115" s="335"/>
      <c r="E115" s="336"/>
      <c r="F115" s="337"/>
      <c r="G115" s="338">
        <f>AVERAGE(G39,G63,G87,G111)</f>
        <v>0</v>
      </c>
      <c r="H115" s="351">
        <f>AVERAGE(H39,H63,H87,H111)</f>
        <v>0</v>
      </c>
      <c r="I115" s="339"/>
      <c r="J115" s="351">
        <f>AVERAGE(J39,J63,J87,J111)</f>
        <v>0</v>
      </c>
      <c r="K115" s="340"/>
      <c r="L115" s="304"/>
    </row>
    <row r="116" spans="2:12" ht="12.75" thickBot="1" x14ac:dyDescent="0.25">
      <c r="B116" s="301"/>
      <c r="C116" s="302"/>
      <c r="D116" s="303"/>
      <c r="E116" s="303"/>
      <c r="F116" s="303"/>
      <c r="G116" s="303"/>
      <c r="H116" s="303"/>
      <c r="I116" s="303"/>
      <c r="J116" s="303"/>
      <c r="K116" s="303"/>
      <c r="L116" s="304"/>
    </row>
    <row r="117" spans="2:12" ht="12" customHeight="1" x14ac:dyDescent="0.2">
      <c r="B117" s="301"/>
      <c r="C117" s="759" t="s">
        <v>127</v>
      </c>
      <c r="D117" s="760"/>
      <c r="E117" s="760"/>
      <c r="F117" s="760"/>
      <c r="G117" s="760"/>
      <c r="H117" s="760"/>
      <c r="I117" s="760"/>
      <c r="J117" s="760"/>
      <c r="K117" s="761"/>
      <c r="L117" s="304"/>
    </row>
    <row r="118" spans="2:12" ht="12.75" thickBot="1" x14ac:dyDescent="0.25">
      <c r="B118" s="301"/>
      <c r="C118" s="762"/>
      <c r="D118" s="763"/>
      <c r="E118" s="763"/>
      <c r="F118" s="763"/>
      <c r="G118" s="763"/>
      <c r="H118" s="763"/>
      <c r="I118" s="763"/>
      <c r="J118" s="763"/>
      <c r="K118" s="764"/>
      <c r="L118" s="304"/>
    </row>
    <row r="119" spans="2:12" ht="12.75" thickBot="1" x14ac:dyDescent="0.25">
      <c r="B119" s="352"/>
      <c r="C119" s="353"/>
      <c r="D119" s="350"/>
      <c r="E119" s="350"/>
      <c r="F119" s="350"/>
      <c r="G119" s="350"/>
      <c r="H119" s="350"/>
      <c r="I119" s="350"/>
      <c r="J119" s="350"/>
      <c r="K119" s="350"/>
      <c r="L119" s="354"/>
    </row>
  </sheetData>
  <sheetProtection algorithmName="SHA-512" hashValue="5wjYrNqEEOogMOF3NSlzj0ekCE6WP3c7yUPo2D3uleOMVAYU0Xxi7pUdXcfnTn6mCcqF5UmHu9vnKy/DTiUypQ==" saltValue="F4t4nIdzNHyucOrTiHlmXA==" spinCount="100000" sheet="1" objects="1" scenarios="1" selectLockedCells="1"/>
  <mergeCells count="12">
    <mergeCell ref="C6:K6"/>
    <mergeCell ref="C17:K17"/>
    <mergeCell ref="C41:K41"/>
    <mergeCell ref="C117:K118"/>
    <mergeCell ref="C13:K13"/>
    <mergeCell ref="C65:K65"/>
    <mergeCell ref="C89:K89"/>
    <mergeCell ref="C8:D8"/>
    <mergeCell ref="E8:G8"/>
    <mergeCell ref="H8:K8"/>
    <mergeCell ref="F10:K10"/>
    <mergeCell ref="F11:K11"/>
  </mergeCells>
  <pageMargins left="0.70866141732283472" right="0.70866141732283472" top="0.78740157480314965" bottom="0.78740157480314965" header="0.31496062992125984" footer="0.31496062992125984"/>
  <pageSetup paperSize="9" scale="54" orientation="portrait" r:id="rId1"/>
  <headerFooter>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91"/>
  <sheetViews>
    <sheetView tabSelected="1" zoomScale="90" zoomScaleNormal="90" workbookViewId="0">
      <selection activeCell="G39" sqref="G39"/>
    </sheetView>
  </sheetViews>
  <sheetFormatPr baseColWidth="10" defaultColWidth="11.5703125" defaultRowHeight="12" x14ac:dyDescent="0.2"/>
  <cols>
    <col min="1" max="1" width="5.85546875" style="76" customWidth="1"/>
    <col min="2" max="2" width="7.42578125" style="77" bestFit="1" customWidth="1"/>
    <col min="3" max="3" width="20.85546875" style="78" customWidth="1"/>
    <col min="4" max="5" width="16.85546875" style="6" customWidth="1"/>
    <col min="6" max="6" width="17.85546875" style="6" customWidth="1"/>
    <col min="7" max="8" width="16.85546875" style="6" customWidth="1"/>
    <col min="9" max="9" width="58" style="6" customWidth="1"/>
    <col min="10" max="10" width="3.85546875" style="5" customWidth="1"/>
    <col min="11" max="11" width="7.85546875" style="6" hidden="1" customWidth="1"/>
    <col min="12" max="13" width="16.85546875" style="6" hidden="1" customWidth="1"/>
    <col min="14" max="14" width="32.140625" style="6" hidden="1" customWidth="1"/>
    <col min="15" max="15" width="55" style="6" hidden="1" customWidth="1"/>
    <col min="16" max="16" width="11.5703125" style="76" hidden="1" customWidth="1"/>
    <col min="17" max="17" width="0" style="76" hidden="1" customWidth="1"/>
    <col min="18" max="18" width="2.42578125" style="76" customWidth="1"/>
    <col min="19" max="19" width="4.42578125" style="76" customWidth="1"/>
    <col min="20" max="21" width="13.85546875" style="76" customWidth="1"/>
    <col min="22" max="155" width="11.5703125" style="76"/>
    <col min="156" max="16384" width="11.5703125" style="6"/>
  </cols>
  <sheetData>
    <row r="1" spans="1:159" ht="12.75" thickBot="1" x14ac:dyDescent="0.25"/>
    <row r="2" spans="1:159" s="83" customFormat="1" ht="15.75" x14ac:dyDescent="0.25">
      <c r="A2" s="79"/>
      <c r="B2" s="80"/>
      <c r="C2" s="81"/>
      <c r="D2" s="81"/>
      <c r="E2" s="81"/>
      <c r="F2" s="81"/>
      <c r="G2" s="81"/>
      <c r="H2" s="81"/>
      <c r="I2" s="81"/>
      <c r="J2" s="82"/>
    </row>
    <row r="3" spans="1:159" s="83" customFormat="1" ht="15.75" x14ac:dyDescent="0.25">
      <c r="A3" s="79"/>
      <c r="B3" s="84"/>
      <c r="C3" s="85" t="str">
        <f>'Kennzahlen aus den Vorjahren'!C3:F3</f>
        <v xml:space="preserve">Schadensberechnung Kulturunternehmen (Version 29.07.2021) </v>
      </c>
      <c r="D3" s="85"/>
      <c r="E3" s="85"/>
      <c r="F3" s="85"/>
      <c r="G3" s="85"/>
      <c r="H3" s="86"/>
      <c r="I3" s="87" t="str">
        <f>'Kennzahlen aus den Vorjahren'!K4</f>
        <v xml:space="preserve"> Abgabetermin: 30. September 2021</v>
      </c>
      <c r="J3" s="88"/>
    </row>
    <row r="4" spans="1:159" s="83" customFormat="1" ht="15.75" x14ac:dyDescent="0.25">
      <c r="A4" s="79"/>
      <c r="B4" s="89"/>
      <c r="C4" s="90" t="str">
        <f>'Kennzahlen aus den Vorjahren'!C4</f>
        <v>Schadensberechnung für Musikklubs und Konzertlokale: 1. Mai bis 31. August 2021</v>
      </c>
      <c r="D4" s="90"/>
      <c r="E4" s="90"/>
      <c r="F4" s="90"/>
      <c r="G4" s="79"/>
      <c r="H4" s="79"/>
      <c r="I4" s="79"/>
      <c r="J4" s="88"/>
    </row>
    <row r="5" spans="1:159" s="83" customFormat="1" ht="15.75" customHeight="1" x14ac:dyDescent="0.2">
      <c r="A5" s="79"/>
      <c r="B5" s="91"/>
      <c r="C5" s="92"/>
      <c r="D5" s="86"/>
      <c r="E5" s="86"/>
      <c r="F5" s="86"/>
      <c r="G5" s="86"/>
      <c r="H5" s="86"/>
      <c r="I5" s="86"/>
      <c r="J5" s="88"/>
    </row>
    <row r="6" spans="1:159" s="83" customFormat="1" ht="30" customHeight="1" x14ac:dyDescent="0.2">
      <c r="A6" s="79"/>
      <c r="B6" s="91"/>
      <c r="C6" s="753" t="str">
        <f>'Kennzahlen aus den Vorjahren'!C6:I6</f>
        <v>Bitte stellen Sie sicher, dass Sie alle drei Blätter (Register) ausfüllen:
 "Kennzahlen aus den Vorjahren" / "Liste Veranstaltungen kuratiert" / "Schadensberechnung"</v>
      </c>
      <c r="D6" s="753"/>
      <c r="E6" s="753"/>
      <c r="F6" s="753"/>
      <c r="G6" s="753"/>
      <c r="H6" s="753"/>
      <c r="I6" s="753"/>
      <c r="J6" s="93"/>
      <c r="K6" s="94"/>
      <c r="L6" s="94"/>
      <c r="M6" s="94"/>
      <c r="N6" s="94"/>
      <c r="O6" s="94"/>
    </row>
    <row r="7" spans="1:159" s="83" customFormat="1" ht="15.75" thickBot="1" x14ac:dyDescent="0.25">
      <c r="A7" s="79"/>
      <c r="B7" s="91"/>
      <c r="C7" s="86"/>
      <c r="D7" s="86"/>
      <c r="E7" s="86"/>
      <c r="F7" s="86"/>
      <c r="G7" s="86"/>
      <c r="H7" s="86"/>
      <c r="I7" s="86"/>
      <c r="J7" s="95"/>
      <c r="K7" s="96"/>
      <c r="L7" s="96"/>
      <c r="M7" s="96"/>
      <c r="N7" s="96"/>
      <c r="O7" s="96"/>
    </row>
    <row r="8" spans="1:159" s="100" customFormat="1" ht="27" customHeight="1" thickBot="1" x14ac:dyDescent="0.25">
      <c r="A8" s="97"/>
      <c r="B8" s="98"/>
      <c r="C8" s="640" t="s">
        <v>128</v>
      </c>
      <c r="D8" s="641"/>
      <c r="E8" s="641"/>
      <c r="F8" s="642" t="s">
        <v>70</v>
      </c>
      <c r="G8" s="642"/>
      <c r="H8" s="642"/>
      <c r="I8" s="400" t="s">
        <v>101</v>
      </c>
      <c r="J8" s="30"/>
      <c r="K8" s="99"/>
      <c r="L8" s="99"/>
      <c r="M8" s="99"/>
      <c r="N8" s="99"/>
      <c r="O8" s="99"/>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row>
    <row r="9" spans="1:159" ht="17.25" customHeight="1" thickBot="1" x14ac:dyDescent="0.25">
      <c r="B9" s="101"/>
      <c r="C9" s="102"/>
      <c r="D9" s="42"/>
      <c r="E9" s="42"/>
      <c r="F9" s="42"/>
      <c r="G9" s="103"/>
      <c r="H9" s="103"/>
      <c r="I9" s="103"/>
      <c r="J9" s="57"/>
      <c r="K9" s="104"/>
      <c r="L9" s="104"/>
      <c r="M9" s="104"/>
      <c r="N9" s="104"/>
      <c r="O9" s="104"/>
      <c r="EZ9" s="76"/>
      <c r="FA9" s="76"/>
      <c r="FB9" s="76"/>
    </row>
    <row r="10" spans="1:159" ht="18.75" customHeight="1" x14ac:dyDescent="0.2">
      <c r="B10" s="101"/>
      <c r="C10" s="105" t="s">
        <v>0</v>
      </c>
      <c r="D10" s="106"/>
      <c r="E10" s="106"/>
      <c r="F10" s="106"/>
      <c r="G10" s="821">
        <f>'Kennzahlen aus den Vorjahren'!D10</f>
        <v>0</v>
      </c>
      <c r="H10" s="822"/>
      <c r="I10" s="823"/>
      <c r="J10" s="57"/>
      <c r="K10" s="104"/>
      <c r="L10" s="104"/>
      <c r="M10" s="104"/>
      <c r="N10" s="104"/>
      <c r="O10" s="104"/>
      <c r="EZ10" s="76"/>
      <c r="FA10" s="76"/>
      <c r="FB10" s="76"/>
    </row>
    <row r="11" spans="1:159" ht="18.75" customHeight="1" thickBot="1" x14ac:dyDescent="0.25">
      <c r="B11" s="101"/>
      <c r="C11" s="107" t="s">
        <v>55</v>
      </c>
      <c r="D11" s="108"/>
      <c r="E11" s="108"/>
      <c r="F11" s="108"/>
      <c r="G11" s="824">
        <f>'Kennzahlen aus den Vorjahren'!D11</f>
        <v>0</v>
      </c>
      <c r="H11" s="825"/>
      <c r="I11" s="826"/>
      <c r="J11" s="109"/>
      <c r="K11" s="104"/>
      <c r="L11" s="104"/>
      <c r="M11" s="104"/>
      <c r="N11" s="104"/>
      <c r="O11" s="104"/>
      <c r="EZ11" s="76"/>
      <c r="FA11" s="76"/>
      <c r="FB11" s="76"/>
    </row>
    <row r="12" spans="1:159" ht="11.45" customHeight="1" thickBot="1" x14ac:dyDescent="0.25">
      <c r="B12" s="101"/>
      <c r="C12" s="102"/>
      <c r="D12" s="42"/>
      <c r="E12" s="42"/>
      <c r="F12" s="42"/>
      <c r="G12" s="103"/>
      <c r="H12" s="103"/>
      <c r="I12" s="103"/>
      <c r="J12" s="57"/>
      <c r="K12" s="104"/>
      <c r="L12" s="104"/>
      <c r="M12" s="104"/>
      <c r="N12" s="104"/>
      <c r="O12" s="104"/>
      <c r="EZ12" s="76"/>
      <c r="FA12" s="76"/>
      <c r="FB12" s="76"/>
    </row>
    <row r="13" spans="1:159" ht="33.75" customHeight="1" thickBot="1" x14ac:dyDescent="0.25">
      <c r="B13" s="101"/>
      <c r="C13" s="828" t="s">
        <v>2</v>
      </c>
      <c r="D13" s="829"/>
      <c r="E13" s="829"/>
      <c r="F13" s="829"/>
      <c r="G13" s="829"/>
      <c r="H13" s="829"/>
      <c r="I13" s="830"/>
      <c r="J13" s="110"/>
      <c r="K13" s="111"/>
      <c r="L13" s="852" t="s">
        <v>35</v>
      </c>
      <c r="M13" s="853"/>
      <c r="N13" s="853"/>
      <c r="O13" s="854"/>
      <c r="EV13" s="6"/>
      <c r="EW13" s="6"/>
      <c r="EX13" s="6"/>
      <c r="EY13" s="6"/>
    </row>
    <row r="14" spans="1:159" s="116" customFormat="1" ht="34.35" customHeight="1" thickBot="1" x14ac:dyDescent="0.25">
      <c r="A14" s="112"/>
      <c r="B14" s="113"/>
      <c r="C14" s="635" t="s">
        <v>3</v>
      </c>
      <c r="D14" s="834"/>
      <c r="E14" s="834"/>
      <c r="F14" s="834"/>
      <c r="G14" s="834"/>
      <c r="H14" s="834"/>
      <c r="I14" s="636"/>
      <c r="J14" s="114"/>
      <c r="K14" s="115"/>
      <c r="L14" s="635" t="s">
        <v>41</v>
      </c>
      <c r="M14" s="834"/>
      <c r="N14" s="834"/>
      <c r="O14" s="636"/>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row>
    <row r="15" spans="1:159" s="387" customFormat="1" ht="34.35" customHeight="1" x14ac:dyDescent="0.2">
      <c r="A15" s="377"/>
      <c r="B15" s="378"/>
      <c r="C15" s="858" t="s">
        <v>121</v>
      </c>
      <c r="D15" s="859"/>
      <c r="E15" s="859"/>
      <c r="F15" s="379"/>
      <c r="G15" s="379"/>
      <c r="H15" s="380"/>
      <c r="I15" s="381"/>
      <c r="J15" s="382"/>
      <c r="K15" s="383"/>
      <c r="L15" s="384"/>
      <c r="M15" s="385"/>
      <c r="N15" s="385"/>
      <c r="O15" s="386"/>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c r="DE15" s="377"/>
      <c r="DF15" s="377"/>
      <c r="DG15" s="377"/>
      <c r="DH15" s="377"/>
      <c r="DI15" s="377"/>
      <c r="DJ15" s="377"/>
      <c r="DK15" s="377"/>
      <c r="DL15" s="377"/>
      <c r="DM15" s="377"/>
      <c r="DN15" s="377"/>
      <c r="DO15" s="377"/>
      <c r="DP15" s="377"/>
      <c r="DQ15" s="377"/>
      <c r="DR15" s="377"/>
      <c r="DS15" s="377"/>
      <c r="DT15" s="377"/>
      <c r="DU15" s="377"/>
      <c r="DV15" s="377"/>
      <c r="DW15" s="377"/>
      <c r="DX15" s="377"/>
      <c r="DY15" s="377"/>
      <c r="DZ15" s="377"/>
      <c r="EA15" s="377"/>
      <c r="EB15" s="377"/>
      <c r="EC15" s="377"/>
      <c r="ED15" s="377"/>
      <c r="EE15" s="377"/>
      <c r="EF15" s="377"/>
      <c r="EG15" s="377"/>
      <c r="EH15" s="377"/>
      <c r="EI15" s="377"/>
      <c r="EJ15" s="377"/>
      <c r="EK15" s="377"/>
      <c r="EL15" s="377"/>
      <c r="EM15" s="377"/>
      <c r="EN15" s="377"/>
      <c r="EO15" s="377"/>
      <c r="EP15" s="377"/>
      <c r="EQ15" s="377"/>
    </row>
    <row r="16" spans="1:159" s="121" customFormat="1" ht="18.75" hidden="1" customHeight="1" x14ac:dyDescent="0.2">
      <c r="A16" s="97"/>
      <c r="B16" s="98"/>
      <c r="C16" s="117" t="s">
        <v>66</v>
      </c>
      <c r="D16" s="118" t="s">
        <v>152</v>
      </c>
      <c r="E16" s="118" t="s">
        <v>153</v>
      </c>
      <c r="F16" s="118" t="s">
        <v>154</v>
      </c>
      <c r="G16" s="388" t="s">
        <v>155</v>
      </c>
      <c r="H16" s="24"/>
      <c r="I16" s="73"/>
      <c r="J16" s="119"/>
      <c r="K16" s="97"/>
      <c r="L16" s="406"/>
      <c r="M16" s="65"/>
      <c r="N16" s="65"/>
      <c r="O16" s="66"/>
      <c r="P16" s="97"/>
      <c r="Q16" s="97"/>
      <c r="R16" s="120"/>
      <c r="S16" s="120"/>
      <c r="T16" s="120"/>
      <c r="U16" s="120"/>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row>
    <row r="17" spans="1:147" s="121" customFormat="1" ht="36.75" hidden="1" customHeight="1" thickBot="1" x14ac:dyDescent="0.25">
      <c r="A17" s="97"/>
      <c r="B17" s="98"/>
      <c r="C17" s="122" t="s">
        <v>69</v>
      </c>
      <c r="D17" s="74" t="s">
        <v>67</v>
      </c>
      <c r="E17" s="75" t="s">
        <v>67</v>
      </c>
      <c r="F17" s="74" t="s">
        <v>67</v>
      </c>
      <c r="G17" s="74" t="s">
        <v>67</v>
      </c>
      <c r="H17" s="832" t="s">
        <v>129</v>
      </c>
      <c r="I17" s="833"/>
      <c r="J17" s="119"/>
      <c r="K17" s="97"/>
      <c r="L17" s="123" t="s">
        <v>67</v>
      </c>
      <c r="M17" s="124" t="s">
        <v>68</v>
      </c>
      <c r="N17" s="65"/>
      <c r="O17" s="66"/>
      <c r="P17" s="97"/>
      <c r="Q17" s="97"/>
      <c r="R17" s="125"/>
      <c r="S17" s="125"/>
      <c r="T17" s="120"/>
      <c r="U17" s="120"/>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row>
    <row r="18" spans="1:147" s="130" customFormat="1" ht="7.5" customHeight="1" thickBot="1" x14ac:dyDescent="0.25">
      <c r="A18" s="97"/>
      <c r="B18" s="126"/>
      <c r="C18" s="127"/>
      <c r="D18" s="128"/>
      <c r="E18" s="128"/>
      <c r="F18" s="128"/>
      <c r="G18" s="128"/>
      <c r="H18" s="24"/>
      <c r="I18" s="129"/>
      <c r="J18" s="119"/>
      <c r="K18" s="97"/>
      <c r="L18" s="70"/>
      <c r="M18" s="71"/>
      <c r="N18" s="71"/>
      <c r="O18" s="72"/>
      <c r="P18" s="97"/>
      <c r="Q18" s="97"/>
      <c r="R18" s="120"/>
      <c r="S18" s="120"/>
      <c r="T18" s="120"/>
      <c r="U18" s="120"/>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row>
    <row r="19" spans="1:147" s="134" customFormat="1" ht="17.25" customHeight="1" x14ac:dyDescent="0.2">
      <c r="A19" s="112"/>
      <c r="B19" s="131">
        <v>1</v>
      </c>
      <c r="C19" s="811" t="s">
        <v>91</v>
      </c>
      <c r="D19" s="812"/>
      <c r="E19" s="812"/>
      <c r="F19" s="812"/>
      <c r="G19" s="827"/>
      <c r="H19" s="827"/>
      <c r="I19" s="132"/>
      <c r="J19" s="133"/>
      <c r="K19" s="112"/>
      <c r="L19" s="855"/>
      <c r="M19" s="856"/>
      <c r="N19" s="856"/>
      <c r="O19" s="857"/>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row>
    <row r="20" spans="1:147" s="121" customFormat="1" ht="48" x14ac:dyDescent="0.2">
      <c r="A20" s="97"/>
      <c r="B20" s="135"/>
      <c r="C20" s="136"/>
      <c r="D20" s="137" t="s">
        <v>88</v>
      </c>
      <c r="E20" s="138" t="s">
        <v>130</v>
      </c>
      <c r="F20" s="138" t="s">
        <v>119</v>
      </c>
      <c r="G20" s="64" t="s">
        <v>6</v>
      </c>
      <c r="H20" s="64" t="s">
        <v>74</v>
      </c>
      <c r="I20" s="140" t="s">
        <v>37</v>
      </c>
      <c r="J20" s="119"/>
      <c r="K20" s="97"/>
      <c r="L20" s="67" t="s">
        <v>6</v>
      </c>
      <c r="M20" s="64" t="s">
        <v>74</v>
      </c>
      <c r="N20" s="64" t="s">
        <v>72</v>
      </c>
      <c r="O20" s="63" t="s">
        <v>8</v>
      </c>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row>
    <row r="21" spans="1:147" s="121" customFormat="1" ht="18" customHeight="1" x14ac:dyDescent="0.2">
      <c r="A21" s="97"/>
      <c r="B21" s="135">
        <v>1.1000000000000001</v>
      </c>
      <c r="C21" s="222" t="s">
        <v>86</v>
      </c>
      <c r="D21" s="407" t="s">
        <v>165</v>
      </c>
      <c r="E21" s="158"/>
      <c r="F21" s="158"/>
      <c r="G21" s="158"/>
      <c r="H21" s="413"/>
      <c r="I21" s="141"/>
      <c r="J21" s="119"/>
      <c r="K21" s="97"/>
      <c r="L21" s="47"/>
      <c r="M21" s="48"/>
      <c r="N21" s="218" t="s">
        <v>11</v>
      </c>
      <c r="O21" s="49"/>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row>
    <row r="22" spans="1:147" s="121" customFormat="1" ht="18" customHeight="1" x14ac:dyDescent="0.2">
      <c r="A22" s="97"/>
      <c r="B22" s="135"/>
      <c r="C22" s="357" t="s">
        <v>160</v>
      </c>
      <c r="D22" s="356">
        <f>'Liste Konzerte_Veranstaltungen'!G38</f>
        <v>0</v>
      </c>
      <c r="E22" s="237">
        <f>'Liste Konzerte_Veranstaltungen'!J39</f>
        <v>0</v>
      </c>
      <c r="F22" s="818">
        <f>'Kennzahlen aus den Vorjahren'!K27</f>
        <v>0</v>
      </c>
      <c r="G22" s="143">
        <f>IF($D$17="Ja",(F22-$D22*$E$22),0)</f>
        <v>0</v>
      </c>
      <c r="H22" s="144"/>
      <c r="I22" s="238" t="s">
        <v>108</v>
      </c>
      <c r="J22" s="119"/>
      <c r="K22" s="97"/>
      <c r="L22" s="22">
        <f t="shared" ref="L22:L25" si="0">G22</f>
        <v>0</v>
      </c>
      <c r="M22" s="7"/>
      <c r="N22" s="357" t="s">
        <v>160</v>
      </c>
      <c r="O22" s="146"/>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row>
    <row r="23" spans="1:147" s="121" customFormat="1" ht="18" customHeight="1" x14ac:dyDescent="0.2">
      <c r="A23" s="97"/>
      <c r="B23" s="135"/>
      <c r="C23" s="357" t="s">
        <v>161</v>
      </c>
      <c r="D23" s="356">
        <f>'Liste Konzerte_Veranstaltungen'!G62</f>
        <v>0</v>
      </c>
      <c r="E23" s="237">
        <f>'Liste Konzerte_Veranstaltungen'!J63</f>
        <v>0</v>
      </c>
      <c r="F23" s="819"/>
      <c r="G23" s="143">
        <f>IF($E$17="Ja",($F22-$D23*$E$23),0)</f>
        <v>0</v>
      </c>
      <c r="H23" s="144"/>
      <c r="I23" s="238" t="s">
        <v>108</v>
      </c>
      <c r="J23" s="119"/>
      <c r="K23" s="97"/>
      <c r="L23" s="16">
        <f t="shared" si="0"/>
        <v>0</v>
      </c>
      <c r="M23" s="7"/>
      <c r="N23" s="357" t="s">
        <v>161</v>
      </c>
      <c r="O23" s="146"/>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row>
    <row r="24" spans="1:147" s="121" customFormat="1" ht="18" customHeight="1" x14ac:dyDescent="0.2">
      <c r="A24" s="97"/>
      <c r="B24" s="135"/>
      <c r="C24" s="357" t="s">
        <v>162</v>
      </c>
      <c r="D24" s="356">
        <f>'Liste Konzerte_Veranstaltungen'!G86</f>
        <v>0</v>
      </c>
      <c r="E24" s="237">
        <f>'Liste Konzerte_Veranstaltungen'!J87</f>
        <v>0</v>
      </c>
      <c r="F24" s="819"/>
      <c r="G24" s="143">
        <f>IF($F$17="Ja",($F$22-$D24*$E$24),0)</f>
        <v>0</v>
      </c>
      <c r="H24" s="144"/>
      <c r="I24" s="238" t="s">
        <v>108</v>
      </c>
      <c r="J24" s="119"/>
      <c r="K24" s="97"/>
      <c r="L24" s="16">
        <f t="shared" si="0"/>
        <v>0</v>
      </c>
      <c r="M24" s="7"/>
      <c r="N24" s="357" t="s">
        <v>162</v>
      </c>
      <c r="O24" s="14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row>
    <row r="25" spans="1:147" s="121" customFormat="1" ht="18" customHeight="1" x14ac:dyDescent="0.2">
      <c r="A25" s="97"/>
      <c r="B25" s="135"/>
      <c r="C25" s="357" t="s">
        <v>163</v>
      </c>
      <c r="D25" s="356">
        <f>'Liste Konzerte_Veranstaltungen'!G110</f>
        <v>0</v>
      </c>
      <c r="E25" s="237">
        <f>'Liste Konzerte_Veranstaltungen'!J111</f>
        <v>0</v>
      </c>
      <c r="F25" s="820"/>
      <c r="G25" s="151">
        <f>IF($G$17="Ja",($F$22-$D25*$E$25),0)</f>
        <v>0</v>
      </c>
      <c r="H25" s="278"/>
      <c r="I25" s="238" t="s">
        <v>108</v>
      </c>
      <c r="J25" s="119"/>
      <c r="K25" s="97"/>
      <c r="L25" s="16">
        <f t="shared" si="0"/>
        <v>0</v>
      </c>
      <c r="M25" s="363"/>
      <c r="N25" s="357" t="s">
        <v>163</v>
      </c>
      <c r="O25" s="14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row>
    <row r="26" spans="1:147" s="121" customFormat="1" ht="18" customHeight="1" thickBot="1" x14ac:dyDescent="0.25">
      <c r="A26" s="97"/>
      <c r="B26" s="131">
        <v>1</v>
      </c>
      <c r="C26" s="815" t="s">
        <v>90</v>
      </c>
      <c r="D26" s="816"/>
      <c r="E26" s="816"/>
      <c r="F26" s="817"/>
      <c r="G26" s="358">
        <f>SUM(G22:G25)</f>
        <v>0</v>
      </c>
      <c r="H26" s="153"/>
      <c r="I26" s="359"/>
      <c r="J26" s="119"/>
      <c r="K26" s="97"/>
      <c r="L26" s="360">
        <f>SUM(L22:L25)</f>
        <v>0</v>
      </c>
      <c r="M26" s="19"/>
      <c r="N26" s="361" t="s">
        <v>28</v>
      </c>
      <c r="O26" s="362"/>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row>
    <row r="27" spans="1:147" s="121" customFormat="1" ht="18" customHeight="1" thickBot="1" x14ac:dyDescent="0.25">
      <c r="A27" s="97"/>
      <c r="B27" s="809"/>
      <c r="C27" s="810"/>
      <c r="D27" s="810"/>
      <c r="E27" s="810"/>
      <c r="F27" s="810"/>
      <c r="G27" s="810"/>
      <c r="H27" s="810"/>
      <c r="I27" s="810"/>
      <c r="J27" s="119"/>
      <c r="K27" s="97"/>
      <c r="L27" s="14"/>
      <c r="M27" s="17"/>
      <c r="N27" s="18"/>
      <c r="O27" s="18"/>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row>
    <row r="28" spans="1:147" s="121" customFormat="1" ht="18" customHeight="1" x14ac:dyDescent="0.2">
      <c r="A28" s="97"/>
      <c r="B28" s="155">
        <v>2</v>
      </c>
      <c r="C28" s="811" t="s">
        <v>133</v>
      </c>
      <c r="D28" s="812"/>
      <c r="E28" s="812"/>
      <c r="F28" s="812"/>
      <c r="G28" s="156"/>
      <c r="H28" s="39"/>
      <c r="I28" s="157"/>
      <c r="J28" s="119"/>
      <c r="K28" s="97"/>
      <c r="L28" s="38"/>
      <c r="M28" s="39"/>
      <c r="N28" s="55" t="s">
        <v>92</v>
      </c>
      <c r="O28" s="34"/>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row>
    <row r="29" spans="1:147" s="121" customFormat="1" ht="36" x14ac:dyDescent="0.2">
      <c r="A29" s="97"/>
      <c r="B29" s="135"/>
      <c r="C29" s="136"/>
      <c r="D29" s="137" t="s">
        <v>164</v>
      </c>
      <c r="E29" s="138" t="s">
        <v>120</v>
      </c>
      <c r="F29" s="139"/>
      <c r="G29" s="224" t="s">
        <v>6</v>
      </c>
      <c r="H29" s="224" t="s">
        <v>74</v>
      </c>
      <c r="I29" s="140" t="s">
        <v>37</v>
      </c>
      <c r="J29" s="119"/>
      <c r="K29" s="97"/>
      <c r="L29" s="226" t="s">
        <v>6</v>
      </c>
      <c r="M29" s="224" t="s">
        <v>74</v>
      </c>
      <c r="N29" s="224" t="s">
        <v>72</v>
      </c>
      <c r="O29" s="227" t="s">
        <v>8</v>
      </c>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row>
    <row r="30" spans="1:147" s="121" customFormat="1" ht="18" customHeight="1" x14ac:dyDescent="0.2">
      <c r="A30" s="97"/>
      <c r="B30" s="135">
        <v>2.1</v>
      </c>
      <c r="C30" s="774" t="s">
        <v>10</v>
      </c>
      <c r="D30" s="814"/>
      <c r="E30" s="814"/>
      <c r="F30" s="831"/>
      <c r="G30" s="814"/>
      <c r="H30" s="413"/>
      <c r="I30" s="141"/>
      <c r="J30" s="119"/>
      <c r="K30" s="97"/>
      <c r="L30" s="47"/>
      <c r="M30" s="48"/>
      <c r="N30" s="218" t="s">
        <v>10</v>
      </c>
      <c r="O30" s="49"/>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row>
    <row r="31" spans="1:147" s="121" customFormat="1" ht="18" customHeight="1" x14ac:dyDescent="0.2">
      <c r="A31" s="97"/>
      <c r="B31" s="135"/>
      <c r="C31" s="357" t="s">
        <v>160</v>
      </c>
      <c r="D31" s="620">
        <f>'Liste Konzerte_Veranstaltungen'!I38</f>
        <v>0</v>
      </c>
      <c r="E31" s="818">
        <f>SUM('Kennzahlen aus den Vorjahren'!K20)</f>
        <v>0</v>
      </c>
      <c r="F31" s="142"/>
      <c r="G31" s="143">
        <f>IF($D$17="Ja",E31-D31,0)</f>
        <v>0</v>
      </c>
      <c r="H31" s="144"/>
      <c r="I31" s="238" t="s">
        <v>108</v>
      </c>
      <c r="J31" s="119"/>
      <c r="K31" s="97"/>
      <c r="L31" s="41">
        <f>G31</f>
        <v>0</v>
      </c>
      <c r="M31" s="7"/>
      <c r="N31" s="357" t="s">
        <v>160</v>
      </c>
      <c r="O31" s="146"/>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row>
    <row r="32" spans="1:147" s="121" customFormat="1" ht="18" customHeight="1" x14ac:dyDescent="0.2">
      <c r="A32" s="97"/>
      <c r="B32" s="135"/>
      <c r="C32" s="357" t="s">
        <v>161</v>
      </c>
      <c r="D32" s="620">
        <f>'Liste Konzerte_Veranstaltungen'!I62</f>
        <v>0</v>
      </c>
      <c r="E32" s="819"/>
      <c r="F32" s="147"/>
      <c r="G32" s="143">
        <f>IF($E$17="Ja",$E31-D32,0)</f>
        <v>0</v>
      </c>
      <c r="H32" s="144"/>
      <c r="I32" s="238" t="s">
        <v>108</v>
      </c>
      <c r="J32" s="119"/>
      <c r="K32" s="97"/>
      <c r="L32" s="16">
        <f>G32</f>
        <v>0</v>
      </c>
      <c r="M32" s="7"/>
      <c r="N32" s="357" t="s">
        <v>161</v>
      </c>
      <c r="O32" s="146"/>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row>
    <row r="33" spans="1:147" s="121" customFormat="1" ht="18" customHeight="1" x14ac:dyDescent="0.2">
      <c r="A33" s="97"/>
      <c r="B33" s="135"/>
      <c r="C33" s="357" t="s">
        <v>162</v>
      </c>
      <c r="D33" s="620">
        <f>'Liste Konzerte_Veranstaltungen'!I86</f>
        <v>0</v>
      </c>
      <c r="E33" s="819"/>
      <c r="F33" s="147"/>
      <c r="G33" s="143">
        <f>IF($F$17="Ja",$E31-D33,0)</f>
        <v>0</v>
      </c>
      <c r="H33" s="144"/>
      <c r="I33" s="238" t="s">
        <v>108</v>
      </c>
      <c r="J33" s="119"/>
      <c r="K33" s="97"/>
      <c r="L33" s="16">
        <f>G33</f>
        <v>0</v>
      </c>
      <c r="M33" s="7"/>
      <c r="N33" s="357" t="s">
        <v>162</v>
      </c>
      <c r="O33" s="146"/>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row>
    <row r="34" spans="1:147" s="121" customFormat="1" ht="18" customHeight="1" x14ac:dyDescent="0.2">
      <c r="A34" s="97"/>
      <c r="B34" s="135"/>
      <c r="C34" s="357" t="s">
        <v>163</v>
      </c>
      <c r="D34" s="620">
        <f>'Liste Konzerte_Veranstaltungen'!I110</f>
        <v>0</v>
      </c>
      <c r="E34" s="820"/>
      <c r="F34" s="147"/>
      <c r="G34" s="143">
        <f>IF($G$17="Ja",$E31-D34,0)</f>
        <v>0</v>
      </c>
      <c r="H34" s="144"/>
      <c r="I34" s="238" t="s">
        <v>108</v>
      </c>
      <c r="J34" s="119"/>
      <c r="K34" s="97"/>
      <c r="L34" s="16">
        <f>G34</f>
        <v>0</v>
      </c>
      <c r="M34" s="7"/>
      <c r="N34" s="357" t="s">
        <v>163</v>
      </c>
      <c r="O34" s="146"/>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row>
    <row r="35" spans="1:147" s="121" customFormat="1" ht="18" customHeight="1" thickBot="1" x14ac:dyDescent="0.25">
      <c r="A35" s="97"/>
      <c r="B35" s="131">
        <v>2</v>
      </c>
      <c r="C35" s="815" t="s">
        <v>134</v>
      </c>
      <c r="D35" s="835"/>
      <c r="E35" s="835"/>
      <c r="F35" s="836"/>
      <c r="G35" s="152">
        <f>SUM(G31:G34)</f>
        <v>0</v>
      </c>
      <c r="H35" s="414"/>
      <c r="I35" s="154"/>
      <c r="J35" s="119"/>
      <c r="K35" s="97"/>
      <c r="L35" s="23">
        <f>SUM(L31:L34)</f>
        <v>0</v>
      </c>
      <c r="M35" s="19"/>
      <c r="N35" s="54" t="s">
        <v>28</v>
      </c>
      <c r="O35" s="20"/>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row>
    <row r="36" spans="1:147" s="121" customFormat="1" ht="18" customHeight="1" thickBot="1" x14ac:dyDescent="0.25">
      <c r="A36" s="97"/>
      <c r="B36" s="809"/>
      <c r="C36" s="810"/>
      <c r="D36" s="810"/>
      <c r="E36" s="810"/>
      <c r="F36" s="810"/>
      <c r="G36" s="810"/>
      <c r="H36" s="810"/>
      <c r="I36" s="810"/>
      <c r="J36" s="119"/>
      <c r="K36" s="97"/>
      <c r="L36" s="14"/>
      <c r="M36" s="17"/>
      <c r="N36" s="18"/>
      <c r="O36" s="18"/>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row>
    <row r="37" spans="1:147" s="121" customFormat="1" ht="18" customHeight="1" x14ac:dyDescent="0.2">
      <c r="A37" s="97"/>
      <c r="B37" s="155">
        <v>3</v>
      </c>
      <c r="C37" s="811" t="s">
        <v>21</v>
      </c>
      <c r="D37" s="812"/>
      <c r="E37" s="812"/>
      <c r="F37" s="812"/>
      <c r="G37" s="156"/>
      <c r="H37" s="39"/>
      <c r="I37" s="157"/>
      <c r="J37" s="119"/>
      <c r="K37" s="97"/>
      <c r="L37" s="38"/>
      <c r="M37" s="39"/>
      <c r="N37" s="55" t="s">
        <v>21</v>
      </c>
      <c r="O37" s="34"/>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row>
    <row r="38" spans="1:147" s="121" customFormat="1" ht="18" customHeight="1" x14ac:dyDescent="0.2">
      <c r="A38" s="97"/>
      <c r="B38" s="148"/>
      <c r="C38" s="774" t="s">
        <v>156</v>
      </c>
      <c r="D38" s="814"/>
      <c r="E38" s="814"/>
      <c r="F38" s="814"/>
      <c r="G38" s="814"/>
      <c r="H38" s="48"/>
      <c r="I38" s="141"/>
      <c r="J38" s="119"/>
      <c r="K38" s="97"/>
      <c r="L38" s="47"/>
      <c r="M38" s="48"/>
      <c r="N38" s="158" t="s">
        <v>77</v>
      </c>
      <c r="O38" s="159"/>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row>
    <row r="39" spans="1:147" s="121" customFormat="1" ht="18" customHeight="1" x14ac:dyDescent="0.2">
      <c r="A39" s="97"/>
      <c r="B39" s="148">
        <v>3.1</v>
      </c>
      <c r="C39" s="777" t="s">
        <v>44</v>
      </c>
      <c r="D39" s="839"/>
      <c r="E39" s="839"/>
      <c r="F39" s="840"/>
      <c r="G39" s="11">
        <v>0</v>
      </c>
      <c r="H39" s="219"/>
      <c r="I39" s="364"/>
      <c r="J39" s="119"/>
      <c r="K39" s="97"/>
      <c r="L39" s="40">
        <f>G39</f>
        <v>0</v>
      </c>
      <c r="M39" s="15"/>
      <c r="N39" s="160" t="s">
        <v>116</v>
      </c>
      <c r="O39" s="161"/>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row>
    <row r="40" spans="1:147" s="121" customFormat="1" ht="18" customHeight="1" x14ac:dyDescent="0.2">
      <c r="A40" s="97"/>
      <c r="B40" s="148">
        <v>3.2</v>
      </c>
      <c r="C40" s="841" t="s">
        <v>45</v>
      </c>
      <c r="D40" s="842"/>
      <c r="E40" s="842"/>
      <c r="F40" s="843"/>
      <c r="G40" s="11">
        <v>0</v>
      </c>
      <c r="H40" s="219"/>
      <c r="I40" s="364"/>
      <c r="J40" s="119"/>
      <c r="K40" s="97"/>
      <c r="L40" s="16">
        <f>G40</f>
        <v>0</v>
      </c>
      <c r="M40" s="15"/>
      <c r="N40" s="162" t="s">
        <v>117</v>
      </c>
      <c r="O40" s="163"/>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row>
    <row r="41" spans="1:147" s="121" customFormat="1" ht="18" customHeight="1" x14ac:dyDescent="0.2">
      <c r="A41" s="97"/>
      <c r="B41" s="148">
        <v>3.3</v>
      </c>
      <c r="C41" s="777" t="s">
        <v>46</v>
      </c>
      <c r="D41" s="839"/>
      <c r="E41" s="839"/>
      <c r="F41" s="840"/>
      <c r="G41" s="11">
        <v>0</v>
      </c>
      <c r="H41" s="219"/>
      <c r="I41" s="364"/>
      <c r="J41" s="119"/>
      <c r="K41" s="97"/>
      <c r="L41" s="16">
        <f>G41</f>
        <v>0</v>
      </c>
      <c r="M41" s="15"/>
      <c r="N41" s="162" t="s">
        <v>118</v>
      </c>
      <c r="O41" s="163"/>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row>
    <row r="42" spans="1:147" s="121" customFormat="1" ht="18" customHeight="1" x14ac:dyDescent="0.2">
      <c r="A42" s="97"/>
      <c r="B42" s="148">
        <v>3.4</v>
      </c>
      <c r="C42" s="796" t="s">
        <v>115</v>
      </c>
      <c r="D42" s="844"/>
      <c r="E42" s="844"/>
      <c r="F42" s="845"/>
      <c r="G42" s="11">
        <v>0</v>
      </c>
      <c r="H42" s="219"/>
      <c r="I42" s="364"/>
      <c r="J42" s="119"/>
      <c r="K42" s="97"/>
      <c r="L42" s="16">
        <f>G42</f>
        <v>0</v>
      </c>
      <c r="M42" s="15"/>
      <c r="N42" s="162" t="s">
        <v>76</v>
      </c>
      <c r="O42" s="163"/>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row>
    <row r="43" spans="1:147" s="121" customFormat="1" ht="18" customHeight="1" thickBot="1" x14ac:dyDescent="0.25">
      <c r="A43" s="97"/>
      <c r="B43" s="131">
        <v>3</v>
      </c>
      <c r="C43" s="815" t="s">
        <v>29</v>
      </c>
      <c r="D43" s="835"/>
      <c r="E43" s="835"/>
      <c r="F43" s="836"/>
      <c r="G43" s="164">
        <f>SUM(G39:G42)</f>
        <v>0</v>
      </c>
      <c r="H43" s="414"/>
      <c r="I43" s="165"/>
      <c r="J43" s="119"/>
      <c r="K43" s="97"/>
      <c r="L43" s="23">
        <f>SUM(L39:L42)</f>
        <v>0</v>
      </c>
      <c r="M43" s="19"/>
      <c r="N43" s="54" t="s">
        <v>79</v>
      </c>
      <c r="O43" s="20"/>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row>
    <row r="44" spans="1:147" s="121" customFormat="1" ht="18" customHeight="1" thickBot="1" x14ac:dyDescent="0.25">
      <c r="A44" s="97"/>
      <c r="B44" s="809"/>
      <c r="C44" s="810"/>
      <c r="D44" s="810"/>
      <c r="E44" s="810"/>
      <c r="F44" s="810"/>
      <c r="G44" s="810"/>
      <c r="H44" s="810"/>
      <c r="I44" s="810"/>
      <c r="J44" s="119"/>
      <c r="K44" s="97"/>
      <c r="L44" s="14"/>
      <c r="M44" s="17"/>
      <c r="N44" s="18"/>
      <c r="O44" s="18"/>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row>
    <row r="45" spans="1:147" s="121" customFormat="1" ht="18" customHeight="1" x14ac:dyDescent="0.2">
      <c r="A45" s="97"/>
      <c r="B45" s="155">
        <v>4</v>
      </c>
      <c r="C45" s="811" t="s">
        <v>7</v>
      </c>
      <c r="D45" s="812"/>
      <c r="E45" s="812"/>
      <c r="F45" s="812"/>
      <c r="G45" s="156"/>
      <c r="H45" s="39"/>
      <c r="I45" s="157"/>
      <c r="J45" s="119"/>
      <c r="K45" s="97"/>
      <c r="L45" s="38"/>
      <c r="M45" s="39"/>
      <c r="N45" s="55" t="s">
        <v>52</v>
      </c>
      <c r="O45" s="34"/>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row>
    <row r="46" spans="1:147" s="121" customFormat="1" ht="30" customHeight="1" x14ac:dyDescent="0.2">
      <c r="A46" s="97"/>
      <c r="B46" s="166"/>
      <c r="C46" s="849" t="s">
        <v>97</v>
      </c>
      <c r="D46" s="850"/>
      <c r="E46" s="850"/>
      <c r="F46" s="851"/>
      <c r="G46" s="403" t="s">
        <v>98</v>
      </c>
      <c r="H46" s="404">
        <f>'Liste Konzerte_Veranstaltungen'!D114</f>
        <v>0</v>
      </c>
      <c r="I46" s="405" t="s">
        <v>108</v>
      </c>
      <c r="J46" s="119"/>
      <c r="K46" s="97"/>
      <c r="L46" s="13"/>
      <c r="M46" s="37"/>
      <c r="N46" s="37"/>
      <c r="O46" s="58"/>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row>
    <row r="47" spans="1:147" s="121" customFormat="1" ht="18" customHeight="1" x14ac:dyDescent="0.2">
      <c r="A47" s="97"/>
      <c r="B47" s="148"/>
      <c r="C47" s="774" t="s">
        <v>112</v>
      </c>
      <c r="D47" s="814"/>
      <c r="E47" s="814"/>
      <c r="F47" s="814"/>
      <c r="G47" s="814"/>
      <c r="H47" s="814"/>
      <c r="I47" s="409"/>
      <c r="J47" s="119"/>
      <c r="K47" s="97"/>
      <c r="L47" s="50"/>
      <c r="M47" s="51"/>
      <c r="N47" s="168" t="s">
        <v>47</v>
      </c>
      <c r="O47" s="169"/>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row>
    <row r="48" spans="1:147" s="121" customFormat="1" ht="18" customHeight="1" x14ac:dyDescent="0.2">
      <c r="A48" s="97"/>
      <c r="B48" s="148">
        <v>4.0999999999999996</v>
      </c>
      <c r="C48" s="777" t="s">
        <v>22</v>
      </c>
      <c r="D48" s="839"/>
      <c r="E48" s="839"/>
      <c r="F48" s="840"/>
      <c r="G48" s="167"/>
      <c r="H48" s="10">
        <v>0</v>
      </c>
      <c r="I48" s="364"/>
      <c r="J48" s="119"/>
      <c r="K48" s="97"/>
      <c r="L48" s="3"/>
      <c r="M48" s="25">
        <f>H48</f>
        <v>0</v>
      </c>
      <c r="N48" s="145" t="s">
        <v>57</v>
      </c>
      <c r="O48" s="146"/>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row>
    <row r="49" spans="1:147" s="121" customFormat="1" ht="33.75" customHeight="1" x14ac:dyDescent="0.2">
      <c r="A49" s="97"/>
      <c r="B49" s="148">
        <v>4.2</v>
      </c>
      <c r="C49" s="777" t="s">
        <v>71</v>
      </c>
      <c r="D49" s="778"/>
      <c r="E49" s="778"/>
      <c r="F49" s="779"/>
      <c r="G49" s="813"/>
      <c r="H49" s="10">
        <v>0</v>
      </c>
      <c r="I49" s="364"/>
      <c r="J49" s="119"/>
      <c r="K49" s="97"/>
      <c r="L49" s="3"/>
      <c r="M49" s="21">
        <f t="shared" ref="M49:M54" si="1">H49</f>
        <v>0</v>
      </c>
      <c r="N49" s="145" t="s">
        <v>73</v>
      </c>
      <c r="O49" s="146"/>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row>
    <row r="50" spans="1:147" s="121" customFormat="1" ht="18" customHeight="1" x14ac:dyDescent="0.2">
      <c r="A50" s="97"/>
      <c r="B50" s="148">
        <v>4.3</v>
      </c>
      <c r="C50" s="777" t="s">
        <v>23</v>
      </c>
      <c r="D50" s="778"/>
      <c r="E50" s="778"/>
      <c r="F50" s="779"/>
      <c r="G50" s="813"/>
      <c r="H50" s="10">
        <v>0</v>
      </c>
      <c r="I50" s="364"/>
      <c r="J50" s="119"/>
      <c r="K50" s="97"/>
      <c r="L50" s="3"/>
      <c r="M50" s="21">
        <f t="shared" si="1"/>
        <v>0</v>
      </c>
      <c r="N50" s="145" t="s">
        <v>81</v>
      </c>
      <c r="O50" s="146"/>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row>
    <row r="51" spans="1:147" s="121" customFormat="1" ht="18" customHeight="1" x14ac:dyDescent="0.2">
      <c r="A51" s="97"/>
      <c r="B51" s="148">
        <v>4.4000000000000004</v>
      </c>
      <c r="C51" s="777" t="s">
        <v>58</v>
      </c>
      <c r="D51" s="778"/>
      <c r="E51" s="778"/>
      <c r="F51" s="779"/>
      <c r="G51" s="15"/>
      <c r="H51" s="10">
        <v>0</v>
      </c>
      <c r="I51" s="364"/>
      <c r="J51" s="119"/>
      <c r="K51" s="97"/>
      <c r="L51" s="3"/>
      <c r="M51" s="21">
        <f t="shared" si="1"/>
        <v>0</v>
      </c>
      <c r="N51" s="145" t="s">
        <v>82</v>
      </c>
      <c r="O51" s="146"/>
      <c r="P51" s="97"/>
      <c r="Q51" s="97"/>
      <c r="R51" s="170"/>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row>
    <row r="52" spans="1:147" s="121" customFormat="1" ht="18" customHeight="1" x14ac:dyDescent="0.2">
      <c r="A52" s="97"/>
      <c r="B52" s="148">
        <v>4.5</v>
      </c>
      <c r="C52" s="777" t="s">
        <v>64</v>
      </c>
      <c r="D52" s="778"/>
      <c r="E52" s="778"/>
      <c r="F52" s="779"/>
      <c r="G52" s="167"/>
      <c r="H52" s="10">
        <v>0</v>
      </c>
      <c r="I52" s="364"/>
      <c r="J52" s="119"/>
      <c r="K52" s="97"/>
      <c r="L52" s="3"/>
      <c r="M52" s="21">
        <f t="shared" si="1"/>
        <v>0</v>
      </c>
      <c r="N52" s="145" t="s">
        <v>83</v>
      </c>
      <c r="O52" s="146"/>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row>
    <row r="53" spans="1:147" s="399" customFormat="1" ht="22.5" customHeight="1" x14ac:dyDescent="0.2">
      <c r="A53" s="389"/>
      <c r="B53" s="390">
        <v>4.5999999999999996</v>
      </c>
      <c r="C53" s="860" t="s">
        <v>131</v>
      </c>
      <c r="D53" s="861"/>
      <c r="E53" s="861"/>
      <c r="F53" s="862"/>
      <c r="G53" s="391"/>
      <c r="H53" s="392">
        <v>0</v>
      </c>
      <c r="I53" s="393" t="s">
        <v>123</v>
      </c>
      <c r="J53" s="394"/>
      <c r="K53" s="389"/>
      <c r="L53" s="395"/>
      <c r="M53" s="396">
        <f t="shared" si="1"/>
        <v>0</v>
      </c>
      <c r="N53" s="397" t="s">
        <v>122</v>
      </c>
      <c r="O53" s="398"/>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389"/>
      <c r="BJ53" s="389"/>
      <c r="BK53" s="389"/>
      <c r="BL53" s="389"/>
      <c r="BM53" s="389"/>
      <c r="BN53" s="389"/>
      <c r="BO53" s="389"/>
      <c r="BP53" s="389"/>
      <c r="BQ53" s="389"/>
      <c r="BR53" s="389"/>
      <c r="BS53" s="389"/>
      <c r="BT53" s="389"/>
      <c r="BU53" s="389"/>
      <c r="BV53" s="389"/>
      <c r="BW53" s="389"/>
      <c r="BX53" s="389"/>
      <c r="BY53" s="389"/>
      <c r="BZ53" s="389"/>
      <c r="CA53" s="389"/>
      <c r="CB53" s="389"/>
      <c r="CC53" s="389"/>
      <c r="CD53" s="389"/>
      <c r="CE53" s="389"/>
      <c r="CF53" s="389"/>
      <c r="CG53" s="389"/>
      <c r="CH53" s="389"/>
      <c r="CI53" s="389"/>
      <c r="CJ53" s="389"/>
      <c r="CK53" s="389"/>
      <c r="CL53" s="389"/>
      <c r="CM53" s="389"/>
      <c r="CN53" s="389"/>
      <c r="CO53" s="389"/>
      <c r="CP53" s="389"/>
      <c r="CQ53" s="389"/>
      <c r="CR53" s="389"/>
      <c r="CS53" s="389"/>
      <c r="CT53" s="389"/>
      <c r="CU53" s="389"/>
      <c r="CV53" s="389"/>
      <c r="CW53" s="389"/>
      <c r="CX53" s="389"/>
      <c r="CY53" s="389"/>
      <c r="CZ53" s="389"/>
      <c r="DA53" s="389"/>
      <c r="DB53" s="389"/>
      <c r="DC53" s="389"/>
      <c r="DD53" s="389"/>
      <c r="DE53" s="389"/>
      <c r="DF53" s="389"/>
      <c r="DG53" s="389"/>
      <c r="DH53" s="389"/>
      <c r="DI53" s="389"/>
      <c r="DJ53" s="389"/>
      <c r="DK53" s="389"/>
      <c r="DL53" s="389"/>
      <c r="DM53" s="389"/>
      <c r="DN53" s="389"/>
      <c r="DO53" s="389"/>
      <c r="DP53" s="389"/>
      <c r="DQ53" s="389"/>
      <c r="DR53" s="389"/>
      <c r="DS53" s="389"/>
      <c r="DT53" s="389"/>
      <c r="DU53" s="389"/>
      <c r="DV53" s="389"/>
      <c r="DW53" s="389"/>
      <c r="DX53" s="389"/>
      <c r="DY53" s="389"/>
      <c r="DZ53" s="389"/>
      <c r="EA53" s="389"/>
      <c r="EB53" s="389"/>
      <c r="EC53" s="389"/>
      <c r="ED53" s="389"/>
      <c r="EE53" s="389"/>
      <c r="EF53" s="389"/>
      <c r="EG53" s="389"/>
      <c r="EH53" s="389"/>
      <c r="EI53" s="389"/>
      <c r="EJ53" s="389"/>
      <c r="EK53" s="389"/>
      <c r="EL53" s="389"/>
      <c r="EM53" s="389"/>
      <c r="EN53" s="389"/>
      <c r="EO53" s="389"/>
      <c r="EP53" s="389"/>
      <c r="EQ53" s="389"/>
    </row>
    <row r="54" spans="1:147" s="121" customFormat="1" ht="18" customHeight="1" x14ac:dyDescent="0.2">
      <c r="A54" s="97"/>
      <c r="B54" s="148">
        <v>4.7</v>
      </c>
      <c r="C54" s="777" t="s">
        <v>24</v>
      </c>
      <c r="D54" s="839"/>
      <c r="E54" s="839"/>
      <c r="F54" s="840"/>
      <c r="G54" s="167"/>
      <c r="H54" s="10">
        <v>0</v>
      </c>
      <c r="I54" s="364"/>
      <c r="J54" s="119"/>
      <c r="K54" s="97"/>
      <c r="L54" s="3"/>
      <c r="M54" s="26">
        <f t="shared" si="1"/>
        <v>0</v>
      </c>
      <c r="N54" s="171" t="s">
        <v>24</v>
      </c>
      <c r="O54" s="172"/>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row>
    <row r="55" spans="1:147" s="178" customFormat="1" ht="18" customHeight="1" x14ac:dyDescent="0.2">
      <c r="A55" s="173"/>
      <c r="B55" s="174">
        <v>4.8</v>
      </c>
      <c r="C55" s="774" t="s">
        <v>113</v>
      </c>
      <c r="D55" s="775"/>
      <c r="E55" s="775"/>
      <c r="F55" s="775"/>
      <c r="G55" s="776"/>
      <c r="H55" s="776"/>
      <c r="I55" s="365"/>
      <c r="J55" s="175"/>
      <c r="K55" s="173"/>
      <c r="L55" s="772"/>
      <c r="M55" s="773"/>
      <c r="N55" s="176" t="s">
        <v>54</v>
      </c>
      <c r="O55" s="177"/>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c r="CT55" s="173"/>
      <c r="CU55" s="173"/>
      <c r="CV55" s="173"/>
      <c r="CW55" s="173"/>
      <c r="CX55" s="173"/>
      <c r="CY55" s="173"/>
      <c r="CZ55" s="173"/>
      <c r="DA55" s="173"/>
      <c r="DB55" s="173"/>
      <c r="DC55" s="173"/>
      <c r="DD55" s="173"/>
      <c r="DE55" s="173"/>
      <c r="DF55" s="173"/>
      <c r="DG55" s="173"/>
      <c r="DH55" s="173"/>
      <c r="DI55" s="173"/>
      <c r="DJ55" s="173"/>
      <c r="DK55" s="173"/>
      <c r="DL55" s="173"/>
      <c r="DM55" s="173"/>
      <c r="DN55" s="173"/>
      <c r="DO55" s="173"/>
      <c r="DP55" s="173"/>
      <c r="DQ55" s="173"/>
      <c r="DR55" s="173"/>
      <c r="DS55" s="173"/>
      <c r="DT55" s="173"/>
      <c r="DU55" s="173"/>
      <c r="DV55" s="173"/>
      <c r="DW55" s="173"/>
      <c r="DX55" s="173"/>
      <c r="DY55" s="173"/>
      <c r="DZ55" s="173"/>
      <c r="EA55" s="173"/>
      <c r="EB55" s="173"/>
      <c r="EC55" s="173"/>
      <c r="ED55" s="173"/>
      <c r="EE55" s="173"/>
      <c r="EF55" s="173"/>
      <c r="EG55" s="173"/>
      <c r="EH55" s="173"/>
      <c r="EI55" s="173"/>
      <c r="EJ55" s="173"/>
      <c r="EK55" s="173"/>
      <c r="EL55" s="173"/>
      <c r="EM55" s="173"/>
      <c r="EN55" s="173"/>
      <c r="EO55" s="173"/>
      <c r="EP55" s="173"/>
      <c r="EQ55" s="173"/>
    </row>
    <row r="56" spans="1:147" s="121" customFormat="1" ht="20.25" customHeight="1" x14ac:dyDescent="0.2">
      <c r="A56" s="97"/>
      <c r="B56" s="408" t="s">
        <v>166</v>
      </c>
      <c r="C56" s="777" t="s">
        <v>157</v>
      </c>
      <c r="D56" s="778"/>
      <c r="E56" s="778"/>
      <c r="F56" s="779"/>
      <c r="G56" s="144"/>
      <c r="H56" s="12">
        <v>0</v>
      </c>
      <c r="I56" s="364"/>
      <c r="J56" s="179"/>
      <c r="K56" s="120"/>
      <c r="L56" s="3"/>
      <c r="M56" s="27">
        <f>H56</f>
        <v>0</v>
      </c>
      <c r="N56" s="149" t="s">
        <v>26</v>
      </c>
      <c r="O56" s="150"/>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c r="EO56" s="97"/>
      <c r="EP56" s="97"/>
      <c r="EQ56" s="97"/>
    </row>
    <row r="57" spans="1:147" s="121" customFormat="1" ht="20.25" customHeight="1" x14ac:dyDescent="0.2">
      <c r="A57" s="97"/>
      <c r="B57" s="408" t="s">
        <v>167</v>
      </c>
      <c r="C57" s="777" t="s">
        <v>158</v>
      </c>
      <c r="D57" s="778"/>
      <c r="E57" s="778"/>
      <c r="F57" s="779"/>
      <c r="G57" s="144"/>
      <c r="H57" s="12">
        <v>0</v>
      </c>
      <c r="I57" s="364"/>
      <c r="J57" s="179"/>
      <c r="K57" s="120"/>
      <c r="L57" s="3"/>
      <c r="M57" s="27">
        <f>H57</f>
        <v>0</v>
      </c>
      <c r="N57" s="149" t="s">
        <v>80</v>
      </c>
      <c r="O57" s="150"/>
      <c r="P57" s="97"/>
      <c r="Q57" s="125"/>
      <c r="R57" s="125"/>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row>
    <row r="58" spans="1:147" s="121" customFormat="1" ht="18" customHeight="1" x14ac:dyDescent="0.2">
      <c r="A58" s="97"/>
      <c r="B58" s="408" t="s">
        <v>168</v>
      </c>
      <c r="C58" s="777" t="s">
        <v>62</v>
      </c>
      <c r="D58" s="778"/>
      <c r="E58" s="778"/>
      <c r="F58" s="779"/>
      <c r="G58" s="144"/>
      <c r="H58" s="12">
        <v>0</v>
      </c>
      <c r="I58" s="364"/>
      <c r="J58" s="179"/>
      <c r="K58" s="120"/>
      <c r="L58" s="3"/>
      <c r="M58" s="28">
        <f t="shared" ref="M58:M62" si="2">H58</f>
        <v>0</v>
      </c>
      <c r="N58" s="145" t="s">
        <v>25</v>
      </c>
      <c r="O58" s="146"/>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row>
    <row r="59" spans="1:147" s="121" customFormat="1" ht="18" customHeight="1" x14ac:dyDescent="0.2">
      <c r="A59" s="97"/>
      <c r="B59" s="408" t="s">
        <v>169</v>
      </c>
      <c r="C59" s="777" t="s">
        <v>63</v>
      </c>
      <c r="D59" s="778"/>
      <c r="E59" s="778"/>
      <c r="F59" s="779"/>
      <c r="G59" s="144"/>
      <c r="H59" s="12">
        <v>0</v>
      </c>
      <c r="I59" s="364"/>
      <c r="J59" s="119"/>
      <c r="K59" s="97"/>
      <c r="L59" s="3"/>
      <c r="M59" s="28">
        <f t="shared" si="2"/>
        <v>0</v>
      </c>
      <c r="N59" s="145" t="s">
        <v>27</v>
      </c>
      <c r="O59" s="146"/>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row>
    <row r="60" spans="1:147" s="121" customFormat="1" ht="18" customHeight="1" x14ac:dyDescent="0.2">
      <c r="A60" s="97"/>
      <c r="B60" s="408" t="s">
        <v>170</v>
      </c>
      <c r="C60" s="777" t="s">
        <v>18</v>
      </c>
      <c r="D60" s="778"/>
      <c r="E60" s="778"/>
      <c r="F60" s="779"/>
      <c r="G60" s="144"/>
      <c r="H60" s="12">
        <v>0</v>
      </c>
      <c r="I60" s="364"/>
      <c r="J60" s="119"/>
      <c r="K60" s="97"/>
      <c r="L60" s="3"/>
      <c r="M60" s="28">
        <f t="shared" si="2"/>
        <v>0</v>
      </c>
      <c r="N60" s="145" t="s">
        <v>18</v>
      </c>
      <c r="O60" s="146"/>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row>
    <row r="61" spans="1:147" s="178" customFormat="1" ht="18" customHeight="1" x14ac:dyDescent="0.2">
      <c r="A61" s="173"/>
      <c r="B61" s="174"/>
      <c r="C61" s="774" t="s">
        <v>114</v>
      </c>
      <c r="D61" s="775"/>
      <c r="E61" s="775"/>
      <c r="F61" s="775"/>
      <c r="G61" s="776"/>
      <c r="H61" s="776"/>
      <c r="I61" s="365"/>
      <c r="J61" s="175"/>
      <c r="K61" s="173"/>
      <c r="L61" s="772"/>
      <c r="M61" s="773"/>
      <c r="N61" s="176" t="s">
        <v>54</v>
      </c>
      <c r="O61" s="177"/>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173"/>
      <c r="DV61" s="173"/>
      <c r="DW61" s="173"/>
      <c r="DX61" s="173"/>
      <c r="DY61" s="173"/>
      <c r="DZ61" s="173"/>
      <c r="EA61" s="173"/>
      <c r="EB61" s="173"/>
      <c r="EC61" s="173"/>
      <c r="ED61" s="173"/>
      <c r="EE61" s="173"/>
      <c r="EF61" s="173"/>
      <c r="EG61" s="173"/>
      <c r="EH61" s="173"/>
      <c r="EI61" s="173"/>
      <c r="EJ61" s="173"/>
      <c r="EK61" s="173"/>
      <c r="EL61" s="173"/>
      <c r="EM61" s="173"/>
      <c r="EN61" s="173"/>
      <c r="EO61" s="173"/>
      <c r="EP61" s="173"/>
      <c r="EQ61" s="173"/>
    </row>
    <row r="62" spans="1:147" s="121" customFormat="1" ht="18" customHeight="1" x14ac:dyDescent="0.2">
      <c r="A62" s="97"/>
      <c r="B62" s="135">
        <v>4.9000000000000004</v>
      </c>
      <c r="C62" s="801" t="s">
        <v>106</v>
      </c>
      <c r="D62" s="802"/>
      <c r="E62" s="802"/>
      <c r="F62" s="803"/>
      <c r="G62" s="144"/>
      <c r="H62" s="410">
        <f>'Kennzahlen aus den Vorjahren'!K38*((IF(D17="Ja",1,0))+(IF(E17="Ja",1,0))+(IF(F17="Ja",1,0))+(IF(G17="Ja",1,0)))</f>
        <v>0</v>
      </c>
      <c r="I62" s="411"/>
      <c r="J62" s="119"/>
      <c r="K62" s="97"/>
      <c r="L62" s="3"/>
      <c r="M62" s="28">
        <f t="shared" si="2"/>
        <v>0</v>
      </c>
      <c r="N62" s="145" t="s">
        <v>65</v>
      </c>
      <c r="O62" s="146"/>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row>
    <row r="63" spans="1:147" s="121" customFormat="1" ht="18" customHeight="1" thickBot="1" x14ac:dyDescent="0.25">
      <c r="A63" s="97"/>
      <c r="B63" s="180">
        <v>4</v>
      </c>
      <c r="C63" s="815" t="s">
        <v>49</v>
      </c>
      <c r="D63" s="835"/>
      <c r="E63" s="835"/>
      <c r="F63" s="836"/>
      <c r="G63" s="412"/>
      <c r="H63" s="181">
        <f>SUM(H48:H62)</f>
        <v>0</v>
      </c>
      <c r="I63" s="182"/>
      <c r="J63" s="30"/>
      <c r="K63" s="18"/>
      <c r="L63" s="35"/>
      <c r="M63" s="46">
        <f>SUM(M48:M62)</f>
        <v>0</v>
      </c>
      <c r="N63" s="56" t="s">
        <v>49</v>
      </c>
      <c r="O63" s="36"/>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row>
    <row r="64" spans="1:147" s="121" customFormat="1" ht="18" customHeight="1" thickBot="1" x14ac:dyDescent="0.25">
      <c r="A64" s="97"/>
      <c r="B64" s="807"/>
      <c r="C64" s="808"/>
      <c r="D64" s="808"/>
      <c r="E64" s="808"/>
      <c r="F64" s="808"/>
      <c r="G64" s="808"/>
      <c r="H64" s="808"/>
      <c r="I64" s="808"/>
      <c r="J64" s="30"/>
      <c r="K64" s="18"/>
      <c r="L64" s="17"/>
      <c r="M64" s="14"/>
      <c r="N64" s="24"/>
      <c r="O64" s="24"/>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row>
    <row r="65" spans="1:155" s="178" customFormat="1" ht="18" customHeight="1" x14ac:dyDescent="0.2">
      <c r="A65" s="173"/>
      <c r="B65" s="183"/>
      <c r="C65" s="811" t="s">
        <v>50</v>
      </c>
      <c r="D65" s="812"/>
      <c r="E65" s="812"/>
      <c r="F65" s="812"/>
      <c r="G65" s="184"/>
      <c r="H65" s="185"/>
      <c r="I65" s="186"/>
      <c r="J65" s="175"/>
      <c r="K65" s="173"/>
      <c r="L65" s="32"/>
      <c r="M65" s="33"/>
      <c r="N65" s="55" t="s">
        <v>78</v>
      </c>
      <c r="O65" s="34"/>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c r="DT65" s="173"/>
      <c r="DU65" s="173"/>
      <c r="DV65" s="173"/>
      <c r="DW65" s="173"/>
      <c r="DX65" s="173"/>
      <c r="DY65" s="173"/>
      <c r="DZ65" s="173"/>
      <c r="EA65" s="173"/>
      <c r="EB65" s="173"/>
      <c r="EC65" s="173"/>
      <c r="ED65" s="173"/>
      <c r="EE65" s="173"/>
      <c r="EF65" s="173"/>
      <c r="EG65" s="173"/>
      <c r="EH65" s="173"/>
      <c r="EI65" s="173"/>
      <c r="EJ65" s="173"/>
      <c r="EK65" s="173"/>
      <c r="EL65" s="173"/>
      <c r="EM65" s="173"/>
      <c r="EN65" s="173"/>
      <c r="EO65" s="173"/>
      <c r="EP65" s="173"/>
      <c r="EQ65" s="173"/>
    </row>
    <row r="66" spans="1:155" s="121" customFormat="1" ht="18" customHeight="1" x14ac:dyDescent="0.2">
      <c r="A66" s="97"/>
      <c r="B66" s="187">
        <v>1</v>
      </c>
      <c r="C66" s="804" t="s">
        <v>90</v>
      </c>
      <c r="D66" s="805"/>
      <c r="E66" s="805"/>
      <c r="F66" s="806"/>
      <c r="G66" s="188">
        <f>G26</f>
        <v>0</v>
      </c>
      <c r="H66" s="189"/>
      <c r="I66" s="199"/>
      <c r="J66" s="191"/>
      <c r="K66" s="192"/>
      <c r="L66" s="242">
        <f>L26</f>
        <v>0</v>
      </c>
      <c r="M66" s="31"/>
      <c r="N66" s="68" t="s">
        <v>48</v>
      </c>
      <c r="O66" s="241"/>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row>
    <row r="67" spans="1:155" s="121" customFormat="1" ht="18" customHeight="1" x14ac:dyDescent="0.2">
      <c r="A67" s="97"/>
      <c r="B67" s="187">
        <v>2</v>
      </c>
      <c r="C67" s="796" t="s">
        <v>159</v>
      </c>
      <c r="D67" s="797"/>
      <c r="E67" s="797"/>
      <c r="F67" s="798"/>
      <c r="G67" s="188">
        <f>G35</f>
        <v>0</v>
      </c>
      <c r="H67" s="228"/>
      <c r="I67" s="190"/>
      <c r="J67" s="191"/>
      <c r="K67" s="192"/>
      <c r="L67" s="242">
        <f>L35</f>
        <v>0</v>
      </c>
      <c r="M67" s="229"/>
      <c r="N67" s="68" t="s">
        <v>93</v>
      </c>
      <c r="O67" s="30"/>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row>
    <row r="68" spans="1:155" s="121" customFormat="1" ht="18" customHeight="1" x14ac:dyDescent="0.2">
      <c r="A68" s="97"/>
      <c r="B68" s="193">
        <v>3</v>
      </c>
      <c r="C68" s="796" t="s">
        <v>51</v>
      </c>
      <c r="D68" s="797"/>
      <c r="E68" s="797"/>
      <c r="F68" s="798"/>
      <c r="G68" s="194">
        <f>G43</f>
        <v>0</v>
      </c>
      <c r="H68" s="195"/>
      <c r="I68" s="196"/>
      <c r="J68" s="191"/>
      <c r="K68" s="192"/>
      <c r="L68" s="243">
        <f>L43</f>
        <v>0</v>
      </c>
      <c r="M68" s="29"/>
      <c r="N68" s="68" t="s">
        <v>51</v>
      </c>
      <c r="O68" s="4"/>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row>
    <row r="69" spans="1:155" s="134" customFormat="1" ht="18" customHeight="1" thickBot="1" x14ac:dyDescent="0.25">
      <c r="A69" s="112"/>
      <c r="B69" s="193">
        <v>4</v>
      </c>
      <c r="C69" s="837" t="s">
        <v>49</v>
      </c>
      <c r="D69" s="838"/>
      <c r="E69" s="838"/>
      <c r="F69" s="838"/>
      <c r="G69" s="197"/>
      <c r="H69" s="198">
        <f>H63</f>
        <v>0</v>
      </c>
      <c r="I69" s="199"/>
      <c r="J69" s="191"/>
      <c r="K69" s="192"/>
      <c r="L69" s="244"/>
      <c r="M69" s="59">
        <f>M63</f>
        <v>0</v>
      </c>
      <c r="N69" s="69" t="s">
        <v>49</v>
      </c>
      <c r="O69" s="60"/>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row>
    <row r="70" spans="1:155" s="205" customFormat="1" ht="28.5" customHeight="1" thickBot="1" x14ac:dyDescent="0.25">
      <c r="A70" s="200"/>
      <c r="B70" s="201"/>
      <c r="C70" s="793" t="s">
        <v>34</v>
      </c>
      <c r="D70" s="794"/>
      <c r="E70" s="794"/>
      <c r="F70" s="795"/>
      <c r="G70" s="799">
        <f>G66+G67+G68-H69</f>
        <v>0</v>
      </c>
      <c r="H70" s="800"/>
      <c r="I70" s="202"/>
      <c r="J70" s="203"/>
      <c r="K70" s="204"/>
      <c r="L70" s="789">
        <f>L66+L67+L68-M69</f>
        <v>0</v>
      </c>
      <c r="M70" s="790"/>
      <c r="N70" s="62" t="s">
        <v>34</v>
      </c>
      <c r="O70" s="61"/>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row>
    <row r="71" spans="1:155" ht="45" customHeight="1" thickBot="1" x14ac:dyDescent="0.25">
      <c r="B71" s="206"/>
      <c r="C71" s="865" t="s">
        <v>135</v>
      </c>
      <c r="D71" s="865"/>
      <c r="E71" s="865"/>
      <c r="F71" s="865"/>
      <c r="G71" s="865"/>
      <c r="H71" s="865"/>
      <c r="I71" s="865"/>
      <c r="J71" s="207"/>
      <c r="K71" s="5"/>
      <c r="L71" s="791">
        <f>ROUND((L70*80%),1)</f>
        <v>0</v>
      </c>
      <c r="M71" s="792"/>
      <c r="N71" s="43" t="s">
        <v>53</v>
      </c>
      <c r="ES71" s="6"/>
      <c r="ET71" s="6"/>
      <c r="EU71" s="6"/>
      <c r="EV71" s="6"/>
      <c r="EW71" s="6"/>
      <c r="EX71" s="6"/>
      <c r="EY71" s="6"/>
    </row>
    <row r="72" spans="1:155" s="5" customFormat="1" ht="13.5" customHeight="1" thickBot="1" x14ac:dyDescent="0.25">
      <c r="A72" s="76"/>
      <c r="B72" s="208"/>
      <c r="C72" s="209"/>
      <c r="I72" s="210"/>
      <c r="J72" s="210"/>
      <c r="K72" s="210"/>
      <c r="M72" s="6"/>
      <c r="N72" s="6"/>
      <c r="O72" s="42"/>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row>
    <row r="73" spans="1:155" ht="16.5" customHeight="1" x14ac:dyDescent="0.2">
      <c r="H73" s="211"/>
      <c r="I73" s="211"/>
      <c r="J73" s="210"/>
      <c r="K73" s="211"/>
      <c r="L73" s="780" t="s">
        <v>59</v>
      </c>
      <c r="M73" s="781"/>
      <c r="N73" s="781"/>
      <c r="O73" s="782"/>
      <c r="P73" s="212"/>
    </row>
    <row r="74" spans="1:155" ht="15.75" customHeight="1" x14ac:dyDescent="0.2">
      <c r="L74" s="783"/>
      <c r="M74" s="784"/>
      <c r="N74" s="784"/>
      <c r="O74" s="785"/>
      <c r="P74" s="212"/>
    </row>
    <row r="75" spans="1:155" ht="16.5" customHeight="1" x14ac:dyDescent="0.2">
      <c r="B75" s="213"/>
      <c r="C75" s="214"/>
      <c r="D75" s="213"/>
      <c r="E75" s="213"/>
      <c r="F75" s="213"/>
      <c r="G75" s="213"/>
      <c r="H75" s="213"/>
      <c r="I75" s="213"/>
      <c r="J75" s="215"/>
      <c r="K75" s="213"/>
      <c r="L75" s="783"/>
      <c r="M75" s="784"/>
      <c r="N75" s="784"/>
      <c r="O75" s="785"/>
      <c r="P75" s="212"/>
      <c r="EP75" s="6"/>
      <c r="EQ75" s="6"/>
      <c r="ER75" s="6"/>
      <c r="ES75" s="6"/>
      <c r="ET75" s="6"/>
      <c r="EU75" s="6"/>
      <c r="EV75" s="6"/>
      <c r="EW75" s="6"/>
      <c r="EX75" s="6"/>
      <c r="EY75" s="6"/>
    </row>
    <row r="76" spans="1:155" ht="16.5" customHeight="1" x14ac:dyDescent="0.2">
      <c r="B76" s="213"/>
      <c r="C76" s="214"/>
      <c r="D76" s="213"/>
      <c r="E76" s="213"/>
      <c r="F76" s="213"/>
      <c r="G76" s="213"/>
      <c r="H76" s="213"/>
      <c r="I76" s="213"/>
      <c r="J76" s="215"/>
      <c r="K76" s="213"/>
      <c r="L76" s="783"/>
      <c r="M76" s="784"/>
      <c r="N76" s="784"/>
      <c r="O76" s="785"/>
      <c r="P76" s="212"/>
      <c r="EP76" s="6"/>
      <c r="EQ76" s="6"/>
      <c r="ER76" s="6"/>
      <c r="ES76" s="6"/>
      <c r="ET76" s="6"/>
      <c r="EU76" s="6"/>
      <c r="EV76" s="6"/>
      <c r="EW76" s="6"/>
      <c r="EX76" s="6"/>
      <c r="EY76" s="6"/>
    </row>
    <row r="77" spans="1:155" ht="12.75" customHeight="1" x14ac:dyDescent="0.2">
      <c r="B77" s="213"/>
      <c r="C77" s="214"/>
      <c r="D77" s="213"/>
      <c r="E77" s="213"/>
      <c r="F77" s="213"/>
      <c r="G77" s="213"/>
      <c r="H77" s="213"/>
      <c r="I77" s="213"/>
      <c r="J77" s="215"/>
      <c r="K77" s="213"/>
      <c r="L77" s="783"/>
      <c r="M77" s="784"/>
      <c r="N77" s="784"/>
      <c r="O77" s="785"/>
      <c r="P77" s="212"/>
      <c r="EP77" s="6"/>
      <c r="EQ77" s="6"/>
      <c r="ER77" s="6"/>
      <c r="ES77" s="6"/>
      <c r="ET77" s="6"/>
      <c r="EU77" s="6"/>
      <c r="EV77" s="6"/>
      <c r="EW77" s="6"/>
      <c r="EX77" s="6"/>
      <c r="EY77" s="6"/>
    </row>
    <row r="78" spans="1:155" ht="12.75" customHeight="1" x14ac:dyDescent="0.2">
      <c r="B78" s="213"/>
      <c r="C78" s="214"/>
      <c r="D78" s="213"/>
      <c r="E78" s="213"/>
      <c r="F78" s="213"/>
      <c r="G78" s="213"/>
      <c r="H78" s="213"/>
      <c r="I78" s="213"/>
      <c r="J78" s="215"/>
      <c r="K78" s="213"/>
      <c r="L78" s="783"/>
      <c r="M78" s="784"/>
      <c r="N78" s="784"/>
      <c r="O78" s="785"/>
      <c r="P78" s="212"/>
      <c r="EP78" s="6"/>
      <c r="EQ78" s="6"/>
      <c r="ER78" s="6"/>
      <c r="ES78" s="6"/>
      <c r="ET78" s="6"/>
      <c r="EU78" s="6"/>
      <c r="EV78" s="6"/>
      <c r="EW78" s="6"/>
      <c r="EX78" s="6"/>
      <c r="EY78" s="6"/>
    </row>
    <row r="79" spans="1:155" ht="12.75" customHeight="1" thickBot="1" x14ac:dyDescent="0.25">
      <c r="B79" s="213"/>
      <c r="C79" s="214"/>
      <c r="D79" s="213"/>
      <c r="E79" s="213"/>
      <c r="F79" s="213"/>
      <c r="G79" s="213"/>
      <c r="H79" s="213"/>
      <c r="I79" s="213"/>
      <c r="J79" s="215"/>
      <c r="K79" s="213"/>
      <c r="L79" s="786"/>
      <c r="M79" s="787"/>
      <c r="N79" s="787"/>
      <c r="O79" s="788"/>
      <c r="P79" s="212"/>
      <c r="EP79" s="6"/>
      <c r="EQ79" s="6"/>
      <c r="ER79" s="6"/>
      <c r="ES79" s="6"/>
      <c r="ET79" s="6"/>
      <c r="EU79" s="6"/>
      <c r="EV79" s="6"/>
      <c r="EW79" s="6"/>
      <c r="EX79" s="6"/>
      <c r="EY79" s="6"/>
    </row>
    <row r="80" spans="1:155" ht="12.75" customHeight="1" thickBot="1" x14ac:dyDescent="0.25">
      <c r="B80" s="213"/>
      <c r="C80" s="214"/>
      <c r="D80" s="213"/>
      <c r="E80" s="213"/>
      <c r="F80" s="213"/>
      <c r="G80" s="213"/>
      <c r="H80" s="213"/>
      <c r="I80" s="213"/>
      <c r="J80" s="215"/>
      <c r="K80" s="213"/>
      <c r="L80" s="216"/>
      <c r="M80" s="216"/>
      <c r="N80" s="216"/>
      <c r="O80" s="216"/>
      <c r="P80" s="216"/>
      <c r="EP80" s="6"/>
      <c r="EQ80" s="6"/>
      <c r="ER80" s="6"/>
      <c r="ES80" s="6"/>
      <c r="ET80" s="6"/>
      <c r="EU80" s="6"/>
      <c r="EV80" s="6"/>
      <c r="EW80" s="6"/>
      <c r="EX80" s="6"/>
      <c r="EY80" s="6"/>
    </row>
    <row r="81" spans="2:155" ht="16.5" customHeight="1" x14ac:dyDescent="0.2">
      <c r="B81" s="213"/>
      <c r="C81" s="214"/>
      <c r="D81" s="213"/>
      <c r="E81" s="213"/>
      <c r="F81" s="213"/>
      <c r="G81" s="213"/>
      <c r="H81" s="213"/>
      <c r="I81" s="213"/>
      <c r="J81" s="215"/>
      <c r="K81" s="213"/>
      <c r="L81" s="726"/>
      <c r="M81" s="848"/>
      <c r="N81" s="610" t="s">
        <v>60</v>
      </c>
      <c r="O81" s="608"/>
      <c r="P81" s="217"/>
      <c r="EP81" s="6"/>
      <c r="EQ81" s="6"/>
      <c r="ER81" s="6"/>
      <c r="ES81" s="6"/>
      <c r="ET81" s="6"/>
      <c r="EU81" s="6"/>
      <c r="EV81" s="6"/>
      <c r="EW81" s="6"/>
      <c r="EX81" s="6"/>
      <c r="EY81" s="6"/>
    </row>
    <row r="82" spans="2:155" ht="16.5" customHeight="1" x14ac:dyDescent="0.2">
      <c r="B82" s="213"/>
      <c r="C82" s="214"/>
      <c r="D82" s="213"/>
      <c r="E82" s="213"/>
      <c r="F82" s="213"/>
      <c r="G82" s="213"/>
      <c r="H82" s="213"/>
      <c r="I82" s="213"/>
      <c r="J82" s="215"/>
      <c r="K82" s="213"/>
      <c r="L82" s="863"/>
      <c r="M82" s="864"/>
      <c r="N82" s="611" t="s">
        <v>173</v>
      </c>
      <c r="O82" s="609"/>
      <c r="P82" s="217"/>
      <c r="EP82" s="6"/>
      <c r="EQ82" s="6"/>
      <c r="ER82" s="6"/>
      <c r="ES82" s="6"/>
      <c r="ET82" s="6"/>
      <c r="EU82" s="6"/>
      <c r="EV82" s="6"/>
      <c r="EW82" s="6"/>
      <c r="EX82" s="6"/>
      <c r="EY82" s="6"/>
    </row>
    <row r="83" spans="2:155" ht="16.7" customHeight="1" thickBot="1" x14ac:dyDescent="0.25">
      <c r="B83" s="213"/>
      <c r="C83" s="214"/>
      <c r="D83" s="213"/>
      <c r="E83" s="213"/>
      <c r="F83" s="213"/>
      <c r="G83" s="213"/>
      <c r="H83" s="213"/>
      <c r="I83" s="213"/>
      <c r="J83" s="215"/>
      <c r="K83" s="213"/>
      <c r="L83" s="846"/>
      <c r="M83" s="847"/>
      <c r="N83" s="612" t="s">
        <v>236</v>
      </c>
      <c r="O83" s="609"/>
      <c r="EP83" s="6"/>
      <c r="EQ83" s="6"/>
      <c r="ER83" s="6"/>
      <c r="ES83" s="6"/>
      <c r="ET83" s="6"/>
      <c r="EU83" s="6"/>
      <c r="EV83" s="6"/>
      <c r="EW83" s="6"/>
      <c r="EX83" s="6"/>
      <c r="EY83" s="6"/>
    </row>
    <row r="84" spans="2:155" ht="12.75" customHeight="1" x14ac:dyDescent="0.2">
      <c r="L84" s="213"/>
      <c r="M84" s="213"/>
      <c r="N84" s="213"/>
      <c r="O84" s="213"/>
    </row>
    <row r="85" spans="2:155" ht="12.75" customHeight="1" x14ac:dyDescent="0.2">
      <c r="L85" s="213"/>
      <c r="M85" s="213"/>
      <c r="N85" s="213"/>
      <c r="O85" s="213"/>
    </row>
    <row r="86" spans="2:155" ht="12.75" customHeight="1" x14ac:dyDescent="0.2">
      <c r="L86" s="213"/>
      <c r="M86" s="213"/>
      <c r="N86" s="213"/>
      <c r="O86" s="213"/>
    </row>
    <row r="87" spans="2:155" ht="12.75" customHeight="1" x14ac:dyDescent="0.2">
      <c r="L87" s="213"/>
      <c r="M87" s="213"/>
      <c r="N87" s="213"/>
      <c r="O87" s="213"/>
    </row>
    <row r="88" spans="2:155" ht="12.75" customHeight="1" x14ac:dyDescent="0.2">
      <c r="L88" s="213"/>
      <c r="M88" s="213"/>
      <c r="N88" s="213"/>
      <c r="O88" s="213"/>
    </row>
    <row r="89" spans="2:155" ht="12.75" customHeight="1" x14ac:dyDescent="0.2">
      <c r="L89" s="213"/>
    </row>
    <row r="90" spans="2:155" ht="12.75" customHeight="1" x14ac:dyDescent="0.2">
      <c r="L90" s="213"/>
    </row>
    <row r="91" spans="2:155" ht="12.75" customHeight="1" x14ac:dyDescent="0.2"/>
  </sheetData>
  <sheetProtection algorithmName="SHA-512" hashValue="kYNp2C4a2Ynk9DDaHDDVruiGu6lSLMZ9LHrS89ZHTQyGJpmJhD+8rJIe2Lvd7lVEh6BT9Cqpk3fUrATN38xB8A==" saltValue="LIm9t8yY8T/8yoC4mPjvCQ==" spinCount="100000" sheet="1" selectLockedCells="1"/>
  <mergeCells count="69">
    <mergeCell ref="L83:M83"/>
    <mergeCell ref="L81:M81"/>
    <mergeCell ref="C46:F46"/>
    <mergeCell ref="C54:F54"/>
    <mergeCell ref="L13:O13"/>
    <mergeCell ref="L19:O19"/>
    <mergeCell ref="C35:F35"/>
    <mergeCell ref="C15:E15"/>
    <mergeCell ref="C53:F53"/>
    <mergeCell ref="L82:M82"/>
    <mergeCell ref="L14:O14"/>
    <mergeCell ref="C49:F49"/>
    <mergeCell ref="C52:F52"/>
    <mergeCell ref="C71:I71"/>
    <mergeCell ref="C47:H47"/>
    <mergeCell ref="C56:F56"/>
    <mergeCell ref="C6:I6"/>
    <mergeCell ref="C63:F63"/>
    <mergeCell ref="C69:F69"/>
    <mergeCell ref="C68:F68"/>
    <mergeCell ref="C45:F45"/>
    <mergeCell ref="C50:F50"/>
    <mergeCell ref="C48:F48"/>
    <mergeCell ref="C43:F43"/>
    <mergeCell ref="C39:F39"/>
    <mergeCell ref="C40:F40"/>
    <mergeCell ref="C41:F41"/>
    <mergeCell ref="C19:F19"/>
    <mergeCell ref="C37:F37"/>
    <mergeCell ref="C51:F51"/>
    <mergeCell ref="C42:F42"/>
    <mergeCell ref="C59:F59"/>
    <mergeCell ref="F8:H8"/>
    <mergeCell ref="C8:E8"/>
    <mergeCell ref="C38:G38"/>
    <mergeCell ref="B36:I36"/>
    <mergeCell ref="C26:F26"/>
    <mergeCell ref="B27:I27"/>
    <mergeCell ref="E31:E34"/>
    <mergeCell ref="G10:I10"/>
    <mergeCell ref="G11:I11"/>
    <mergeCell ref="G19:H19"/>
    <mergeCell ref="C13:I13"/>
    <mergeCell ref="C30:G30"/>
    <mergeCell ref="H17:I17"/>
    <mergeCell ref="C28:F28"/>
    <mergeCell ref="C14:I14"/>
    <mergeCell ref="F22:F25"/>
    <mergeCell ref="B44:I44"/>
    <mergeCell ref="C65:F65"/>
    <mergeCell ref="G49:G50"/>
    <mergeCell ref="G55:H55"/>
    <mergeCell ref="C55:F55"/>
    <mergeCell ref="L73:O79"/>
    <mergeCell ref="L70:M70"/>
    <mergeCell ref="L71:M71"/>
    <mergeCell ref="C60:F60"/>
    <mergeCell ref="C70:F70"/>
    <mergeCell ref="C67:F67"/>
    <mergeCell ref="G70:H70"/>
    <mergeCell ref="C62:F62"/>
    <mergeCell ref="C66:F66"/>
    <mergeCell ref="B64:I64"/>
    <mergeCell ref="L55:M55"/>
    <mergeCell ref="C61:F61"/>
    <mergeCell ref="G61:H61"/>
    <mergeCell ref="L61:M61"/>
    <mergeCell ref="C57:F57"/>
    <mergeCell ref="C58:F58"/>
  </mergeCells>
  <conditionalFormatting sqref="M69">
    <cfRule type="cellIs" dxfId="0" priority="1" operator="equal">
      <formula>"kein ungedeckter Schaden"</formula>
    </cfRule>
  </conditionalFormatting>
  <dataValidations count="1">
    <dataValidation type="list" allowBlank="1" showInputMessage="1" showErrorMessage="1" sqref="D17:G18">
      <formula1>$L$17:$M$17</formula1>
    </dataValidation>
  </dataValidations>
  <pageMargins left="0.51181102362204722" right="0.51181102362204722" top="0.78740157480314965" bottom="0.78740157480314965" header="0.31496062992125984" footer="0.31496062992125984"/>
  <pageSetup paperSize="9" scale="51" orientation="landscape" r:id="rId1"/>
  <headerFooter>
    <oddHeader>&amp;L&amp;9Berechnung Ausfallentschädigung&amp;C&amp;9Modell Entgangene Einnahmen&amp;R&amp;9Fachstelle Kultur Kanton Zürich</oddHeader>
  </headerFooter>
  <rowBreaks count="1" manualBreakCount="1">
    <brk id="35" max="14" man="1"/>
  </rowBreaks>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Kennzahlen aus den Vorjahren</vt:lpstr>
      <vt:lpstr>Liste Konzerte_Veranstaltungen</vt:lpstr>
      <vt:lpstr>Schadensberechnung</vt:lpstr>
      <vt:lpstr>'Kennzahlen aus den Vorjahren'!Druckbereich</vt:lpstr>
      <vt:lpstr>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Fuchs Lisa</cp:lastModifiedBy>
  <cp:lastPrinted>2020-12-03T22:54:35Z</cp:lastPrinted>
  <dcterms:created xsi:type="dcterms:W3CDTF">2020-05-01T09:30:38Z</dcterms:created>
  <dcterms:modified xsi:type="dcterms:W3CDTF">2021-08-31T16:09:00Z</dcterms:modified>
</cp:coreProperties>
</file>