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3_KJH-Leistungserbringung\32_ErgaenzendeHilfen\324_Rueckforderungen\Formulare_Hilfsmittel\"/>
    </mc:Choice>
  </mc:AlternateContent>
  <bookViews>
    <workbookView xWindow="0" yWindow="0" windowWidth="23040" windowHeight="12090"/>
  </bookViews>
  <sheets>
    <sheet name="Anleitung" sheetId="6" r:id="rId1"/>
    <sheet name="Muster" sheetId="1" r:id="rId2"/>
    <sheet name="Erfassungstabelle" sheetId="5" r:id="rId3"/>
    <sheet name="Versorgertaxen" sheetId="4" r:id="rId4"/>
  </sheets>
  <definedNames>
    <definedName name="_xlnm.Print_Area" localSheetId="3">Versorgertaxen!$B$1:$P$32</definedName>
    <definedName name="_xlnm.Print_Titles" localSheetId="2">Erfassungstabelle!$8:$9</definedName>
    <definedName name="_xlnm.Print_Titles" localSheetId="1">Muster!$8:$9</definedName>
    <definedName name="Institutionen" localSheetId="0">#REF!</definedName>
    <definedName name="Institutionen" localSheetId="2">#REF!</definedName>
    <definedName name="Institutionen">#REF!</definedName>
    <definedName name="Ort_Institution" localSheetId="0">#REF!</definedName>
    <definedName name="Ort_Institution" localSheetId="2">#REF!</definedName>
    <definedName name="Ort_Institution">#REF!</definedName>
    <definedName name="Versorgertaxepreis" localSheetId="0">#REF!</definedName>
    <definedName name="Versorgertaxepreis" localSheetId="2">#REF!</definedName>
    <definedName name="Versorgertaxepreis">#REF!</definedName>
    <definedName name="Versorgertaxnummer" localSheetId="0">#REF!</definedName>
    <definedName name="Versorgertaxnummer" localSheetId="2">#REF!</definedName>
    <definedName name="Versorgertaxnumm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Q15"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N17" i="5"/>
  <c r="N52" i="5" l="1"/>
  <c r="R52" i="5" s="1"/>
  <c r="Q52" i="5"/>
  <c r="T52" i="5"/>
  <c r="N51" i="5"/>
  <c r="Q51" i="5"/>
  <c r="T51" i="5"/>
  <c r="N50" i="5"/>
  <c r="Q50" i="5"/>
  <c r="T50" i="5"/>
  <c r="N49" i="5"/>
  <c r="Q49" i="5"/>
  <c r="T49" i="5"/>
  <c r="N48" i="5"/>
  <c r="Q48" i="5"/>
  <c r="T48" i="5"/>
  <c r="N47" i="5"/>
  <c r="Q47" i="5"/>
  <c r="T47" i="5"/>
  <c r="N46" i="5"/>
  <c r="Q46" i="5"/>
  <c r="T46" i="5"/>
  <c r="N45" i="5"/>
  <c r="Q45" i="5"/>
  <c r="T45" i="5"/>
  <c r="N44" i="5"/>
  <c r="Q44" i="5"/>
  <c r="T44" i="5"/>
  <c r="N43" i="5"/>
  <c r="Q43" i="5"/>
  <c r="T43" i="5"/>
  <c r="N42" i="5"/>
  <c r="Q42" i="5"/>
  <c r="T42" i="5"/>
  <c r="N41" i="5"/>
  <c r="Q41" i="5"/>
  <c r="T41" i="5"/>
  <c r="N40" i="5"/>
  <c r="Q40" i="5"/>
  <c r="T40" i="5"/>
  <c r="N39" i="5"/>
  <c r="Q39" i="5"/>
  <c r="T39" i="5"/>
  <c r="N38" i="5"/>
  <c r="Q38" i="5"/>
  <c r="T38" i="5"/>
  <c r="N37" i="5"/>
  <c r="Q37" i="5"/>
  <c r="T37" i="5"/>
  <c r="N36" i="5"/>
  <c r="Q36" i="5"/>
  <c r="T36" i="5"/>
  <c r="N35" i="5"/>
  <c r="Q35" i="5"/>
  <c r="T35" i="5"/>
  <c r="N34" i="5"/>
  <c r="Q34" i="5"/>
  <c r="T34" i="5"/>
  <c r="N33" i="5"/>
  <c r="Q33" i="5"/>
  <c r="T33" i="5"/>
  <c r="T32" i="5"/>
  <c r="N32" i="5"/>
  <c r="Q32" i="5"/>
  <c r="N31" i="5"/>
  <c r="Q31" i="5"/>
  <c r="T31" i="5"/>
  <c r="N30" i="5"/>
  <c r="Q30" i="5"/>
  <c r="T30" i="5"/>
  <c r="N29" i="5"/>
  <c r="R29" i="5" s="1"/>
  <c r="Q29" i="5"/>
  <c r="T29" i="5"/>
  <c r="N28" i="5"/>
  <c r="Q28" i="5"/>
  <c r="T28" i="5"/>
  <c r="R51" i="5" l="1"/>
  <c r="R50" i="5"/>
  <c r="R49" i="5"/>
  <c r="R28" i="5"/>
  <c r="R48" i="5"/>
  <c r="R39" i="5"/>
  <c r="R47" i="5"/>
  <c r="R46" i="5"/>
  <c r="R43" i="5"/>
  <c r="R45" i="5"/>
  <c r="R44" i="5"/>
  <c r="R42" i="5"/>
  <c r="R41" i="5"/>
  <c r="R36" i="5"/>
  <c r="R40" i="5"/>
  <c r="R38" i="5"/>
  <c r="R37" i="5"/>
  <c r="R35" i="5"/>
  <c r="R34" i="5"/>
  <c r="R33" i="5"/>
  <c r="R32" i="5"/>
  <c r="R31" i="5"/>
  <c r="R30" i="5"/>
  <c r="N27" i="5"/>
  <c r="Q27" i="5"/>
  <c r="T27" i="5"/>
  <c r="N26" i="5"/>
  <c r="Q26" i="5"/>
  <c r="T26" i="5"/>
  <c r="R27" i="5" l="1"/>
  <c r="R26" i="5"/>
  <c r="M53" i="5"/>
  <c r="L53" i="5"/>
  <c r="K53" i="5"/>
  <c r="J53" i="5"/>
  <c r="T25" i="5"/>
  <c r="Q25" i="5"/>
  <c r="N25" i="5"/>
  <c r="T24" i="5"/>
  <c r="Q24" i="5"/>
  <c r="N24" i="5"/>
  <c r="T23" i="5"/>
  <c r="Q23" i="5"/>
  <c r="N23" i="5"/>
  <c r="T22" i="5"/>
  <c r="Q22" i="5"/>
  <c r="N22" i="5"/>
  <c r="T21" i="5"/>
  <c r="Q21" i="5"/>
  <c r="N21" i="5"/>
  <c r="T20" i="5"/>
  <c r="Q20" i="5"/>
  <c r="N20" i="5"/>
  <c r="T19" i="5"/>
  <c r="Q19" i="5"/>
  <c r="N19" i="5"/>
  <c r="T18" i="5"/>
  <c r="Q18" i="5"/>
  <c r="N18" i="5"/>
  <c r="T17" i="5"/>
  <c r="Q17" i="5"/>
  <c r="T16" i="5"/>
  <c r="Q16" i="5"/>
  <c r="N16" i="5"/>
  <c r="T15" i="5"/>
  <c r="N15" i="5"/>
  <c r="T14" i="5"/>
  <c r="Q14" i="5"/>
  <c r="N14" i="5"/>
  <c r="T13" i="5"/>
  <c r="Q13" i="5"/>
  <c r="N13" i="5"/>
  <c r="T12" i="5"/>
  <c r="Q12" i="5"/>
  <c r="N12" i="5"/>
  <c r="T11" i="5"/>
  <c r="Q11" i="5"/>
  <c r="N11" i="5"/>
  <c r="T10" i="5"/>
  <c r="Q10" i="5"/>
  <c r="N10" i="5"/>
  <c r="T11" i="1"/>
  <c r="T12" i="1"/>
  <c r="T13" i="1"/>
  <c r="T14" i="1"/>
  <c r="T15" i="1"/>
  <c r="T16" i="1"/>
  <c r="T17" i="1"/>
  <c r="T18" i="1"/>
  <c r="T19" i="1"/>
  <c r="T20" i="1"/>
  <c r="T21" i="1"/>
  <c r="T22" i="1"/>
  <c r="T23" i="1"/>
  <c r="T24" i="1"/>
  <c r="T25" i="1"/>
  <c r="T26" i="1"/>
  <c r="T27" i="1"/>
  <c r="T28" i="1"/>
  <c r="T29" i="1"/>
  <c r="T30" i="1"/>
  <c r="N12" i="1"/>
  <c r="Q53" i="5" l="1"/>
  <c r="R16" i="5"/>
  <c r="R17" i="5"/>
  <c r="R21" i="5"/>
  <c r="R25" i="5"/>
  <c r="R20" i="5"/>
  <c r="R15" i="5"/>
  <c r="R14" i="5"/>
  <c r="N53" i="5"/>
  <c r="R12" i="5"/>
  <c r="R19" i="5"/>
  <c r="R13" i="5"/>
  <c r="R23" i="5"/>
  <c r="P53" i="5"/>
  <c r="R11" i="5"/>
  <c r="R18" i="5"/>
  <c r="R22" i="5"/>
  <c r="R24" i="5"/>
  <c r="R10" i="5"/>
  <c r="M31" i="1"/>
  <c r="N27" i="1"/>
  <c r="Q27" i="1"/>
  <c r="N23" i="1"/>
  <c r="Q23" i="1"/>
  <c r="N18" i="1"/>
  <c r="Q18" i="1"/>
  <c r="Q12" i="1"/>
  <c r="N10" i="1"/>
  <c r="Q10" i="1"/>
  <c r="T10" i="1"/>
  <c r="N13" i="1"/>
  <c r="Q13" i="1"/>
  <c r="N14" i="1"/>
  <c r="Q14" i="1"/>
  <c r="J31" i="1"/>
  <c r="N26" i="1"/>
  <c r="N19" i="1"/>
  <c r="N20" i="1"/>
  <c r="N21" i="1"/>
  <c r="N22" i="1"/>
  <c r="N24" i="1"/>
  <c r="N28" i="1"/>
  <c r="N29" i="1"/>
  <c r="N15" i="1"/>
  <c r="N16" i="1"/>
  <c r="N17" i="1"/>
  <c r="N30" i="1"/>
  <c r="R53" i="5" l="1"/>
  <c r="N11" i="1"/>
  <c r="R27" i="1"/>
  <c r="R12" i="1"/>
  <c r="R23" i="1"/>
  <c r="R10" i="1"/>
  <c r="R18" i="1"/>
  <c r="R13" i="1"/>
  <c r="R14" i="1"/>
  <c r="N25" i="1"/>
  <c r="N31" i="1" s="1"/>
  <c r="Q11" i="1"/>
  <c r="Q19" i="1"/>
  <c r="Q20" i="1"/>
  <c r="Q21" i="1"/>
  <c r="Q22" i="1"/>
  <c r="Q24" i="1"/>
  <c r="Q25" i="1"/>
  <c r="Q26" i="1"/>
  <c r="Q28" i="1"/>
  <c r="Q29" i="1"/>
  <c r="Q15" i="1"/>
  <c r="Q16" i="1"/>
  <c r="Q17" i="1"/>
  <c r="Q30" i="1"/>
  <c r="R11" i="1" l="1"/>
  <c r="R19" i="1"/>
  <c r="R20" i="1"/>
  <c r="R21" i="1"/>
  <c r="R22" i="1"/>
  <c r="R24" i="1"/>
  <c r="L31" i="1"/>
  <c r="R25" i="1" l="1"/>
  <c r="R26" i="1"/>
  <c r="R28" i="1"/>
  <c r="R29" i="1"/>
  <c r="R15" i="1"/>
  <c r="R16" i="1"/>
  <c r="R17" i="1"/>
  <c r="R30" i="1"/>
  <c r="R31" i="1" l="1"/>
  <c r="K31" i="1"/>
  <c r="Q31" i="1" l="1"/>
  <c r="P31" i="1" l="1"/>
</calcChain>
</file>

<file path=xl/sharedStrings.xml><?xml version="1.0" encoding="utf-8"?>
<sst xmlns="http://schemas.openxmlformats.org/spreadsheetml/2006/main" count="215" uniqueCount="146">
  <si>
    <t>Finanzangaben, Zahlungsverbindung</t>
  </si>
  <si>
    <t>IBAN-Nr.</t>
  </si>
  <si>
    <t>Kontoinhaber</t>
  </si>
  <si>
    <t>Adresse</t>
  </si>
  <si>
    <t>Name</t>
  </si>
  <si>
    <t>Vorname</t>
  </si>
  <si>
    <t>Informationen zur Institution</t>
  </si>
  <si>
    <t>Name der Institution</t>
  </si>
  <si>
    <t>Ort der Institution</t>
  </si>
  <si>
    <t>Gemeinde</t>
  </si>
  <si>
    <t>Ort</t>
  </si>
  <si>
    <t>Postleitzahl</t>
  </si>
  <si>
    <t>I</t>
  </si>
  <si>
    <t>II</t>
  </si>
  <si>
    <t>III</t>
  </si>
  <si>
    <t>Teilsummen:</t>
  </si>
  <si>
    <t>Kontaktperson</t>
  </si>
  <si>
    <t>Tel. Nr.</t>
  </si>
  <si>
    <t>Bitte die Erläuterungen im Tabellenblatt "Anleitung" beachten</t>
  </si>
  <si>
    <t>Beleg-Identifikation</t>
  </si>
  <si>
    <t>Versorgertaxe</t>
  </si>
  <si>
    <t>Bemerkung</t>
  </si>
  <si>
    <t>Bezahlte Versorgertaxen im Zeitraum</t>
  </si>
  <si>
    <t>Ausserkantonale IVSE-anerkannte Institution</t>
  </si>
  <si>
    <t>Innerkantonale beitrags-berechtigte Institution</t>
  </si>
  <si>
    <t>Abzüge</t>
  </si>
  <si>
    <t>Kostenersatz</t>
  </si>
  <si>
    <t>Zeitraum</t>
  </si>
  <si>
    <t>Stipendien bis 31.12.2020 max. ZAKL Fr. 10'800.- pro Ausbildungs-jahr</t>
  </si>
  <si>
    <t>Während gesamtem Zeitraum Kostenersatz nach §44 SHG erhalten: "ja". Falls nur Teil des Zeitraums: Platzierung auf zwei Zeilen aufteilen</t>
  </si>
  <si>
    <t>A-E</t>
  </si>
  <si>
    <t>F-G</t>
  </si>
  <si>
    <t>Zu erfassende Werte</t>
  </si>
  <si>
    <t>H</t>
  </si>
  <si>
    <t xml:space="preserve"> die wirtschaftliche Hilfe an Ausländer nach §44 SHG ausgerichtet hat. In diesem Fall ist eine Zeile für den Zeitraum der Ausrichtung der wirtschaftlichen Hilfe nach §44 SHG zu erfassen und in Spalte H ein "ja" einzutragen. Für den Zeitraum in dem keine wirtschaftliche Hilfe nach §44 SHG ausgerichtet wurde, ist eine separate Zeile zu erfassen und die Spalte H offen zu lassen. Bitte beachten Sie, dass Sie keine weiteren Angaben in dieser Zeile tätigen müssen, da die Kosten für die Heimplatzierung über den Kostenersatz vollumfänglich gedeckt sind.</t>
  </si>
  <si>
    <t>120  Kind teilbetreut</t>
  </si>
  <si>
    <t>185  Nach-/Teilbetreut</t>
  </si>
  <si>
    <t>205  Vollbetreut 2006</t>
  </si>
  <si>
    <t>230  Vollbetreut 07-13</t>
  </si>
  <si>
    <t>235  Tagesstruktur 2006</t>
  </si>
  <si>
    <t>245  Vollbetreut 14-21</t>
  </si>
  <si>
    <t>260  Tagesstruktur 07-21</t>
  </si>
  <si>
    <t>285  Heim Bildung 2006</t>
  </si>
  <si>
    <t>310  Heim Bildung 07-13</t>
  </si>
  <si>
    <t>325  Heim Bildung 14-21</t>
  </si>
  <si>
    <t>325  Offen Beo Krise 2006</t>
  </si>
  <si>
    <t>350  Offen Beo Krise 07-21</t>
  </si>
  <si>
    <t>450  Geschlossen Zivilr.</t>
  </si>
  <si>
    <t>J-K</t>
  </si>
  <si>
    <t>L</t>
  </si>
  <si>
    <t>M</t>
  </si>
  <si>
    <t>Q</t>
  </si>
  <si>
    <t>R</t>
  </si>
  <si>
    <t>S</t>
  </si>
  <si>
    <t>Erstellen Sie je Zeile ein (mehrseitiges) PDF mit den Belegen und beschriften Sie das PDF mit der entsprechenden Nummer der Beleg-Identifikation.</t>
  </si>
  <si>
    <t>Anleitung und Bemerkungen</t>
  </si>
  <si>
    <t>Allgemeines zur Erfassung</t>
  </si>
  <si>
    <t>&gt;&gt;&gt;</t>
  </si>
  <si>
    <t>Einzureichende Belege</t>
  </si>
  <si>
    <t>Link zum Dokument "Zusammenstellung Versorgertaxen"</t>
  </si>
  <si>
    <t>www.zh.ch/de/familie/ergaenzende-hilfen-zur-erziehung/gesuch-um-rueckforderung-von-versorgertaxen.html</t>
  </si>
  <si>
    <t>Angaben zur Gemeinde</t>
  </si>
  <si>
    <t>Angaben zu den Durchführungsstellen Ergänzungs-/Zusatzleistungen</t>
  </si>
  <si>
    <t>Automatische Berechnung des Rückforderungsbetrages (Versorgertaxen Minus Abzüge).</t>
  </si>
  <si>
    <t>ja</t>
  </si>
  <si>
    <t>Informationen zur Person</t>
  </si>
  <si>
    <t>Erfassen Sie eine Zeile pro zusammenhängenden Platzierungszeitraum einer Person in einer Institution.</t>
  </si>
  <si>
    <r>
      <t xml:space="preserve">Eine Person muss </t>
    </r>
    <r>
      <rPr>
        <b/>
        <sz val="11"/>
        <color theme="1"/>
        <rFont val="Calibri"/>
        <family val="2"/>
        <scheme val="minor"/>
      </rPr>
      <t>mehrfach</t>
    </r>
    <r>
      <rPr>
        <sz val="11"/>
        <color theme="1"/>
        <rFont val="Calibri"/>
        <family val="2"/>
        <scheme val="minor"/>
      </rPr>
      <t xml:space="preserve"> aufgeführt werden, wenn:</t>
    </r>
  </si>
  <si>
    <t>- sie in verschiedenen Institutionen untergebracht war</t>
  </si>
  <si>
    <t>- sie in einer Institution verschiedene Leistungen bezogen hat, für die unterschiedliche Versorgertaxen geleistet wurden</t>
  </si>
  <si>
    <t>Erfassen Sie die Informationen zur Person und zur Institution wie auf den Abrechnungsbelegen vermerkt. Das Geburtsdatum muss zwingend erfasst werden.</t>
  </si>
  <si>
    <t>Beachten und nutzen Sie die Informationen und Dokumente auf der Website "Versorgertaxen zurückfordern" des AJB Zürich.</t>
  </si>
  <si>
    <t>Beitrag der Unterhalts-pflichtigen bei ausser-kantonaler Platzierung</t>
  </si>
  <si>
    <t>Kind-Eltern-Angebote:</t>
  </si>
  <si>
    <t>Kind-Eltern-Angebote sind ab 1. August 2013 beitragsberechtigt. Dabei sind die Aufwände für das Kind in einem vollbetreuten oder teilbetreuten Kind-Eltern-Angebot rückforderbar. Die Aufwände für den Elternteil sind nur dann rückforderbar, wenn die Institution eine entsprechende Heimleistung (gesondert zur Leistung am Kind im Kind-Eltern-Angebot) erbracht hat - dies bis längstens zum vollendeten 22. Altersjahr, wenn der Aufenthalt im Kinder- und Jugendheim vor der Volljährigkeit des Elternteils begann und über das vollendete 18. Altersjahr hinaus andauerte. Die Situation muss im Einzelfall geprüft werden.</t>
  </si>
  <si>
    <t>Beitrag Kanton (4%) an Ausgaben wirtschaftliche Hilfe (§45 SHG)</t>
  </si>
  <si>
    <t>Beitrag Kanton (44%) an Ergänzungs-/ Zusatz-leistungen</t>
  </si>
  <si>
    <t>MUSTER</t>
  </si>
  <si>
    <t>Ort im Kt. ZH</t>
  </si>
  <si>
    <t>Ort im Kt. AG</t>
  </si>
  <si>
    <t>Ort im Kt. Zürich</t>
  </si>
  <si>
    <t>Heim A ZH</t>
  </si>
  <si>
    <t>Heim E ZH</t>
  </si>
  <si>
    <t>Die Gemeinde hat bis 31.3.2009 Kostenersatz erhalten, danach nicht mehr:</t>
  </si>
  <si>
    <t>Die Gemeinde hat bis 31.3.2009 Ergänzungs-/Zusatzleistungen entrichtet, danach nicht mehr:</t>
  </si>
  <si>
    <t>Platzierung in einem innerkantonalen Kinder-/Jugendheim:</t>
  </si>
  <si>
    <t>Platzierung in einem ausserkantonalen Kinder-/Jugendheim:</t>
  </si>
  <si>
    <t>Wechsel der Versorgertaxe per 1.1.2014:</t>
  </si>
  <si>
    <t>Aa</t>
  </si>
  <si>
    <t>Stipendien (ZAKL), Beiträge von Eltern und Jugendlichen:</t>
  </si>
  <si>
    <t>Aron</t>
  </si>
  <si>
    <t>Berta</t>
  </si>
  <si>
    <t>Be</t>
  </si>
  <si>
    <t>Ce</t>
  </si>
  <si>
    <t>Cecile</t>
  </si>
  <si>
    <t>Dieter</t>
  </si>
  <si>
    <t>De</t>
  </si>
  <si>
    <t>Ee</t>
  </si>
  <si>
    <t>Fabiolo</t>
  </si>
  <si>
    <t>Fe</t>
  </si>
  <si>
    <t>Egon</t>
  </si>
  <si>
    <t>Heim D AG</t>
  </si>
  <si>
    <t>Heim C ZH</t>
  </si>
  <si>
    <t>Heim F ZH</t>
  </si>
  <si>
    <t>Heim B TG</t>
  </si>
  <si>
    <t>Ort im Thurgau</t>
  </si>
  <si>
    <t xml:space="preserve">Erfassen Sie die Angaben zur Gemeinde in den Kopfzeilen vollständig. </t>
  </si>
  <si>
    <t>- die Versorgertaxe während dem Platzierungszeitraum änderte (dies war 1.1.2007 und 1.1.2014 teilweise der Fall). &gt;&gt;&gt; Siehe Muster "Dieter De".</t>
  </si>
  <si>
    <t>- die Gemeinde über einen Teil des Platzierungszeitraums (nicht über den gesamten Platzierungszeitraum) die wirtschaftliche Hilfe an Ausländer nach §44 SHG ausgerichtet hat. In diesem Fall ist eine Zeile für den Zeitraum der Ausrichtung der wirtschaftlichen Hilfe nach §44 SHG zu erfassen und in Spalte H ein "ja" einzutragen. Bitte beachten Sie, dass Sie keine weiteren Angaben in dieser Zeile tätigen müssen, da die Kosten für die Heimplatzierung über den Kostenersatz vollumfänglich gedeckt sind. Für den Zeitraum in dem keine wirtschaftliche Hilfe nach §44 SHG ausgerichtet wurde, ist eine separate Zeile zu erfassen und die Spalte H offen zu lassen. &gt;&gt;&gt; Siehe Muster "Egon Ee".</t>
  </si>
  <si>
    <t>1.1.2006 bis 31.12.2011: Gemeinde A</t>
  </si>
  <si>
    <t>a</t>
  </si>
  <si>
    <t>b</t>
  </si>
  <si>
    <t>c</t>
  </si>
  <si>
    <t>d</t>
  </si>
  <si>
    <t>e</t>
  </si>
  <si>
    <t>Erfassen Sie den Beginn und das Ende der Platzierung taggenau - unter Beachtung der oben aufgeführten Regeln a bis e.</t>
  </si>
  <si>
    <t>Beachten Sie die Beispiele im Reiter "Muster" in diesem Excel.</t>
  </si>
  <si>
    <t>Erfassen Sie den effektiv geleisteten Betrag an Versorgertaxen (ohne weitere Kosten!) bei innerkantonalen beitragsberechtigten Institutionen in Spalte J und bei ausserkantonalen IVSE-anerkannten Institutionen in Spalte K. &gt;&gt;&gt; Siehe Muster "Aron Aa" und "Berta Be".</t>
  </si>
  <si>
    <t>N</t>
  </si>
  <si>
    <t>O-P</t>
  </si>
  <si>
    <t>T</t>
  </si>
  <si>
    <t>IV</t>
  </si>
  <si>
    <t>Tragen Sie "ja" ein, wenn die Gemeinde während dem gesamtem Zeitraum wirtschaftliche Hilfe an Ausländer nach §44 SHG ausgerichtet hat. Beachten Sie die oben aufgeführte Regel d, das Muster "Egon Ee" und die einzureichenden Belege. Wenn Sie "ja" eintragen, werden die weiteren Felder in der Zeile ausgegraut: Es sind keine weiteren Angaben in dieser Zeile zu tätigen, da die Kosten für die Heimplatzierung über den vom Kanton erhaltenen Kostenersatz vollumfänglich gedeckt sind.</t>
  </si>
  <si>
    <t>Wurden kantonale Stipendien gestützt auf die Sozialhilfegesetzgebung an die Gemeinde abgetreten, so ist die Summe der Zuschläge für auswärtige Kost und Logis (ZAKL) in Höhe von Fr. 10'800.- pro Ausbildungsjahr zu erfassen. Betrug der Stipendienbeitrag weniger als Fr. 10'800.- pro Ausbildungsjahr, so ist der effektiv erhaltene Betrag zu erfassen.  Bitte beachten Sie die einzureichenden Belege. &gt;&gt;&gt; Siehe Muster "Cecile Ce".</t>
  </si>
  <si>
    <t>Automatische Berechnung des Beitrags der Unterhaltspflichtigen bei ausserkantonalen IVSE-anerkannten Heimplatzierungen in Höhe von Fr. 30.- pro Tag mit 30 Tagen pro Monat.</t>
  </si>
  <si>
    <t>Tragen Sie bei Bedarf eine kurze Bemerkung ein.</t>
  </si>
  <si>
    <t>Während gesamtem Zeitraum Ergänzungs-/ Zusatzleistungen erhalten: "ja". Falls nur Teil des Zeitraums: Platzierung auf zwei Zeilen aufteilen</t>
  </si>
  <si>
    <t>Rückforderungs- betrag</t>
  </si>
  <si>
    <t>Bis Datum (TT.MM.JJJJ)</t>
  </si>
  <si>
    <t>Von Datum (TT.MM.JJJJ)</t>
  </si>
  <si>
    <t>Geburtsdatum (TT.MM.JJJJ)</t>
  </si>
  <si>
    <t>- die Gemeinde über einen Teil des Platzierungszeitraums (nicht über den gesamten Platzierungszeitraum) Ergänzungs-/Zusatzleistungen ausgerichtet hat. In diesem Fall ist eine Zeile für den Zeitraum der Ausrichtung der Ergänzungs-/Zusatzleistung zu erfassen und in Spalte O ein "ja" einzutragen. Für den Zeitraum in dem keine Ergänzungs-/Zusatzleistung ausgerichtet wurde, ist eine separate Zeile zu erfassen und die Spalte N offen zu lassen. Bitte beachten Sie Regel 2. &gt;&gt;&gt; Siehe Muster "Fabiolo Fe".</t>
  </si>
  <si>
    <r>
      <rPr>
        <sz val="11"/>
        <rFont val="Calibri"/>
        <family val="2"/>
        <scheme val="minor"/>
      </rPr>
      <t>Tragen Sie "ja" ein, wenn Ihre Gemeinde während dem gesamtem Zeitraum Ergänzungs-/Zusatzleistungen ausgerichtet hat. Beachten Sie die oben aufgeführte Regeln 2 und e und das Muster "Fabiolo Fe". Wenn Sie "ja" eintragen, wird in Spalte P automatisch der Kantonsbeitrag  in Höhe von 44% an den Ergänzungs-/</t>
    </r>
    <r>
      <rPr>
        <sz val="11"/>
        <color theme="1"/>
        <rFont val="Calibri"/>
        <family val="2"/>
        <scheme val="minor"/>
      </rPr>
      <t>Zusatzleistungen berechnet.</t>
    </r>
  </si>
  <si>
    <r>
      <rPr>
        <b/>
        <sz val="11"/>
        <color theme="1"/>
        <rFont val="Calibri"/>
        <family val="2"/>
        <scheme val="minor"/>
      </rPr>
      <t>Ergänzungs-/Zusatzleistungen:</t>
    </r>
    <r>
      <rPr>
        <sz val="11"/>
        <color theme="1"/>
        <rFont val="Calibri"/>
        <family val="2"/>
        <scheme val="minor"/>
      </rPr>
      <t xml:space="preserve"> Bitte sprechen Sie sich mit Ihren Durchführungsstellen für Ergänzungsleistungen ab. Falls die Durchführungsstelle in einer anderen Gemeinde angesiedelt ist, so darf jede Gemeinde einzig ihren jeweiligen Anteil an den Versorgertaxen zurückfordern. Beachten Sie allfällige Vorfinanzierungen und Ausgleichzahlungen zwischen Sozialhilfebehörde und Durchführungsstelle. Notieren Sie im Kopfbereich des Formulars in welchen Zeitperioden welche Durchführungsstelle für Sie tätig war. &gt;&gt;&gt; Siehe Muster im Kopfbereich.</t>
    </r>
  </si>
  <si>
    <t>Die Angaben sind je Platzierung mittels elektronisch zu übermittelnden Belegen zu dokumentieren. Erstellen Sie je Zeile ein (mehrseitiges) PDF mit den Belegen und beschriften Sie das PDF mit der entsprechenden Nummer der Beleg-Identifikation in Spalte T.</t>
  </si>
  <si>
    <t>Anstelle von Einzelbelegen können je Platzierung detaillierte Auszüge aus dem elektronischen Buchungsjournal, aus dem die Ausgaben und Einnahmen mit Betrag und Buchungstext ersichtlich sind, eingereicht werden.</t>
  </si>
  <si>
    <t>Beiträge von Eltern und Jugendlichen an die Versorger-taxen</t>
  </si>
  <si>
    <r>
      <t xml:space="preserve">Wählen Sie aus der Liste die zutreffende Versorgertaxe. Die dreistellige Zahl ist die Versorgertaxe, welche vom Heim je Tag verrechnet wurde. Diese ist ergänzt mit einer Kurzbezeichnung der Leistung und teilweise mit Jahreszahlen, in welchen diese Versorgertaxe gültig war. Orientieren Sie sich an der Kostengutsprache, der Rechnung und an der "Zusammenstellung Versorgertaxen", die auf der Website des Kantons und im Reiter "Versorgertaxen" in diesem Excel verfgbar ist. 
</t>
    </r>
    <r>
      <rPr>
        <b/>
        <sz val="11"/>
        <color theme="1"/>
        <rFont val="Calibri"/>
        <family val="2"/>
        <scheme val="minor"/>
      </rPr>
      <t xml:space="preserve">Wichtig: </t>
    </r>
    <r>
      <rPr>
        <sz val="11"/>
        <color theme="1"/>
        <rFont val="Calibri"/>
        <family val="2"/>
        <scheme val="minor"/>
      </rPr>
      <t>Wurde ein anderer Betrag verrechnet als einer der aufgeführten, so handelt es sich um eine Leistung, die nicht zurückgefordert werden kann.</t>
    </r>
  </si>
  <si>
    <t>Erste und letzte Rechnung der Platzierung ODER detaillierter Auszug aus dem elektronischen Buchungsjournal, aus dem die Ausgaben für die Versorgertaxen ersichtlich sind.</t>
  </si>
  <si>
    <t>1.1.2012 bis 31.12.2021: SVA Zürich</t>
  </si>
  <si>
    <t>Auswahlliste (Betrag Kurzbezeichnung Gültigkeitszeitraum). Siehe Reiter und Dokument "Versorgertaxen"</t>
  </si>
  <si>
    <t>Haben Eltern oder Jugendliche Beiträge geleistet (auch mittels Alimenten, Familienzulagen oder Lohnanteilen von Jugendlichen) und übersteigen diese die Nebenkosten, Gesundheitskosten und weitere Lebenshaltungskosten, so wird der übersteigende Anteil an die Versorgertaxen angerechnet. Es ist je Platzierung der Betrag zu erfassen, der die Nebenkosten, Gesundheitskosten und Lebenshaltungskosten übersteigt. Bitte beachten Sie die einzureichenden Belege. &gt;&gt;&gt; Siehe Muster "Cecile Ce".</t>
  </si>
  <si>
    <t>Automatische Berechnung des Kantonsanteils in Höhe von 4% an die Ausgaben der wirtschaftlichen Hilfe gemäss §45 Sozialhilfegesetz SHG.</t>
  </si>
  <si>
    <t>Belege über kantonale Stipendien, die gestützt auf die Sozialhilfegesetzgebung an die Gemeinde abgetreten wurden.</t>
  </si>
  <si>
    <t>Belege über Beiträge von Eltern und Jugendlichen, die an die Versorgertaxen angerechnet wurden. Auch als detaillierter Auszug aus dem elektronischen Buchungsjournal (Zahlungseingänge mit Buchungstext) belegbar.</t>
  </si>
  <si>
    <t>Abrechnungsbelege des kantonalen Sozialamtes über ausgerichteten Kostenersatz nach §44 Sozialhilfegesetz ODER detaillierter Auszug aus dem elektronischen Buchungsjournal, aus dem der Kostenersatz (Zahlungseingänge mit Buchungstext) ersichtlich 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</si>
</sst>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70C0"/>
      <name val="Calibri"/>
      <family val="2"/>
      <scheme val="minor"/>
    </font>
    <font>
      <b/>
      <sz val="10"/>
      <color theme="1"/>
      <name val="Calibri"/>
      <family val="2"/>
      <scheme val="minor"/>
    </font>
    <font>
      <sz val="10"/>
      <color theme="1"/>
      <name val="Calibri"/>
      <family val="2"/>
      <scheme val="minor"/>
    </font>
    <font>
      <b/>
      <sz val="10"/>
      <color rgb="FF0070C0"/>
      <name val="Calibri"/>
      <family val="2"/>
      <scheme val="minor"/>
    </font>
    <font>
      <u/>
      <sz val="11"/>
      <color theme="10"/>
      <name val="Calibri"/>
      <family val="2"/>
      <scheme val="minor"/>
    </font>
    <font>
      <b/>
      <sz val="11"/>
      <name val="Calibri"/>
      <family val="2"/>
      <scheme val="minor"/>
    </font>
    <font>
      <sz val="11"/>
      <name val="Calibri"/>
      <family val="2"/>
      <scheme val="minor"/>
    </font>
    <font>
      <b/>
      <sz val="11"/>
      <color rgb="FF0070C0"/>
      <name val="Calibri"/>
      <family val="2"/>
      <scheme val="minor"/>
    </font>
    <font>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diagonal/>
    </border>
    <border>
      <left/>
      <right/>
      <top style="medium">
        <color rgb="FFC00000"/>
      </top>
      <bottom style="medium">
        <color rgb="FFC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bottom style="thin">
        <color theme="0" tint="-0.14993743705557422"/>
      </bottom>
      <diagonal/>
    </border>
  </borders>
  <cellStyleXfs count="5">
    <xf numFmtId="0" fontId="0" fillId="0" borderId="0"/>
    <xf numFmtId="43" fontId="1" fillId="0" borderId="0" applyFont="0" applyFill="0" applyBorder="0" applyAlignment="0" applyProtection="0"/>
    <xf numFmtId="0" fontId="1" fillId="0" borderId="0"/>
    <xf numFmtId="0" fontId="8" fillId="0" borderId="0" applyNumberFormat="0" applyFill="0" applyBorder="0" applyAlignment="0" applyProtection="0"/>
    <xf numFmtId="9" fontId="1" fillId="0" borderId="0" applyFont="0" applyFill="0" applyBorder="0" applyAlignment="0" applyProtection="0"/>
  </cellStyleXfs>
  <cellXfs count="178">
    <xf numFmtId="0" fontId="0" fillId="0" borderId="0" xfId="0"/>
    <xf numFmtId="43" fontId="0" fillId="0" borderId="0" xfId="1" applyFont="1" applyProtection="1">
      <protection locked="0"/>
    </xf>
    <xf numFmtId="0" fontId="0" fillId="0" borderId="0" xfId="0" applyProtection="1">
      <protection locked="0"/>
    </xf>
    <xf numFmtId="14" fontId="0" fillId="0" borderId="0" xfId="0" applyNumberFormat="1" applyProtection="1">
      <protection locked="0"/>
    </xf>
    <xf numFmtId="43" fontId="2" fillId="0" borderId="0" xfId="1" applyFont="1" applyProtection="1">
      <protection locked="0"/>
    </xf>
    <xf numFmtId="0" fontId="0" fillId="0" borderId="0" xfId="0" applyNumberFormat="1" applyAlignment="1" applyProtection="1">
      <alignment horizontal="left"/>
      <protection locked="0"/>
    </xf>
    <xf numFmtId="43" fontId="1" fillId="0" borderId="0" xfId="1" applyFont="1" applyFill="1" applyProtection="1">
      <protection locked="0"/>
    </xf>
    <xf numFmtId="43" fontId="1" fillId="0" borderId="0" xfId="1" applyFont="1" applyProtection="1">
      <protection locked="0"/>
    </xf>
    <xf numFmtId="43" fontId="2" fillId="0" borderId="0" xfId="1" applyFont="1" applyFill="1" applyProtection="1">
      <protection locked="0"/>
    </xf>
    <xf numFmtId="0" fontId="2" fillId="0" borderId="0" xfId="0" applyFont="1" applyAlignment="1" applyProtection="1">
      <alignment vertical="top"/>
      <protection locked="0"/>
    </xf>
    <xf numFmtId="0" fontId="0" fillId="0" borderId="0" xfId="0" applyAlignment="1">
      <alignment horizontal="right" vertical="top"/>
    </xf>
    <xf numFmtId="0" fontId="0" fillId="4" borderId="0" xfId="0" applyFont="1" applyFill="1" applyAlignment="1" applyProtection="1">
      <alignment horizontal="left"/>
      <protection locked="0"/>
    </xf>
    <xf numFmtId="43" fontId="1" fillId="4" borderId="0" xfId="1" applyFont="1" applyFill="1" applyAlignment="1" applyProtection="1">
      <alignment horizontal="left"/>
      <protection locked="0"/>
    </xf>
    <xf numFmtId="43" fontId="0" fillId="0" borderId="0" xfId="0" applyNumberFormat="1" applyFont="1" applyFill="1" applyProtection="1">
      <protection locked="0"/>
    </xf>
    <xf numFmtId="43" fontId="2" fillId="2" borderId="0" xfId="0" applyNumberFormat="1" applyFont="1" applyFill="1" applyProtection="1">
      <protection locked="0"/>
    </xf>
    <xf numFmtId="43" fontId="2" fillId="0" borderId="0" xfId="0" applyNumberFormat="1" applyFont="1" applyFill="1" applyProtection="1">
      <protection locked="0"/>
    </xf>
    <xf numFmtId="43" fontId="1" fillId="0" borderId="0" xfId="1" applyFont="1" applyFill="1" applyBorder="1" applyProtection="1">
      <protection locked="0"/>
    </xf>
    <xf numFmtId="164" fontId="4" fillId="0" borderId="0" xfId="1" applyNumberFormat="1" applyFont="1" applyFill="1" applyAlignment="1" applyProtection="1">
      <alignment horizontal="center"/>
      <protection locked="0"/>
    </xf>
    <xf numFmtId="164" fontId="11" fillId="0" borderId="0" xfId="0" applyNumberFormat="1" applyFont="1" applyFill="1" applyAlignment="1" applyProtection="1">
      <alignment horizontal="center"/>
      <protection locked="0"/>
    </xf>
    <xf numFmtId="43" fontId="0" fillId="0" borderId="0" xfId="1" applyFont="1" applyAlignment="1" applyProtection="1">
      <alignment horizontal="center"/>
      <protection locked="0"/>
    </xf>
    <xf numFmtId="43" fontId="0" fillId="0" borderId="0" xfId="1" applyFont="1" applyFill="1" applyBorder="1" applyAlignment="1" applyProtection="1">
      <alignment horizontal="center"/>
      <protection locked="0"/>
    </xf>
    <xf numFmtId="43" fontId="1" fillId="0" borderId="0" xfId="1" applyFont="1" applyBorder="1" applyProtection="1">
      <protection locked="0"/>
    </xf>
    <xf numFmtId="0" fontId="0" fillId="4" borderId="0" xfId="0" applyFont="1" applyFill="1" applyBorder="1" applyAlignment="1" applyProtection="1">
      <alignment horizontal="left"/>
      <protection locked="0"/>
    </xf>
    <xf numFmtId="0" fontId="0" fillId="4" borderId="0" xfId="0" applyNumberFormat="1" applyFont="1" applyFill="1" applyBorder="1" applyAlignment="1" applyProtection="1">
      <alignment horizontal="left"/>
      <protection locked="0"/>
    </xf>
    <xf numFmtId="0" fontId="2" fillId="2" borderId="0" xfId="0" applyFont="1" applyFill="1" applyProtection="1"/>
    <xf numFmtId="0" fontId="0" fillId="2" borderId="0" xfId="0" applyFill="1" applyProtection="1"/>
    <xf numFmtId="14" fontId="0" fillId="2" borderId="0" xfId="0" applyNumberFormat="1" applyFill="1" applyProtection="1"/>
    <xf numFmtId="0" fontId="0" fillId="2" borderId="0" xfId="0" applyNumberFormat="1" applyFill="1" applyAlignment="1" applyProtection="1">
      <alignment horizontal="left"/>
    </xf>
    <xf numFmtId="43" fontId="2" fillId="2" borderId="0" xfId="1" applyFont="1" applyFill="1" applyProtection="1"/>
    <xf numFmtId="43" fontId="0" fillId="2" borderId="0" xfId="1" applyFont="1" applyFill="1" applyProtection="1"/>
    <xf numFmtId="43" fontId="1" fillId="2" borderId="0" xfId="1" applyFont="1" applyFill="1" applyProtection="1"/>
    <xf numFmtId="164" fontId="0" fillId="2" borderId="0" xfId="1" applyNumberFormat="1" applyFont="1" applyFill="1" applyAlignment="1" applyProtection="1">
      <alignment horizontal="center"/>
    </xf>
    <xf numFmtId="0" fontId="0" fillId="0" borderId="0" xfId="0" applyProtection="1"/>
    <xf numFmtId="0" fontId="2" fillId="2" borderId="0" xfId="0" applyFont="1" applyFill="1" applyAlignment="1" applyProtection="1">
      <alignment horizontal="right"/>
    </xf>
    <xf numFmtId="0" fontId="0" fillId="4" borderId="15" xfId="0" applyFont="1" applyFill="1" applyBorder="1" applyAlignment="1" applyProtection="1">
      <alignment horizontal="left"/>
    </xf>
    <xf numFmtId="0" fontId="0" fillId="4" borderId="16" xfId="0" applyFont="1" applyFill="1" applyBorder="1" applyAlignment="1" applyProtection="1">
      <alignment horizontal="left"/>
    </xf>
    <xf numFmtId="0" fontId="0" fillId="4" borderId="0" xfId="0" applyFont="1" applyFill="1" applyAlignment="1" applyProtection="1">
      <alignment horizontal="left"/>
    </xf>
    <xf numFmtId="0" fontId="0" fillId="4" borderId="17" xfId="0" applyFont="1" applyFill="1" applyBorder="1" applyAlignment="1" applyProtection="1">
      <alignment horizontal="left"/>
    </xf>
    <xf numFmtId="0" fontId="0" fillId="4" borderId="18" xfId="0" applyNumberFormat="1" applyFont="1" applyFill="1" applyBorder="1" applyAlignment="1" applyProtection="1">
      <alignment horizontal="left"/>
    </xf>
    <xf numFmtId="43" fontId="1" fillId="4" borderId="0" xfId="1" applyFont="1" applyFill="1" applyAlignment="1" applyProtection="1">
      <alignment horizontal="left"/>
    </xf>
    <xf numFmtId="0" fontId="2" fillId="3" borderId="0" xfId="0" applyFont="1" applyFill="1" applyProtection="1"/>
    <xf numFmtId="0" fontId="0" fillId="3" borderId="0" xfId="0" applyFill="1" applyProtection="1"/>
    <xf numFmtId="14" fontId="0" fillId="3" borderId="0" xfId="0" applyNumberFormat="1" applyFill="1" applyProtection="1"/>
    <xf numFmtId="0" fontId="0" fillId="3" borderId="0" xfId="0" applyNumberFormat="1" applyFill="1" applyAlignment="1" applyProtection="1">
      <alignment horizontal="left"/>
    </xf>
    <xf numFmtId="43" fontId="2" fillId="3" borderId="0" xfId="1" applyFont="1" applyFill="1" applyProtection="1"/>
    <xf numFmtId="43" fontId="1" fillId="3" borderId="0" xfId="1" applyFont="1" applyFill="1" applyProtection="1"/>
    <xf numFmtId="164" fontId="0" fillId="3" borderId="0" xfId="1" applyNumberFormat="1" applyFont="1" applyFill="1" applyAlignment="1" applyProtection="1">
      <alignment horizontal="center"/>
    </xf>
    <xf numFmtId="0" fontId="2" fillId="3" borderId="0" xfId="0" applyFont="1" applyFill="1" applyAlignment="1" applyProtection="1">
      <alignment horizontal="right"/>
    </xf>
    <xf numFmtId="43" fontId="2" fillId="3" borderId="0" xfId="1" applyFont="1" applyFill="1" applyAlignment="1" applyProtection="1">
      <alignment horizontal="right"/>
    </xf>
    <xf numFmtId="0" fontId="0" fillId="3" borderId="0" xfId="0" applyFont="1" applyFill="1" applyProtection="1"/>
    <xf numFmtId="0" fontId="5" fillId="3" borderId="25" xfId="0" applyFont="1" applyFill="1" applyBorder="1" applyAlignment="1" applyProtection="1">
      <alignment horizontal="left"/>
    </xf>
    <xf numFmtId="0" fontId="5" fillId="3" borderId="25" xfId="0" applyFont="1" applyFill="1" applyBorder="1" applyAlignment="1" applyProtection="1"/>
    <xf numFmtId="43" fontId="6" fillId="2" borderId="0" xfId="1" applyFont="1" applyFill="1" applyProtection="1"/>
    <xf numFmtId="43" fontId="5" fillId="2" borderId="0" xfId="1" applyFont="1" applyFill="1" applyProtection="1"/>
    <xf numFmtId="164" fontId="6" fillId="2" borderId="0" xfId="1" applyNumberFormat="1" applyFont="1" applyFill="1" applyAlignment="1" applyProtection="1">
      <alignment horizontal="center"/>
    </xf>
    <xf numFmtId="0" fontId="5" fillId="3" borderId="4" xfId="0" applyFont="1" applyFill="1" applyBorder="1" applyAlignment="1" applyProtection="1">
      <alignment vertical="top"/>
    </xf>
    <xf numFmtId="0" fontId="5" fillId="3" borderId="5" xfId="0" applyFont="1" applyFill="1" applyBorder="1" applyAlignment="1" applyProtection="1">
      <alignment vertical="top"/>
    </xf>
    <xf numFmtId="14" fontId="5" fillId="3" borderId="6" xfId="0" applyNumberFormat="1" applyFont="1" applyFill="1" applyBorder="1" applyAlignment="1" applyProtection="1">
      <alignment vertical="top" wrapText="1"/>
    </xf>
    <xf numFmtId="0" fontId="5" fillId="3" borderId="6" xfId="0" applyFont="1" applyFill="1" applyBorder="1" applyAlignment="1" applyProtection="1">
      <alignment vertical="top"/>
    </xf>
    <xf numFmtId="14" fontId="5" fillId="3" borderId="4" xfId="0" applyNumberFormat="1" applyFont="1" applyFill="1" applyBorder="1" applyAlignment="1" applyProtection="1">
      <alignment vertical="top" wrapText="1"/>
    </xf>
    <xf numFmtId="14" fontId="5" fillId="3" borderId="26" xfId="0" applyNumberFormat="1" applyFont="1" applyFill="1" applyBorder="1" applyAlignment="1" applyProtection="1">
      <alignment vertical="top" wrapText="1"/>
    </xf>
    <xf numFmtId="0" fontId="5" fillId="3" borderId="26" xfId="0" applyNumberFormat="1" applyFont="1" applyFill="1" applyBorder="1" applyAlignment="1" applyProtection="1">
      <alignment horizontal="left" vertical="top" wrapText="1"/>
    </xf>
    <xf numFmtId="0" fontId="5" fillId="3" borderId="4" xfId="1" applyNumberFormat="1" applyFont="1" applyFill="1" applyBorder="1" applyAlignment="1" applyProtection="1">
      <alignment vertical="top" wrapText="1"/>
    </xf>
    <xf numFmtId="0" fontId="5" fillId="3" borderId="6" xfId="1" applyNumberFormat="1" applyFont="1" applyFill="1" applyBorder="1" applyAlignment="1" applyProtection="1">
      <alignment vertical="top" wrapText="1"/>
    </xf>
    <xf numFmtId="0" fontId="5" fillId="3" borderId="8" xfId="1" applyNumberFormat="1" applyFont="1" applyFill="1" applyBorder="1" applyAlignment="1" applyProtection="1">
      <alignment vertical="top" wrapText="1"/>
    </xf>
    <xf numFmtId="0" fontId="5" fillId="2" borderId="5" xfId="1" applyNumberFormat="1" applyFont="1" applyFill="1" applyBorder="1" applyAlignment="1" applyProtection="1">
      <alignment vertical="top" wrapText="1"/>
    </xf>
    <xf numFmtId="0" fontId="5" fillId="3" borderId="5" xfId="1" applyNumberFormat="1" applyFont="1" applyFill="1" applyBorder="1" applyAlignment="1" applyProtection="1">
      <alignment vertical="top" wrapText="1"/>
    </xf>
    <xf numFmtId="0" fontId="5" fillId="2" borderId="6" xfId="1" applyNumberFormat="1" applyFont="1" applyFill="1" applyBorder="1" applyAlignment="1" applyProtection="1">
      <alignment vertical="top" wrapText="1"/>
    </xf>
    <xf numFmtId="0" fontId="5" fillId="2" borderId="11" xfId="1" applyNumberFormat="1" applyFont="1" applyFill="1" applyBorder="1" applyAlignment="1" applyProtection="1">
      <alignment vertical="top" wrapText="1"/>
    </xf>
    <xf numFmtId="0" fontId="5" fillId="3" borderId="12" xfId="1" applyNumberFormat="1" applyFont="1" applyFill="1" applyBorder="1" applyAlignment="1" applyProtection="1">
      <alignment vertical="top" wrapText="1"/>
    </xf>
    <xf numFmtId="164" fontId="7" fillId="3" borderId="13" xfId="1" applyNumberFormat="1" applyFont="1" applyFill="1" applyBorder="1" applyAlignment="1" applyProtection="1">
      <alignment horizontal="left" vertical="top" wrapText="1"/>
    </xf>
    <xf numFmtId="0" fontId="2" fillId="0" borderId="0" xfId="0" applyFont="1" applyAlignment="1" applyProtection="1">
      <alignment vertical="top"/>
    </xf>
    <xf numFmtId="0" fontId="12" fillId="0" borderId="0" xfId="0" applyFont="1" applyProtection="1"/>
    <xf numFmtId="14" fontId="0" fillId="0" borderId="0" xfId="0" applyNumberFormat="1" applyProtection="1"/>
    <xf numFmtId="0" fontId="0" fillId="0" borderId="0" xfId="0" applyFill="1" applyBorder="1" applyProtection="1"/>
    <xf numFmtId="0" fontId="0" fillId="0" borderId="0" xfId="0" applyNumberFormat="1" applyFill="1" applyBorder="1" applyProtection="1"/>
    <xf numFmtId="14" fontId="0" fillId="0" borderId="0" xfId="0" applyNumberFormat="1" applyFill="1" applyProtection="1"/>
    <xf numFmtId="43" fontId="0" fillId="0" borderId="0" xfId="1" applyFont="1" applyFill="1" applyAlignment="1" applyProtection="1">
      <alignment horizontal="center"/>
    </xf>
    <xf numFmtId="0" fontId="0" fillId="0" borderId="0" xfId="0" applyNumberFormat="1" applyFill="1" applyAlignment="1" applyProtection="1">
      <alignment horizontal="left"/>
    </xf>
    <xf numFmtId="43" fontId="1" fillId="0" borderId="0" xfId="1" applyFont="1" applyFill="1" applyBorder="1" applyProtection="1"/>
    <xf numFmtId="43" fontId="1" fillId="0" borderId="0" xfId="1" applyFont="1" applyFill="1" applyProtection="1"/>
    <xf numFmtId="164" fontId="4" fillId="0" borderId="0" xfId="1" applyNumberFormat="1" applyFont="1" applyFill="1" applyAlignment="1" applyProtection="1">
      <alignment horizontal="center"/>
    </xf>
    <xf numFmtId="0" fontId="0" fillId="0" borderId="21" xfId="0" applyFill="1" applyBorder="1" applyProtection="1"/>
    <xf numFmtId="0" fontId="0" fillId="0" borderId="22" xfId="0" applyNumberFormat="1" applyFill="1" applyBorder="1" applyProtection="1"/>
    <xf numFmtId="43" fontId="1" fillId="0" borderId="14" xfId="1" applyFont="1" applyFill="1" applyBorder="1" applyProtection="1"/>
    <xf numFmtId="0" fontId="0" fillId="0" borderId="0" xfId="0" applyFill="1" applyProtection="1"/>
    <xf numFmtId="0" fontId="0" fillId="0" borderId="0" xfId="0" applyNumberFormat="1" applyFill="1" applyProtection="1"/>
    <xf numFmtId="0" fontId="0" fillId="0" borderId="0" xfId="0" applyNumberFormat="1" applyProtection="1"/>
    <xf numFmtId="0" fontId="0" fillId="0" borderId="0" xfId="0" applyNumberFormat="1" applyAlignment="1" applyProtection="1">
      <alignment horizontal="left"/>
    </xf>
    <xf numFmtId="43" fontId="1" fillId="0" borderId="0" xfId="1" applyFont="1" applyProtection="1"/>
    <xf numFmtId="14" fontId="0" fillId="0" borderId="15" xfId="0" applyNumberFormat="1" applyBorder="1" applyProtection="1"/>
    <xf numFmtId="14" fontId="0" fillId="0" borderId="16" xfId="0" applyNumberFormat="1" applyBorder="1" applyProtection="1"/>
    <xf numFmtId="0" fontId="0" fillId="0" borderId="19" xfId="0" applyNumberFormat="1" applyBorder="1" applyAlignment="1" applyProtection="1">
      <alignment horizontal="left"/>
    </xf>
    <xf numFmtId="14" fontId="0" fillId="0" borderId="17" xfId="0" applyNumberFormat="1" applyBorder="1" applyProtection="1"/>
    <xf numFmtId="14" fontId="0" fillId="0" borderId="18" xfId="0" applyNumberFormat="1" applyBorder="1" applyProtection="1"/>
    <xf numFmtId="0" fontId="0" fillId="0" borderId="20" xfId="0" applyNumberFormat="1" applyBorder="1" applyAlignment="1" applyProtection="1">
      <alignment horizontal="left"/>
    </xf>
    <xf numFmtId="43" fontId="0" fillId="0" borderId="19" xfId="1" applyFont="1" applyFill="1" applyBorder="1" applyAlignment="1" applyProtection="1">
      <alignment horizontal="center"/>
    </xf>
    <xf numFmtId="43" fontId="0" fillId="0" borderId="17" xfId="1" applyFont="1" applyFill="1" applyBorder="1" applyAlignment="1" applyProtection="1">
      <alignment horizontal="center"/>
    </xf>
    <xf numFmtId="0" fontId="0" fillId="0" borderId="24" xfId="0" applyNumberFormat="1" applyBorder="1" applyAlignment="1" applyProtection="1">
      <alignment horizontal="left"/>
    </xf>
    <xf numFmtId="43" fontId="1" fillId="0" borderId="22" xfId="1" applyFont="1" applyBorder="1" applyProtection="1"/>
    <xf numFmtId="43" fontId="1" fillId="0" borderId="23" xfId="1" applyFont="1" applyBorder="1" applyProtection="1"/>
    <xf numFmtId="43" fontId="0" fillId="0" borderId="20" xfId="1" applyFont="1" applyFill="1" applyBorder="1" applyAlignment="1" applyProtection="1">
      <alignment horizontal="center"/>
    </xf>
    <xf numFmtId="43" fontId="0" fillId="2" borderId="0" xfId="1" applyNumberFormat="1" applyFont="1" applyFill="1" applyProtection="1"/>
    <xf numFmtId="43" fontId="2" fillId="0" borderId="0" xfId="1" applyFont="1" applyFill="1" applyProtection="1"/>
    <xf numFmtId="43" fontId="0" fillId="0" borderId="0" xfId="0" applyNumberFormat="1" applyFont="1" applyFill="1" applyProtection="1"/>
    <xf numFmtId="43" fontId="2" fillId="2" borderId="0" xfId="0" applyNumberFormat="1" applyFont="1" applyFill="1" applyProtection="1"/>
    <xf numFmtId="43" fontId="2" fillId="0" borderId="0" xfId="0" applyNumberFormat="1" applyFont="1" applyFill="1" applyProtection="1"/>
    <xf numFmtId="164" fontId="11" fillId="0" borderId="0" xfId="0" applyNumberFormat="1" applyFont="1" applyFill="1" applyAlignment="1" applyProtection="1">
      <alignment horizontal="center"/>
    </xf>
    <xf numFmtId="43" fontId="2" fillId="0" borderId="0" xfId="1" applyFont="1" applyProtection="1"/>
    <xf numFmtId="43" fontId="0" fillId="0" borderId="0" xfId="1" applyFont="1" applyProtection="1"/>
    <xf numFmtId="9" fontId="0" fillId="0" borderId="0" xfId="4" applyFont="1" applyProtection="1"/>
    <xf numFmtId="43" fontId="0" fillId="0" borderId="0" xfId="1" applyFont="1" applyAlignment="1" applyProtection="1">
      <alignment horizontal="center"/>
    </xf>
    <xf numFmtId="0" fontId="0" fillId="2" borderId="0" xfId="0" applyFill="1" applyAlignment="1" applyProtection="1">
      <alignment vertical="top"/>
    </xf>
    <xf numFmtId="0" fontId="3" fillId="2" borderId="0" xfId="0" applyFont="1" applyFill="1" applyAlignment="1" applyProtection="1">
      <alignment horizontal="left" vertical="top"/>
    </xf>
    <xf numFmtId="0" fontId="2" fillId="2" borderId="0" xfId="0" applyFont="1" applyFill="1" applyAlignment="1" applyProtection="1">
      <alignment horizontal="left" vertical="center"/>
    </xf>
    <xf numFmtId="0" fontId="2" fillId="4" borderId="0" xfId="0" quotePrefix="1" applyFont="1" applyFill="1" applyAlignment="1" applyProtection="1">
      <alignment horizontal="left" vertical="top"/>
    </xf>
    <xf numFmtId="0" fontId="0" fillId="0" borderId="0" xfId="0" applyAlignment="1" applyProtection="1">
      <alignment vertical="top"/>
    </xf>
    <xf numFmtId="0" fontId="0" fillId="0" borderId="0" xfId="0" applyAlignment="1" applyProtection="1">
      <alignment horizontal="left" vertical="top"/>
    </xf>
    <xf numFmtId="0" fontId="0" fillId="4" borderId="0" xfId="0" quotePrefix="1" applyFill="1" applyBorder="1" applyAlignment="1" applyProtection="1">
      <alignment horizontal="left" vertical="top"/>
    </xf>
    <xf numFmtId="0" fontId="2" fillId="4" borderId="27" xfId="0" quotePrefix="1" applyFont="1" applyFill="1" applyBorder="1" applyAlignment="1" applyProtection="1">
      <alignment horizontal="left" vertical="top"/>
    </xf>
    <xf numFmtId="0" fontId="0" fillId="4" borderId="28" xfId="0" quotePrefix="1" applyFill="1" applyBorder="1" applyAlignment="1" applyProtection="1">
      <alignment horizontal="left" vertical="top"/>
    </xf>
    <xf numFmtId="0" fontId="0" fillId="4" borderId="30" xfId="0" quotePrefix="1" applyFill="1" applyBorder="1" applyAlignment="1" applyProtection="1">
      <alignment horizontal="left" vertical="top"/>
    </xf>
    <xf numFmtId="0" fontId="0" fillId="4" borderId="32" xfId="0" quotePrefix="1" applyFill="1" applyBorder="1" applyAlignment="1" applyProtection="1">
      <alignment horizontal="left" vertical="top"/>
    </xf>
    <xf numFmtId="0" fontId="0" fillId="4" borderId="31" xfId="0" quotePrefix="1" applyFill="1" applyBorder="1" applyAlignment="1" applyProtection="1">
      <alignment horizontal="left" vertical="top"/>
    </xf>
    <xf numFmtId="0" fontId="0" fillId="4" borderId="29" xfId="0" quotePrefix="1" applyFont="1" applyFill="1" applyBorder="1" applyAlignment="1" applyProtection="1">
      <alignment horizontal="left" vertical="top"/>
    </xf>
    <xf numFmtId="0" fontId="2" fillId="4" borderId="32" xfId="0" quotePrefix="1" applyFont="1" applyFill="1" applyBorder="1" applyAlignment="1" applyProtection="1">
      <alignment horizontal="left" vertical="top"/>
    </xf>
    <xf numFmtId="0" fontId="2" fillId="2" borderId="0" xfId="0" applyFont="1" applyFill="1" applyBorder="1" applyAlignment="1" applyProtection="1">
      <alignment horizontal="left" vertical="center"/>
    </xf>
    <xf numFmtId="0" fontId="0" fillId="2" borderId="0" xfId="0" applyFill="1" applyBorder="1" applyAlignment="1" applyProtection="1">
      <alignment vertical="top"/>
    </xf>
    <xf numFmtId="0" fontId="0" fillId="0" borderId="0" xfId="0" applyBorder="1" applyProtection="1"/>
    <xf numFmtId="0" fontId="2" fillId="4" borderId="0" xfId="0" quotePrefix="1" applyFont="1" applyFill="1" applyBorder="1" applyAlignment="1" applyProtection="1">
      <alignment horizontal="left" vertical="top"/>
    </xf>
    <xf numFmtId="0" fontId="0" fillId="0" borderId="0" xfId="0" applyFont="1" applyProtection="1">
      <protection locked="0"/>
    </xf>
    <xf numFmtId="14" fontId="0" fillId="0" borderId="0" xfId="0" applyNumberFormat="1" applyFont="1" applyBorder="1" applyProtection="1">
      <protection locked="0"/>
    </xf>
    <xf numFmtId="0" fontId="0" fillId="0" borderId="0" xfId="0" applyFont="1" applyFill="1" applyBorder="1" applyProtection="1">
      <protection locked="0"/>
    </xf>
    <xf numFmtId="0" fontId="0" fillId="0" borderId="0" xfId="0" applyNumberFormat="1" applyFont="1" applyFill="1" applyBorder="1" applyProtection="1">
      <protection locked="0"/>
    </xf>
    <xf numFmtId="14" fontId="0" fillId="0" borderId="0" xfId="0" applyNumberFormat="1" applyFont="1" applyFill="1" applyBorder="1" applyProtection="1">
      <protection locked="0"/>
    </xf>
    <xf numFmtId="43" fontId="1" fillId="0" borderId="0" xfId="1" applyFont="1" applyFill="1" applyBorder="1" applyAlignment="1" applyProtection="1">
      <alignment horizontal="center"/>
      <protection locked="0"/>
    </xf>
    <xf numFmtId="0" fontId="0" fillId="0" borderId="0" xfId="0" applyNumberFormat="1" applyFont="1" applyFill="1" applyBorder="1" applyAlignment="1" applyProtection="1">
      <alignment horizontal="left"/>
      <protection locked="0"/>
    </xf>
    <xf numFmtId="43" fontId="1" fillId="2" borderId="0" xfId="1" applyFont="1" applyFill="1" applyBorder="1" applyProtection="1">
      <protection locked="0"/>
    </xf>
    <xf numFmtId="43" fontId="1" fillId="2" borderId="0" xfId="1" applyFont="1" applyFill="1" applyProtection="1">
      <protection locked="0"/>
    </xf>
    <xf numFmtId="0" fontId="0" fillId="0" borderId="0" xfId="0" applyFont="1" applyBorder="1" applyProtection="1">
      <protection locked="0"/>
    </xf>
    <xf numFmtId="0" fontId="0" fillId="0" borderId="0" xfId="0" applyNumberFormat="1" applyFont="1" applyBorder="1" applyProtection="1">
      <protection locked="0"/>
    </xf>
    <xf numFmtId="0" fontId="0" fillId="0" borderId="0" xfId="0" applyNumberFormat="1" applyFont="1" applyBorder="1" applyAlignment="1" applyProtection="1">
      <alignment horizontal="left"/>
      <protection locked="0"/>
    </xf>
    <xf numFmtId="14" fontId="0" fillId="0" borderId="0" xfId="0" applyNumberFormat="1" applyFont="1" applyProtection="1">
      <protection locked="0"/>
    </xf>
    <xf numFmtId="14" fontId="0" fillId="0" borderId="0" xfId="0" applyNumberFormat="1" applyFont="1" applyAlignment="1" applyProtection="1">
      <alignment horizontal="center"/>
      <protection locked="0"/>
    </xf>
    <xf numFmtId="0" fontId="0" fillId="0" borderId="0" xfId="0" applyNumberFormat="1" applyFont="1" applyAlignment="1" applyProtection="1">
      <alignment horizontal="left"/>
      <protection locked="0"/>
    </xf>
    <xf numFmtId="43" fontId="1" fillId="0" borderId="0" xfId="1" applyNumberFormat="1" applyFont="1" applyProtection="1">
      <protection locked="0"/>
    </xf>
    <xf numFmtId="43" fontId="1" fillId="2" borderId="0" xfId="1" applyNumberFormat="1" applyFont="1" applyFill="1" applyProtection="1">
      <protection locked="0"/>
    </xf>
    <xf numFmtId="0" fontId="0" fillId="0" borderId="0" xfId="0" applyFont="1" applyFill="1" applyProtection="1">
      <protection locked="0"/>
    </xf>
    <xf numFmtId="14" fontId="0" fillId="0" borderId="0" xfId="0" applyNumberFormat="1" applyFont="1" applyFill="1" applyProtection="1">
      <protection locked="0"/>
    </xf>
    <xf numFmtId="0" fontId="0" fillId="0" borderId="0" xfId="0" applyNumberFormat="1" applyFont="1" applyFill="1" applyAlignment="1" applyProtection="1">
      <alignment horizontal="left"/>
      <protection locked="0"/>
    </xf>
    <xf numFmtId="0" fontId="9" fillId="4" borderId="27" xfId="3" quotePrefix="1" applyFont="1" applyFill="1" applyBorder="1" applyAlignment="1" applyProtection="1">
      <alignment horizontal="left" vertical="top"/>
    </xf>
    <xf numFmtId="0" fontId="9" fillId="4" borderId="0" xfId="3" quotePrefix="1" applyFont="1" applyFill="1" applyAlignment="1" applyProtection="1">
      <alignment horizontal="left" vertical="top"/>
    </xf>
    <xf numFmtId="0" fontId="8" fillId="4" borderId="0" xfId="3" quotePrefix="1" applyFill="1" applyAlignment="1" applyProtection="1">
      <alignment horizontal="left" vertical="top"/>
    </xf>
    <xf numFmtId="0" fontId="0" fillId="4" borderId="30" xfId="0" quotePrefix="1" applyFill="1" applyBorder="1" applyAlignment="1" applyProtection="1">
      <alignment horizontal="left" vertical="top" wrapText="1"/>
    </xf>
    <xf numFmtId="0" fontId="0" fillId="4" borderId="28" xfId="0" quotePrefix="1" applyFill="1" applyBorder="1" applyAlignment="1" applyProtection="1">
      <alignment horizontal="left" vertical="top" wrapText="1"/>
    </xf>
    <xf numFmtId="0" fontId="0" fillId="4" borderId="29" xfId="0" quotePrefix="1" applyFill="1" applyBorder="1" applyAlignment="1" applyProtection="1">
      <alignment horizontal="left" vertical="top" wrapText="1"/>
    </xf>
    <xf numFmtId="0" fontId="0" fillId="4" borderId="32" xfId="0" quotePrefix="1" applyFill="1" applyBorder="1" applyAlignment="1" applyProtection="1">
      <alignment horizontal="left" vertical="top" wrapText="1"/>
    </xf>
    <xf numFmtId="0" fontId="2" fillId="4" borderId="0" xfId="0" quotePrefix="1" applyFont="1" applyFill="1" applyBorder="1" applyAlignment="1" applyProtection="1">
      <alignment horizontal="left" vertical="top" wrapText="1"/>
    </xf>
    <xf numFmtId="0" fontId="0" fillId="4" borderId="31" xfId="0" quotePrefix="1" applyFill="1" applyBorder="1" applyAlignment="1" applyProtection="1">
      <alignment horizontal="left" vertical="top" wrapText="1"/>
    </xf>
    <xf numFmtId="0" fontId="8" fillId="4" borderId="32" xfId="3" quotePrefix="1" applyFill="1" applyBorder="1" applyAlignment="1" applyProtection="1">
      <alignment horizontal="left" vertical="top" wrapText="1"/>
    </xf>
    <xf numFmtId="0" fontId="10" fillId="4" borderId="30" xfId="0" quotePrefix="1" applyFont="1" applyFill="1" applyBorder="1" applyAlignment="1" applyProtection="1">
      <alignment horizontal="left" vertical="top" wrapText="1"/>
    </xf>
    <xf numFmtId="0" fontId="2" fillId="4" borderId="32" xfId="0" quotePrefix="1" applyFont="1" applyFill="1" applyBorder="1" applyAlignment="1" applyProtection="1">
      <alignment horizontal="left" vertical="top" wrapText="1"/>
    </xf>
    <xf numFmtId="0" fontId="0" fillId="4" borderId="0" xfId="0" applyNumberFormat="1" applyFill="1" applyAlignment="1" applyProtection="1">
      <alignment horizontal="left"/>
    </xf>
    <xf numFmtId="0" fontId="5" fillId="3" borderId="1" xfId="0" applyFont="1" applyFill="1" applyBorder="1" applyAlignment="1" applyProtection="1">
      <alignment horizontal="left"/>
    </xf>
    <xf numFmtId="0" fontId="5" fillId="3" borderId="2" xfId="0" applyFont="1" applyFill="1" applyBorder="1" applyAlignment="1" applyProtection="1">
      <alignment horizontal="left"/>
    </xf>
    <xf numFmtId="0" fontId="5" fillId="3" borderId="3" xfId="0" applyFont="1" applyFill="1" applyBorder="1" applyAlignment="1" applyProtection="1">
      <alignment horizontal="left"/>
    </xf>
    <xf numFmtId="0" fontId="1" fillId="4" borderId="0" xfId="1" applyNumberFormat="1" applyFont="1" applyFill="1" applyAlignment="1" applyProtection="1">
      <alignment horizontal="left"/>
    </xf>
    <xf numFmtId="0" fontId="5" fillId="3" borderId="1" xfId="1" applyNumberFormat="1" applyFont="1" applyFill="1" applyBorder="1" applyAlignment="1" applyProtection="1">
      <alignment horizontal="left"/>
    </xf>
    <xf numFmtId="0" fontId="5" fillId="3" borderId="3" xfId="1" applyNumberFormat="1" applyFont="1" applyFill="1" applyBorder="1" applyAlignment="1" applyProtection="1">
      <alignment horizontal="left"/>
    </xf>
    <xf numFmtId="0" fontId="5" fillId="3" borderId="9" xfId="1" applyNumberFormat="1" applyFont="1" applyFill="1" applyBorder="1" applyAlignment="1" applyProtection="1">
      <alignment horizontal="left"/>
    </xf>
    <xf numFmtId="0" fontId="5" fillId="3" borderId="7" xfId="1" applyNumberFormat="1" applyFont="1" applyFill="1" applyBorder="1" applyAlignment="1" applyProtection="1">
      <alignment horizontal="left"/>
    </xf>
    <xf numFmtId="0" fontId="5" fillId="3" borderId="10" xfId="1" applyNumberFormat="1" applyFont="1" applyFill="1" applyBorder="1" applyAlignment="1" applyProtection="1">
      <alignment horizontal="left"/>
    </xf>
    <xf numFmtId="0" fontId="5" fillId="3" borderId="9" xfId="0" applyFont="1" applyFill="1" applyBorder="1" applyAlignment="1" applyProtection="1">
      <alignment horizontal="left"/>
    </xf>
    <xf numFmtId="0" fontId="5" fillId="3" borderId="10" xfId="0" applyFont="1" applyFill="1" applyBorder="1" applyAlignment="1" applyProtection="1">
      <alignment horizontal="left"/>
    </xf>
    <xf numFmtId="0" fontId="0" fillId="4" borderId="0" xfId="0" applyNumberFormat="1" applyFill="1" applyAlignment="1" applyProtection="1">
      <alignment horizontal="left"/>
      <protection locked="0"/>
    </xf>
    <xf numFmtId="0" fontId="0" fillId="4" borderId="0" xfId="1" applyNumberFormat="1" applyFont="1" applyFill="1" applyAlignment="1" applyProtection="1">
      <alignment horizontal="left"/>
      <protection locked="0"/>
    </xf>
    <xf numFmtId="0" fontId="1" fillId="4" borderId="0" xfId="1" applyNumberFormat="1" applyFont="1" applyFill="1" applyAlignment="1" applyProtection="1">
      <alignment horizontal="left"/>
      <protection locked="0"/>
    </xf>
    <xf numFmtId="0" fontId="0" fillId="0" borderId="0" xfId="0" applyAlignment="1">
      <alignment horizontal="left" wrapText="1"/>
    </xf>
  </cellXfs>
  <cellStyles count="5">
    <cellStyle name="Komma" xfId="1" builtinId="3"/>
    <cellStyle name="Link" xfId="3" builtinId="8"/>
    <cellStyle name="Prozent" xfId="4" builtinId="5"/>
    <cellStyle name="Standard" xfId="0" builtinId="0"/>
    <cellStyle name="Standard 2" xfId="2"/>
  </cellStyles>
  <dxfs count="95">
    <dxf>
      <font>
        <b/>
        <i val="0"/>
        <strike val="0"/>
        <condense val="0"/>
        <extend val="0"/>
        <outline val="0"/>
        <shadow val="0"/>
        <u val="none"/>
        <vertAlign val="baseline"/>
        <sz val="11"/>
        <color rgb="FF0070C0"/>
        <name val="Calibri"/>
        <scheme val="minor"/>
      </font>
      <numFmt numFmtId="164" formatCode="000"/>
      <fill>
        <patternFill patternType="none">
          <fgColor indexed="64"/>
          <bgColor indexed="65"/>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rgb="FF0070C0"/>
        <name val="Calibri"/>
        <scheme val="minor"/>
      </font>
      <numFmt numFmtId="164" formatCode="000"/>
      <fill>
        <patternFill patternType="none">
          <fgColor indexed="64"/>
          <bgColor indexed="65"/>
        </patternFill>
      </fill>
      <alignment horizontal="center" textRotation="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fgColor indexed="64"/>
          <bgColor theme="0" tint="-4.9989318521683403E-2"/>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font>
      <protection locked="0" hidden="0"/>
    </dxf>
    <dxf>
      <font>
        <b val="0"/>
        <i val="0"/>
      </font>
      <numFmt numFmtId="35" formatCode="_ * #,##0.00_ ;_ * \-#,##0.00_ ;_ * &quot;-&quot;??_ ;_ @_ "/>
      <protection locked="0" hidden="0"/>
    </dxf>
    <dxf>
      <font>
        <i val="0"/>
      </font>
      <numFmt numFmtId="0" formatCode="General"/>
      <alignment horizontal="left" textRotation="0" indent="0" justifyLastLine="0" shrinkToFit="0" readingOrder="0"/>
      <protection locked="0" hidden="0"/>
    </dxf>
    <dxf>
      <font>
        <i val="0"/>
      </font>
      <numFmt numFmtId="19" formatCode="dd/mm/yyyy"/>
      <alignment horizontal="center" vertical="bottom" textRotation="0" wrapText="0" indent="0" justifyLastLine="0" shrinkToFit="0" readingOrder="0"/>
      <protection locked="0" hidden="0"/>
    </dxf>
    <dxf>
      <font>
        <i val="0"/>
      </font>
      <protection locked="0" hidden="0"/>
    </dxf>
    <dxf>
      <font>
        <i val="0"/>
      </font>
      <protection locked="0" hidden="0"/>
    </dxf>
    <dxf>
      <font>
        <i val="0"/>
      </font>
      <protection locked="0" hidden="0"/>
    </dxf>
    <dxf>
      <font>
        <i val="0"/>
      </font>
      <protection locked="0" hidden="0"/>
    </dxf>
    <dxf>
      <font>
        <i val="0"/>
      </font>
      <protection locked="0" hidden="0"/>
    </dxf>
    <dxf>
      <font>
        <i val="0"/>
      </font>
      <protection locked="0" hidden="0"/>
    </dxf>
    <dxf>
      <font>
        <i val="0"/>
      </font>
      <protection locked="0" hidden="0"/>
    </dxf>
    <dxf>
      <fill>
        <patternFill patternType="none">
          <fgColor rgb="FF000000"/>
          <bgColor auto="1"/>
        </patternFill>
      </fill>
      <protection locked="0" hidden="0"/>
    </dxf>
    <dxf>
      <protection locked="0" hidden="0"/>
    </dxf>
    <dxf>
      <border outline="0">
        <bottom style="medium">
          <color indexed="64"/>
        </bottom>
      </border>
    </dxf>
    <dxf>
      <protection locked="1" hidden="0"/>
    </dxf>
    <dxf>
      <fill>
        <patternFill patternType="lightUp">
          <fgColor auto="1"/>
        </patternFill>
      </fill>
    </dxf>
    <dxf>
      <fill>
        <patternFill patternType="lightUp">
          <fgColor auto="1"/>
        </patternFill>
      </fill>
    </dxf>
    <dxf>
      <fill>
        <patternFill patternType="lightUp">
          <fgColor auto="1"/>
        </patternFill>
      </fill>
    </dxf>
    <dxf>
      <font>
        <b/>
        <i val="0"/>
        <strike val="0"/>
        <condense val="0"/>
        <extend val="0"/>
        <outline val="0"/>
        <shadow val="0"/>
        <u val="none"/>
        <vertAlign val="baseline"/>
        <sz val="11"/>
        <color rgb="FF0070C0"/>
        <name val="Calibri"/>
        <scheme val="minor"/>
      </font>
      <numFmt numFmtId="164" formatCode="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rgb="FF0070C0"/>
        <name val="Calibri"/>
        <scheme val="minor"/>
      </font>
      <numFmt numFmtId="164" formatCode="000"/>
      <fill>
        <patternFill patternType="none">
          <fgColor indexed="64"/>
          <bgColor indexed="65"/>
        </patternFill>
      </fill>
      <alignment horizontal="center" textRotation="0" indent="0" justifyLastLine="0" shrinkToFit="0" readingOrder="0"/>
      <protection locked="1" hidden="0"/>
    </dxf>
    <dxf>
      <font>
        <b/>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1" hidden="0"/>
    </dxf>
    <dxf>
      <font>
        <b/>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
      <font>
        <b/>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1" hidden="0"/>
    </dxf>
    <dxf>
      <font>
        <b val="0"/>
      </font>
      <protection locked="1" hidden="0"/>
    </dxf>
    <dxf>
      <font>
        <b val="0"/>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1" hidden="0"/>
    </dxf>
    <dxf>
      <font>
        <b val="0"/>
      </font>
      <numFmt numFmtId="35" formatCode="_ * #,##0.00_ ;_ * \-#,##0.00_ ;_ * &quot;-&quot;??_ ;_ @_ "/>
      <protection locked="1" hidden="0"/>
    </dxf>
    <dxf>
      <numFmt numFmtId="0" formatCode="General"/>
      <fill>
        <patternFill patternType="none">
          <fgColor indexed="64"/>
          <bgColor indexed="65"/>
        </patternFill>
      </fill>
      <alignment horizontal="left" vertical="bottom" textRotation="0" wrapText="0" indent="0" justifyLastLine="0" shrinkToFit="0" readingOrder="0"/>
      <protection locked="1" hidden="0"/>
    </dxf>
    <dxf>
      <numFmt numFmtId="0" formatCode="General"/>
      <alignment horizontal="left" textRotation="0" indent="0" justifyLastLine="0" shrinkToFit="0" readingOrder="0"/>
      <protection locked="1" hidden="0"/>
    </dxf>
    <dxf>
      <fill>
        <patternFill patternType="none">
          <fgColor indexed="64"/>
          <bgColor indexed="65"/>
        </patternFill>
      </fill>
      <protection locked="1" hidden="0"/>
    </dxf>
    <dxf>
      <numFmt numFmtId="19" formatCode="dd/mm/yyyy"/>
      <alignment horizontal="center" vertical="bottom" textRotation="0" wrapText="0" indent="0" justifyLastLine="0" shrinkToFit="0" readingOrder="0"/>
      <protection locked="1" hidden="0"/>
    </dxf>
    <dxf>
      <fill>
        <patternFill patternType="none">
          <fgColor indexed="64"/>
          <bgColor indexed="65"/>
        </patternFill>
      </fill>
      <protection locked="1" hidden="0"/>
    </dxf>
    <dxf>
      <protection locked="1" hidden="0"/>
    </dxf>
    <dxf>
      <numFmt numFmtId="19" formatCode="dd/mm/yyyy"/>
      <fill>
        <patternFill patternType="none">
          <fgColor indexed="64"/>
          <bgColor indexed="65"/>
        </patternFill>
      </fill>
      <protection locked="1" hidden="0"/>
    </dxf>
    <dxf>
      <protection locked="1" hidden="0"/>
    </dxf>
    <dxf>
      <numFmt numFmtId="19" formatCode="dd/mm/yyyy"/>
      <fill>
        <patternFill patternType="none">
          <fgColor indexed="64"/>
          <bgColor indexed="65"/>
        </patternFill>
      </fill>
      <protection locked="1" hidden="0"/>
    </dxf>
    <dxf>
      <protection locked="1" hidden="0"/>
    </dxf>
    <dxf>
      <fill>
        <patternFill patternType="none">
          <fgColor indexed="64"/>
          <bgColor indexed="65"/>
        </patternFill>
      </fill>
      <protection locked="1" hidden="0"/>
    </dxf>
    <dxf>
      <protection locked="1" hidden="0"/>
    </dxf>
    <dxf>
      <numFmt numFmtId="19" formatCode="dd/mm/yyyy"/>
      <fill>
        <patternFill patternType="none">
          <fgColor indexed="64"/>
          <bgColor indexed="65"/>
        </patternFill>
      </fill>
      <protection locked="1" hidden="0"/>
    </dxf>
    <dxf>
      <protection locked="1" hidden="0"/>
    </dxf>
    <dxf>
      <fill>
        <patternFill patternType="none">
          <fgColor indexed="64"/>
          <bgColor indexed="65"/>
        </patternFill>
      </fill>
      <protection locked="1" hidden="0"/>
    </dxf>
    <dxf>
      <protection locked="1" hidden="0"/>
    </dxf>
    <dxf>
      <fill>
        <patternFill patternType="none">
          <fgColor indexed="64"/>
          <bgColor indexed="65"/>
        </patternFill>
      </fill>
      <protection locked="1" hidden="0"/>
    </dxf>
    <dxf>
      <protection locked="1" hidden="0"/>
    </dxf>
    <dxf>
      <fill>
        <patternFill patternType="none">
          <fgColor indexed="64"/>
          <bgColor auto="1"/>
        </patternFill>
      </fill>
      <protection locked="1" hidden="0"/>
    </dxf>
    <dxf>
      <protection locked="1" hidden="0"/>
    </dxf>
    <dxf>
      <border outline="0">
        <bottom style="medium">
          <color indexed="64"/>
        </bottom>
      </border>
    </dxf>
    <dxf>
      <protection locked="1" hidden="0"/>
    </dxf>
    <dxf>
      <fill>
        <patternFill patternType="lightUp">
          <fgColor auto="1"/>
        </patternFill>
      </fill>
    </dxf>
    <dxf>
      <fill>
        <patternFill patternType="lightUp">
          <fgColor auto="1"/>
        </patternFill>
      </fill>
    </dxf>
    <dxf>
      <fill>
        <patternFill patternType="lightUp">
          <fgColor auto="1"/>
        </patternFill>
      </fill>
    </dxf>
    <dxf>
      <font>
        <b/>
        <i val="0"/>
        <color theme="1"/>
      </font>
      <fill>
        <patternFill>
          <bgColor theme="0" tint="-0.14996795556505021"/>
        </patternFill>
      </fill>
    </dxf>
  </dxfs>
  <tableStyles count="1" defaultTableStyle="TableStyleMedium2" defaultPivotStyle="PivotStyleLight16">
    <tableStyle name="Tabellenformat 1" pivot="0" count="1">
      <tableStyleElement type="headerRow" dxfId="94"/>
    </tableStyle>
  </tableStyles>
  <colors>
    <mruColors>
      <color rgb="FFFFCC00"/>
      <color rgb="FFFFFFCC"/>
      <color rgb="FF99FFCC"/>
      <color rgb="FF99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1125064</xdr:colOff>
      <xdr:row>1</xdr:row>
      <xdr:rowOff>54940</xdr:rowOff>
    </xdr:from>
    <xdr:ext cx="2311082" cy="937629"/>
    <xdr:sp macro="" textlink="">
      <xdr:nvSpPr>
        <xdr:cNvPr id="3" name="Rechteck 2"/>
        <xdr:cNvSpPr/>
      </xdr:nvSpPr>
      <xdr:spPr>
        <a:xfrm rot="676447">
          <a:off x="4163539" y="245440"/>
          <a:ext cx="2311082" cy="937629"/>
        </a:xfrm>
        <a:prstGeom prst="rect">
          <a:avLst/>
        </a:prstGeom>
        <a:noFill/>
      </xdr:spPr>
      <xdr:txBody>
        <a:bodyPr wrap="none" lIns="91440" tIns="45720" rIns="91440" bIns="45720">
          <a:spAutoFit/>
        </a:bodyPr>
        <a:lstStyle/>
        <a:p>
          <a:pPr algn="ctr"/>
          <a:r>
            <a:rPr lang="de-DE" sz="5400" b="1" cap="none" spc="0">
              <a:ln w="22225">
                <a:solidFill>
                  <a:schemeClr val="accent2"/>
                </a:solidFill>
                <a:prstDash val="solid"/>
              </a:ln>
              <a:solidFill>
                <a:schemeClr val="accent2">
                  <a:lumMod val="40000"/>
                  <a:lumOff val="60000"/>
                </a:schemeClr>
              </a:solidFill>
              <a:effectLst/>
            </a:rPr>
            <a:t>Muster</a:t>
          </a:r>
        </a:p>
      </xdr:txBody>
    </xdr:sp>
    <xdr:clientData/>
  </xdr:oneCellAnchor>
  <xdr:oneCellAnchor>
    <xdr:from>
      <xdr:col>11</xdr:col>
      <xdr:colOff>772639</xdr:colOff>
      <xdr:row>1</xdr:row>
      <xdr:rowOff>26366</xdr:rowOff>
    </xdr:from>
    <xdr:ext cx="2311082" cy="937629"/>
    <xdr:sp macro="" textlink="">
      <xdr:nvSpPr>
        <xdr:cNvPr id="4" name="Rechteck 3"/>
        <xdr:cNvSpPr/>
      </xdr:nvSpPr>
      <xdr:spPr>
        <a:xfrm rot="676447">
          <a:off x="12459814" y="216866"/>
          <a:ext cx="2311082" cy="937629"/>
        </a:xfrm>
        <a:prstGeom prst="rect">
          <a:avLst/>
        </a:prstGeom>
        <a:noFill/>
      </xdr:spPr>
      <xdr:txBody>
        <a:bodyPr wrap="none" lIns="91440" tIns="45720" rIns="91440" bIns="45720">
          <a:spAutoFit/>
        </a:bodyPr>
        <a:lstStyle/>
        <a:p>
          <a:pPr algn="ctr"/>
          <a:r>
            <a:rPr lang="de-DE" sz="5400" b="1" cap="none" spc="0">
              <a:ln w="22225">
                <a:solidFill>
                  <a:schemeClr val="accent2"/>
                </a:solidFill>
                <a:prstDash val="solid"/>
              </a:ln>
              <a:solidFill>
                <a:schemeClr val="accent2">
                  <a:lumMod val="40000"/>
                  <a:lumOff val="60000"/>
                </a:schemeClr>
              </a:solidFill>
              <a:effectLst/>
            </a:rPr>
            <a:t>Muster</a:t>
          </a:r>
        </a:p>
      </xdr:txBody>
    </xdr:sp>
    <xdr:clientData/>
  </xdr:oneCellAnchor>
  <xdr:oneCellAnchor>
    <xdr:from>
      <xdr:col>15</xdr:col>
      <xdr:colOff>702235</xdr:colOff>
      <xdr:row>30</xdr:row>
      <xdr:rowOff>22412</xdr:rowOff>
    </xdr:from>
    <xdr:ext cx="2311082" cy="937629"/>
    <xdr:sp macro="" textlink="">
      <xdr:nvSpPr>
        <xdr:cNvPr id="5" name="Rechteck 4"/>
        <xdr:cNvSpPr/>
      </xdr:nvSpPr>
      <xdr:spPr>
        <a:xfrm rot="676447">
          <a:off x="17518529" y="6611471"/>
          <a:ext cx="2311082" cy="937629"/>
        </a:xfrm>
        <a:prstGeom prst="rect">
          <a:avLst/>
        </a:prstGeom>
        <a:noFill/>
      </xdr:spPr>
      <xdr:txBody>
        <a:bodyPr wrap="none" lIns="91440" tIns="45720" rIns="91440" bIns="45720">
          <a:spAutoFit/>
        </a:bodyPr>
        <a:lstStyle/>
        <a:p>
          <a:pPr algn="ctr"/>
          <a:r>
            <a:rPr lang="de-DE" sz="5400" b="1" cap="none" spc="0">
              <a:ln w="22225">
                <a:solidFill>
                  <a:schemeClr val="accent2"/>
                </a:solidFill>
                <a:prstDash val="solid"/>
              </a:ln>
              <a:solidFill>
                <a:schemeClr val="accent2">
                  <a:lumMod val="40000"/>
                  <a:lumOff val="60000"/>
                </a:schemeClr>
              </a:solidFill>
              <a:effectLst/>
            </a:rPr>
            <a:t>Muster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15</xdr:col>
      <xdr:colOff>609600</xdr:colOff>
      <xdr:row>30</xdr:row>
      <xdr:rowOff>164260</xdr:rowOff>
    </xdr:to>
    <xdr:pic>
      <xdr:nvPicPr>
        <xdr:cNvPr id="2" name="Grafik 1"/>
        <xdr:cNvPicPr>
          <a:picLocks noChangeAspect="1"/>
        </xdr:cNvPicPr>
      </xdr:nvPicPr>
      <xdr:blipFill>
        <a:blip xmlns:r="http://schemas.openxmlformats.org/officeDocument/2006/relationships" r:embed="rId1"/>
        <a:stretch>
          <a:fillRect/>
        </a:stretch>
      </xdr:blipFill>
      <xdr:spPr>
        <a:xfrm>
          <a:off x="1803400" y="0"/>
          <a:ext cx="11201400" cy="5739560"/>
        </a:xfrm>
        <a:prstGeom prst="rect">
          <a:avLst/>
        </a:prstGeom>
      </xdr:spPr>
    </xdr:pic>
    <xdr:clientData/>
  </xdr:twoCellAnchor>
</xdr:wsDr>
</file>

<file path=xl/tables/table1.xml><?xml version="1.0" encoding="utf-8"?>
<table xmlns="http://schemas.openxmlformats.org/spreadsheetml/2006/main" id="1" name="Tabelle1" displayName="Tabelle1" ref="A9:T31" totalsRowCount="1" headerRowDxfId="90" dataDxfId="88" totalsRowDxfId="87" headerRowBorderDxfId="89">
  <autoFilter ref="A9:T30"/>
  <tableColumns count="20">
    <tableColumn id="1" name="Name" totalsRowLabel="Teilsummen:" dataDxfId="86" totalsRowDxfId="85"/>
    <tableColumn id="2" name="Vorname" dataDxfId="84" totalsRowDxfId="83"/>
    <tableColumn id="3" name="Geburtsdatum (TT.MM.JJJJ)" dataDxfId="82" totalsRowDxfId="81"/>
    <tableColumn id="4" name="Name der Institution" dataDxfId="80" totalsRowDxfId="79"/>
    <tableColumn id="6" name="Ort der Institution" dataDxfId="78" totalsRowDxfId="77"/>
    <tableColumn id="7" name="Von Datum (TT.MM.JJJJ)" dataDxfId="76" totalsRowDxfId="75"/>
    <tableColumn id="8" name="Bis Datum (TT.MM.JJJJ)" dataDxfId="74" totalsRowDxfId="73"/>
    <tableColumn id="24" name="Während gesamtem Zeitraum Kostenersatz nach §44 SHG erhalten: &quot;ja&quot;. Falls nur Teil des Zeitraums: Platzierung auf zwei Zeilen aufteilen" dataDxfId="72" totalsRowDxfId="71"/>
    <tableColumn id="18" name="Auswahlliste (Betrag Kurzbezeichnung Gültigkeitszeitraum). Siehe Reiter und Dokument &quot;Versorgertaxen&quot;" dataDxfId="70" totalsRowDxfId="69"/>
    <tableColumn id="10" name="Innerkantonale beitrags-berechtigte Institution" totalsRowFunction="custom" dataDxfId="68" totalsRowDxfId="67" dataCellStyle="Komma">
      <totalsRowFormula>SUBTOTAL(9,Tabelle1[Innerkantonale beitrags-berechtigte Institution])</totalsRowFormula>
    </tableColumn>
    <tableColumn id="11" name="Ausserkantonale IVSE-anerkannte Institution" totalsRowFunction="custom" dataDxfId="66" totalsRowDxfId="65" dataCellStyle="Komma">
      <totalsRowFormula>SUBTOTAL(9,Tabelle1[Ausserkantonale IVSE-anerkannte Institution])</totalsRowFormula>
    </tableColumn>
    <tableColumn id="21" name="Stipendien bis 31.12.2020 max. ZAKL Fr. 10'800.- pro Ausbildungs-jahr" totalsRowFunction="sum" dataDxfId="64" totalsRowDxfId="63" dataCellStyle="Komma"/>
    <tableColumn id="16" name="Beiträge von Eltern und Jugendlichen an die Versorger-taxen" totalsRowFunction="sum" dataDxfId="62" totalsRowDxfId="61" dataCellStyle="Komma"/>
    <tableColumn id="17" name="Beitrag Kanton (4%) an Ausgaben wirtschaftliche Hilfe (§45 SHG)" totalsRowFunction="sum" dataDxfId="60" totalsRowDxfId="59" dataCellStyle="Komma">
      <calculatedColumnFormula>(Tabelle1[[#This Row],[Innerkantonale beitrags-berechtigte Institution]]+Tabelle1[[#This Row],[Ausserkantonale IVSE-anerkannte Institution]]-Tabelle1[[#This Row],[Stipendien bis 31.12.2020 max. ZAKL Fr. 10''800.- pro Ausbildungs-jahr]]-Tabelle1[[#This Row],[Beiträge von Eltern und Jugendlichen an die Versorger-taxen]])*4%</calculatedColumnFormula>
    </tableColumn>
    <tableColumn id="12" name="Während gesamtem Zeitraum Ergänzungs-/ Zusatzleistungen erhalten: &quot;ja&quot;. Falls nur Teil des Zeitraums: Platzierung auf zwei Zeilen aufteilen" dataDxfId="58" totalsRowDxfId="57" dataCellStyle="Komma"/>
    <tableColumn id="9" name="Beitrag Kanton (44%) an Ergänzungs-/ Zusatz-leistungen" totalsRowFunction="custom" dataDxfId="56" totalsRowDxfId="55" dataCellStyle="Komma">
      <calculatedColumnFormula>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calculatedColumnFormula>
      <totalsRowFormula>SUBTOTAL(9,Tabelle1[Beitrag Kanton (44%) an Ergänzungs-/ Zusatz-leistungen])</totalsRowFormula>
    </tableColumn>
    <tableColumn id="5" name="Beitrag der Unterhalts-pflichtigen bei ausser-kantonaler Platzierung" totalsRowFunction="custom" dataDxfId="54" totalsRowDxfId="53" dataCellStyle="Komma">
      <calculatedColumnFormula>IF(Tabelle1[[#This Row],[Ausserkantonale IVSE-anerkannte Institution]]&gt;0,(DAYS360(Tabelle1[[#This Row],[Von Datum (TT.MM.JJJJ)]],Tabelle1[[#This Row],[Bis Datum (TT.MM.JJJJ)]],TRUE)+1)*30,0)</calculatedColumnFormula>
      <totalsRowFormula>SUBTOTAL(9,Tabelle1[Beitrag der Unterhalts-pflichtigen bei ausser-kantonaler Platzierung])</totalsRowFormula>
    </tableColumn>
    <tableColumn id="13" name="Rückforderungs- betrag" totalsRowFunction="sum" dataDxfId="52" totalsRowDxfId="51" dataCellStyle="Komma">
      <calculatedColumnFormula>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calculatedColumnFormula>
    </tableColumn>
    <tableColumn id="14" name="Bemerkung" dataDxfId="50" totalsRowDxfId="49" dataCellStyle="Komma"/>
    <tableColumn id="15" name="Beleg-Identifikation" dataDxfId="48" totalsRowDxfId="47" dataCellStyle="Komma">
      <calculatedColumnFormula>ROW(U1)</calculatedColumnFormula>
    </tableColumn>
  </tableColumns>
  <tableStyleInfo name="TableStyleLight19" showFirstColumn="0" showLastColumn="0" showRowStripes="1" showColumnStripes="0"/>
</table>
</file>

<file path=xl/tables/table2.xml><?xml version="1.0" encoding="utf-8"?>
<table xmlns="http://schemas.openxmlformats.org/spreadsheetml/2006/main" id="2" name="Tabelle13" displayName="Tabelle13" ref="A9:T53" totalsRowCount="1" headerRowDxfId="43" dataDxfId="41" totalsRowDxfId="40" headerRowBorderDxfId="42">
  <autoFilter ref="A9:T52"/>
  <tableColumns count="20">
    <tableColumn id="1" name="Name" totalsRowLabel="Teilsummen:" dataDxfId="39" totalsRowDxfId="19"/>
    <tableColumn id="2" name="Vorname" dataDxfId="38" totalsRowDxfId="18"/>
    <tableColumn id="3" name="Geburtsdatum (TT.MM.JJJJ)" dataDxfId="37" totalsRowDxfId="17"/>
    <tableColumn id="4" name="Name der Institution" dataDxfId="36" totalsRowDxfId="16"/>
    <tableColumn id="6" name="Ort der Institution" dataDxfId="35" totalsRowDxfId="15"/>
    <tableColumn id="7" name="Von Datum (TT.MM.JJJJ)" dataDxfId="34" totalsRowDxfId="14"/>
    <tableColumn id="8" name="Bis Datum (TT.MM.JJJJ)" dataDxfId="33" totalsRowDxfId="13"/>
    <tableColumn id="24" name="Während gesamtem Zeitraum Kostenersatz nach §44 SHG erhalten: &quot;ja&quot;. Falls nur Teil des Zeitraums: Platzierung auf zwei Zeilen aufteilen" dataDxfId="32" totalsRowDxfId="12"/>
    <tableColumn id="18" name="Auswahlliste (Betrag Kurzbezeichnung Gültigkeitszeitraum). Siehe Reiter und Dokument &quot;Versorgertaxen&quot;" dataDxfId="31" totalsRowDxfId="11"/>
    <tableColumn id="10" name="Innerkantonale beitrags-berechtigte Institution" totalsRowFunction="custom" dataDxfId="30" totalsRowDxfId="10" dataCellStyle="Komma">
      <totalsRowFormula>SUBTOTAL(9,Tabelle13[Innerkantonale beitrags-berechtigte Institution])</totalsRowFormula>
    </tableColumn>
    <tableColumn id="11" name="Ausserkantonale IVSE-anerkannte Institution" totalsRowFunction="custom" dataDxfId="29" totalsRowDxfId="9" dataCellStyle="Komma">
      <totalsRowFormula>SUBTOTAL(9,Tabelle13[Ausserkantonale IVSE-anerkannte Institution])</totalsRowFormula>
    </tableColumn>
    <tableColumn id="21" name="Stipendien bis 31.12.2020 max. ZAKL Fr. 10'800.- pro Ausbildungs-jahr" totalsRowFunction="sum" dataDxfId="28" totalsRowDxfId="8" dataCellStyle="Komma"/>
    <tableColumn id="16" name="Beiträge von Eltern und Jugendlichen an die Versorger-taxen" totalsRowFunction="sum" dataDxfId="27" totalsRowDxfId="7" dataCellStyle="Komma"/>
    <tableColumn id="17" name="Beitrag Kanton (4%) an Ausgaben wirtschaftliche Hilfe (§45 SHG)" totalsRowFunction="sum" dataDxfId="26" totalsRowDxfId="6" dataCellStyle="Komma">
      <calculatedColumnFormula>(Tabelle13[[#This Row],[Innerkantonale beitrags-berechtigte Institution]]+Tabelle13[[#This Row],[Ausserkantonale IVSE-anerkannte Institution]]-Tabelle13[[#This Row],[Stipendien bis 31.12.2020 max. ZAKL Fr. 10''800.- pro Ausbildungs-jahr]]-Tabelle13[[#This Row],[Beiträge von Eltern und Jugendlichen an die Versorger-taxen]])*4%</calculatedColumnFormula>
    </tableColumn>
    <tableColumn id="12" name="Während gesamtem Zeitraum Ergänzungs-/ Zusatzleistungen erhalten: &quot;ja&quot;. Falls nur Teil des Zeitraums: Platzierung auf zwei Zeilen aufteilen" dataDxfId="25" totalsRowDxfId="5" dataCellStyle="Komma"/>
    <tableColumn id="9" name="Beitrag Kanton (44%) an Ergänzungs-/ Zusatz-leistungen" totalsRowFunction="custom" dataDxfId="24" totalsRowDxfId="4" dataCellStyle="Komma">
      <calculatedColumnFormula>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calculatedColumnFormula>
      <totalsRowFormula>SUBTOTAL(9,Tabelle13[Beitrag Kanton (44%) an Ergänzungs-/ Zusatz-leistungen])</totalsRowFormula>
    </tableColumn>
    <tableColumn id="5" name="Beitrag der Unterhalts-pflichtigen bei ausser-kantonaler Platzierung" totalsRowFunction="custom" dataDxfId="23" totalsRowDxfId="3" dataCellStyle="Komma">
      <calculatedColumnFormula>IF(Tabelle13[[#This Row],[Ausserkantonale IVSE-anerkannte Institution]]&gt;0,(DAYS360(Tabelle13[[#This Row],[Von Datum (TT.MM.JJJJ)]],Tabelle13[[#This Row],[Bis Datum (TT.MM.JJJJ)]],TRUE)+1)*30,0)</calculatedColumnFormula>
      <totalsRowFormula>SUBTOTAL(9,Tabelle13[Beitrag der Unterhalts-pflichtigen bei ausser-kantonaler Platzierung])</totalsRowFormula>
    </tableColumn>
    <tableColumn id="13" name="Rückforderungs- betrag" totalsRowFunction="sum" dataDxfId="22" totalsRowDxfId="2" dataCellStyle="Komma">
      <calculatedColumnFormula>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calculatedColumnFormula>
    </tableColumn>
    <tableColumn id="14" name="Bemerkung" dataDxfId="21" totalsRowDxfId="1" dataCellStyle="Komma"/>
    <tableColumn id="15" name="Beleg-Identifikation" dataDxfId="20" totalsRowDxfId="0" dataCellStyle="Komma">
      <calculatedColumnFormula>ROW(U1)</calculatedColumnFormula>
    </tableColumn>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h.ch/de/familie/ergaenzende-hilfen-zur-erziehung/gesuch-um-rueckforderung-von-versorgertaxen.html" TargetMode="External"/><Relationship Id="rId1" Type="http://schemas.openxmlformats.org/officeDocument/2006/relationships/hyperlink" Target="https://www.zh.ch/content/dam/zhweb/bilder-dokumente/themen/familie/ergaenzende-hilfen-zur-erziehung/r%C3%BCckforderung-versorgertaxen/versorgertaxen_zusammenstellung.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zoomScaleNormal="100" workbookViewId="0"/>
  </sheetViews>
  <sheetFormatPr baseColWidth="10" defaultColWidth="11.453125" defaultRowHeight="30" customHeight="1" x14ac:dyDescent="0.35"/>
  <cols>
    <col min="1" max="1" width="2.453125" style="116" customWidth="1"/>
    <col min="2" max="2" width="4.26953125" style="117" customWidth="1"/>
    <col min="3" max="14" width="11.54296875" style="116"/>
    <col min="15" max="15" width="2.453125" style="116" customWidth="1"/>
    <col min="16" max="16384" width="11.453125" style="32"/>
  </cols>
  <sheetData>
    <row r="1" spans="1:15" ht="18.5" x14ac:dyDescent="0.35">
      <c r="A1" s="112"/>
      <c r="B1" s="113" t="s">
        <v>55</v>
      </c>
      <c r="C1" s="112"/>
      <c r="D1" s="112"/>
      <c r="E1" s="112"/>
      <c r="F1" s="112"/>
      <c r="G1" s="112"/>
      <c r="H1" s="112"/>
      <c r="I1" s="112"/>
      <c r="J1" s="112"/>
      <c r="K1" s="112"/>
      <c r="L1" s="112"/>
      <c r="M1" s="112"/>
      <c r="N1" s="112"/>
      <c r="O1" s="112"/>
    </row>
    <row r="2" spans="1:15" ht="14.5" x14ac:dyDescent="0.35">
      <c r="A2" s="112"/>
      <c r="B2" s="114" t="s">
        <v>56</v>
      </c>
      <c r="C2" s="112"/>
      <c r="D2" s="112"/>
      <c r="E2" s="112"/>
      <c r="F2" s="112"/>
      <c r="G2" s="112"/>
      <c r="H2" s="112"/>
      <c r="I2" s="112"/>
      <c r="J2" s="112"/>
      <c r="K2" s="112"/>
      <c r="L2" s="112"/>
      <c r="M2" s="112"/>
      <c r="N2" s="112"/>
      <c r="O2" s="112"/>
    </row>
    <row r="3" spans="1:15" ht="14.5" x14ac:dyDescent="0.35">
      <c r="A3" s="112"/>
      <c r="B3" s="115" t="s">
        <v>57</v>
      </c>
      <c r="C3" s="151" t="s">
        <v>71</v>
      </c>
      <c r="D3" s="151"/>
      <c r="E3" s="151"/>
      <c r="F3" s="151"/>
      <c r="G3" s="151"/>
      <c r="H3" s="151"/>
      <c r="I3" s="151"/>
      <c r="J3" s="151"/>
      <c r="K3" s="151"/>
      <c r="L3" s="151"/>
      <c r="M3" s="151"/>
      <c r="N3" s="151"/>
      <c r="O3" s="112"/>
    </row>
    <row r="4" spans="1:15" ht="14.5" x14ac:dyDescent="0.35">
      <c r="A4" s="112"/>
      <c r="B4" s="115"/>
      <c r="C4" s="152" t="s">
        <v>60</v>
      </c>
      <c r="D4" s="152"/>
      <c r="E4" s="152"/>
      <c r="F4" s="152"/>
      <c r="G4" s="152"/>
      <c r="H4" s="152"/>
      <c r="I4" s="152"/>
      <c r="J4" s="152"/>
      <c r="K4" s="152"/>
      <c r="L4" s="152"/>
      <c r="M4" s="152"/>
      <c r="N4" s="152"/>
      <c r="O4" s="112"/>
    </row>
    <row r="5" spans="1:15" ht="14.5" x14ac:dyDescent="0.35">
      <c r="A5" s="112"/>
      <c r="B5" s="119" t="s">
        <v>57</v>
      </c>
      <c r="C5" s="150" t="s">
        <v>116</v>
      </c>
      <c r="D5" s="150"/>
      <c r="E5" s="150"/>
      <c r="F5" s="150"/>
      <c r="G5" s="150"/>
      <c r="H5" s="150"/>
      <c r="I5" s="150"/>
      <c r="J5" s="150"/>
      <c r="K5" s="150"/>
      <c r="L5" s="150"/>
      <c r="M5" s="150"/>
      <c r="N5" s="150"/>
      <c r="O5" s="112"/>
    </row>
    <row r="6" spans="1:15" ht="14.5" x14ac:dyDescent="0.35">
      <c r="A6" s="112"/>
      <c r="B6" s="120">
        <v>1</v>
      </c>
      <c r="C6" s="154" t="s">
        <v>106</v>
      </c>
      <c r="D6" s="154"/>
      <c r="E6" s="154"/>
      <c r="F6" s="154"/>
      <c r="G6" s="154"/>
      <c r="H6" s="154"/>
      <c r="I6" s="154"/>
      <c r="J6" s="154"/>
      <c r="K6" s="154"/>
      <c r="L6" s="154"/>
      <c r="M6" s="154"/>
      <c r="N6" s="154"/>
      <c r="O6" s="112"/>
    </row>
    <row r="7" spans="1:15" ht="60" customHeight="1" x14ac:dyDescent="0.35">
      <c r="A7" s="112"/>
      <c r="B7" s="120">
        <v>2</v>
      </c>
      <c r="C7" s="154" t="s">
        <v>133</v>
      </c>
      <c r="D7" s="154"/>
      <c r="E7" s="154"/>
      <c r="F7" s="154"/>
      <c r="G7" s="154"/>
      <c r="H7" s="154"/>
      <c r="I7" s="154"/>
      <c r="J7" s="154"/>
      <c r="K7" s="154"/>
      <c r="L7" s="154"/>
      <c r="M7" s="154"/>
      <c r="N7" s="154"/>
      <c r="O7" s="112"/>
    </row>
    <row r="8" spans="1:15" ht="14.5" x14ac:dyDescent="0.35">
      <c r="A8" s="112"/>
      <c r="B8" s="120">
        <v>3</v>
      </c>
      <c r="C8" s="154" t="s">
        <v>66</v>
      </c>
      <c r="D8" s="154"/>
      <c r="E8" s="154"/>
      <c r="F8" s="154"/>
      <c r="G8" s="154"/>
      <c r="H8" s="154"/>
      <c r="I8" s="154"/>
      <c r="J8" s="154"/>
      <c r="K8" s="154"/>
      <c r="L8" s="154"/>
      <c r="M8" s="154"/>
      <c r="N8" s="154"/>
      <c r="O8" s="112"/>
    </row>
    <row r="9" spans="1:15" ht="14.5" x14ac:dyDescent="0.35">
      <c r="A9" s="112"/>
      <c r="B9" s="124">
        <v>4</v>
      </c>
      <c r="C9" s="154" t="s">
        <v>67</v>
      </c>
      <c r="D9" s="154"/>
      <c r="E9" s="154"/>
      <c r="F9" s="154"/>
      <c r="G9" s="154"/>
      <c r="H9" s="154"/>
      <c r="I9" s="154"/>
      <c r="J9" s="154"/>
      <c r="K9" s="154"/>
      <c r="L9" s="154"/>
      <c r="M9" s="154"/>
      <c r="N9" s="154"/>
      <c r="O9" s="112"/>
    </row>
    <row r="10" spans="1:15" ht="14.5" x14ac:dyDescent="0.35">
      <c r="A10" s="112"/>
      <c r="B10" s="118" t="s">
        <v>110</v>
      </c>
      <c r="C10" s="154" t="s">
        <v>68</v>
      </c>
      <c r="D10" s="154"/>
      <c r="E10" s="154"/>
      <c r="F10" s="154"/>
      <c r="G10" s="154"/>
      <c r="H10" s="154"/>
      <c r="I10" s="154"/>
      <c r="J10" s="154"/>
      <c r="K10" s="154"/>
      <c r="L10" s="154"/>
      <c r="M10" s="154"/>
      <c r="N10" s="154"/>
      <c r="O10" s="112"/>
    </row>
    <row r="11" spans="1:15" ht="14.5" x14ac:dyDescent="0.35">
      <c r="A11" s="112"/>
      <c r="B11" s="118" t="s">
        <v>111</v>
      </c>
      <c r="C11" s="154" t="s">
        <v>69</v>
      </c>
      <c r="D11" s="154"/>
      <c r="E11" s="154"/>
      <c r="F11" s="154"/>
      <c r="G11" s="154"/>
      <c r="H11" s="154"/>
      <c r="I11" s="154"/>
      <c r="J11" s="154"/>
      <c r="K11" s="154"/>
      <c r="L11" s="154"/>
      <c r="M11" s="154"/>
      <c r="N11" s="154"/>
      <c r="O11" s="112"/>
    </row>
    <row r="12" spans="1:15" ht="14.5" x14ac:dyDescent="0.35">
      <c r="A12" s="112"/>
      <c r="B12" s="118" t="s">
        <v>112</v>
      </c>
      <c r="C12" s="154" t="s">
        <v>107</v>
      </c>
      <c r="D12" s="154"/>
      <c r="E12" s="154"/>
      <c r="F12" s="154"/>
      <c r="G12" s="154"/>
      <c r="H12" s="154"/>
      <c r="I12" s="154"/>
      <c r="J12" s="154"/>
      <c r="K12" s="154"/>
      <c r="L12" s="154"/>
      <c r="M12" s="154"/>
      <c r="N12" s="154"/>
      <c r="O12" s="112"/>
    </row>
    <row r="13" spans="1:15" ht="75" customHeight="1" x14ac:dyDescent="0.35">
      <c r="A13" s="112"/>
      <c r="B13" s="118" t="s">
        <v>113</v>
      </c>
      <c r="C13" s="154" t="s">
        <v>108</v>
      </c>
      <c r="D13" s="154"/>
      <c r="E13" s="154"/>
      <c r="F13" s="154"/>
      <c r="G13" s="154"/>
      <c r="H13" s="154"/>
      <c r="I13" s="154"/>
      <c r="J13" s="154"/>
      <c r="K13" s="154"/>
      <c r="L13" s="154"/>
      <c r="M13" s="154"/>
      <c r="N13" s="154"/>
      <c r="O13" s="112"/>
    </row>
    <row r="14" spans="1:15" s="128" customFormat="1" ht="60" customHeight="1" x14ac:dyDescent="0.35">
      <c r="A14" s="127"/>
      <c r="B14" s="118" t="s">
        <v>114</v>
      </c>
      <c r="C14" s="155" t="s">
        <v>131</v>
      </c>
      <c r="D14" s="155"/>
      <c r="E14" s="155"/>
      <c r="F14" s="155"/>
      <c r="G14" s="155"/>
      <c r="H14" s="155"/>
      <c r="I14" s="155"/>
      <c r="J14" s="155"/>
      <c r="K14" s="155"/>
      <c r="L14" s="155"/>
      <c r="M14" s="155"/>
      <c r="N14" s="155"/>
      <c r="O14" s="127"/>
    </row>
    <row r="15" spans="1:15" s="128" customFormat="1" ht="14.5" x14ac:dyDescent="0.35">
      <c r="A15" s="127"/>
      <c r="B15" s="126" t="s">
        <v>32</v>
      </c>
      <c r="C15" s="127"/>
      <c r="D15" s="127"/>
      <c r="E15" s="127"/>
      <c r="F15" s="127"/>
      <c r="G15" s="127"/>
      <c r="H15" s="127"/>
      <c r="I15" s="127"/>
      <c r="J15" s="127"/>
      <c r="K15" s="127"/>
      <c r="L15" s="127"/>
      <c r="M15" s="127"/>
      <c r="N15" s="127"/>
      <c r="O15" s="127"/>
    </row>
    <row r="16" spans="1:15" ht="14.5" x14ac:dyDescent="0.35">
      <c r="A16" s="112"/>
      <c r="B16" s="122" t="s">
        <v>30</v>
      </c>
      <c r="C16" s="156" t="s">
        <v>70</v>
      </c>
      <c r="D16" s="156"/>
      <c r="E16" s="156"/>
      <c r="F16" s="156"/>
      <c r="G16" s="156"/>
      <c r="H16" s="156"/>
      <c r="I16" s="156"/>
      <c r="J16" s="156"/>
      <c r="K16" s="156"/>
      <c r="L16" s="156"/>
      <c r="M16" s="156"/>
      <c r="N16" s="156"/>
      <c r="O16" s="112"/>
    </row>
    <row r="17" spans="1:15" ht="14.5" x14ac:dyDescent="0.35">
      <c r="A17" s="112"/>
      <c r="B17" s="121" t="s">
        <v>31</v>
      </c>
      <c r="C17" s="153" t="s">
        <v>115</v>
      </c>
      <c r="D17" s="153"/>
      <c r="E17" s="153"/>
      <c r="F17" s="153"/>
      <c r="G17" s="153"/>
      <c r="H17" s="153"/>
      <c r="I17" s="153"/>
      <c r="J17" s="153"/>
      <c r="K17" s="153"/>
      <c r="L17" s="153"/>
      <c r="M17" s="153"/>
      <c r="N17" s="153"/>
      <c r="O17" s="112"/>
    </row>
    <row r="18" spans="1:15" ht="45" customHeight="1" x14ac:dyDescent="0.35">
      <c r="A18" s="112"/>
      <c r="B18" s="121" t="s">
        <v>33</v>
      </c>
      <c r="C18" s="153" t="s">
        <v>122</v>
      </c>
      <c r="D18" s="153"/>
      <c r="E18" s="153"/>
      <c r="F18" s="153"/>
      <c r="G18" s="153"/>
      <c r="H18" s="153"/>
      <c r="I18" s="153"/>
      <c r="J18" s="153"/>
      <c r="K18" s="153"/>
      <c r="L18" s="153"/>
      <c r="M18" s="153"/>
      <c r="N18" s="153"/>
      <c r="O18" s="112"/>
    </row>
    <row r="19" spans="1:15" ht="60" customHeight="1" x14ac:dyDescent="0.35">
      <c r="A19" s="112"/>
      <c r="B19" s="123" t="s">
        <v>12</v>
      </c>
      <c r="C19" s="158" t="s">
        <v>137</v>
      </c>
      <c r="D19" s="158" t="s">
        <v>34</v>
      </c>
      <c r="E19" s="158"/>
      <c r="F19" s="158"/>
      <c r="G19" s="158"/>
      <c r="H19" s="158"/>
      <c r="I19" s="158"/>
      <c r="J19" s="158"/>
      <c r="K19" s="158"/>
      <c r="L19" s="158"/>
      <c r="M19" s="158"/>
      <c r="N19" s="158"/>
      <c r="O19" s="112"/>
    </row>
    <row r="20" spans="1:15" ht="15" customHeight="1" x14ac:dyDescent="0.35">
      <c r="A20" s="112"/>
      <c r="B20" s="122"/>
      <c r="C20" s="159" t="s">
        <v>59</v>
      </c>
      <c r="D20" s="159"/>
      <c r="E20" s="159"/>
      <c r="F20" s="159"/>
      <c r="G20" s="159"/>
      <c r="H20" s="159"/>
      <c r="I20" s="159"/>
      <c r="J20" s="159"/>
      <c r="K20" s="159"/>
      <c r="L20" s="159"/>
      <c r="M20" s="159"/>
      <c r="N20" s="159"/>
      <c r="O20" s="112"/>
    </row>
    <row r="21" spans="1:15" ht="30" customHeight="1" x14ac:dyDescent="0.35">
      <c r="A21" s="112"/>
      <c r="B21" s="121" t="s">
        <v>48</v>
      </c>
      <c r="C21" s="153" t="s">
        <v>117</v>
      </c>
      <c r="D21" s="153"/>
      <c r="E21" s="153"/>
      <c r="F21" s="153"/>
      <c r="G21" s="153"/>
      <c r="H21" s="153"/>
      <c r="I21" s="153"/>
      <c r="J21" s="153"/>
      <c r="K21" s="153"/>
      <c r="L21" s="153"/>
      <c r="M21" s="153"/>
      <c r="N21" s="153"/>
      <c r="O21" s="112"/>
    </row>
    <row r="22" spans="1:15" ht="45" customHeight="1" x14ac:dyDescent="0.35">
      <c r="A22" s="112"/>
      <c r="B22" s="121" t="s">
        <v>49</v>
      </c>
      <c r="C22" s="160" t="s">
        <v>123</v>
      </c>
      <c r="D22" s="160"/>
      <c r="E22" s="160"/>
      <c r="F22" s="160"/>
      <c r="G22" s="160"/>
      <c r="H22" s="160"/>
      <c r="I22" s="160"/>
      <c r="J22" s="160"/>
      <c r="K22" s="160"/>
      <c r="L22" s="160"/>
      <c r="M22" s="160"/>
      <c r="N22" s="160"/>
      <c r="O22" s="112"/>
    </row>
    <row r="23" spans="1:15" ht="61.5" customHeight="1" x14ac:dyDescent="0.35">
      <c r="A23" s="112"/>
      <c r="B23" s="121" t="s">
        <v>50</v>
      </c>
      <c r="C23" s="160" t="s">
        <v>141</v>
      </c>
      <c r="D23" s="160"/>
      <c r="E23" s="160"/>
      <c r="F23" s="160"/>
      <c r="G23" s="160"/>
      <c r="H23" s="160"/>
      <c r="I23" s="160"/>
      <c r="J23" s="160"/>
      <c r="K23" s="160"/>
      <c r="L23" s="160"/>
      <c r="M23" s="160"/>
      <c r="N23" s="160"/>
      <c r="O23" s="112"/>
    </row>
    <row r="24" spans="1:15" ht="14.5" x14ac:dyDescent="0.35">
      <c r="A24" s="112"/>
      <c r="B24" s="121" t="s">
        <v>118</v>
      </c>
      <c r="C24" s="153" t="s">
        <v>142</v>
      </c>
      <c r="D24" s="153"/>
      <c r="E24" s="153"/>
      <c r="F24" s="153"/>
      <c r="G24" s="153"/>
      <c r="H24" s="153"/>
      <c r="I24" s="153"/>
      <c r="J24" s="153"/>
      <c r="K24" s="153"/>
      <c r="L24" s="153"/>
      <c r="M24" s="153"/>
      <c r="N24" s="153"/>
      <c r="O24" s="112"/>
    </row>
    <row r="25" spans="1:15" ht="45" customHeight="1" x14ac:dyDescent="0.35">
      <c r="A25" s="112"/>
      <c r="B25" s="121" t="s">
        <v>119</v>
      </c>
      <c r="C25" s="153" t="s">
        <v>132</v>
      </c>
      <c r="D25" s="153"/>
      <c r="E25" s="153"/>
      <c r="F25" s="153"/>
      <c r="G25" s="153"/>
      <c r="H25" s="153"/>
      <c r="I25" s="153"/>
      <c r="J25" s="153"/>
      <c r="K25" s="153"/>
      <c r="L25" s="153"/>
      <c r="M25" s="153"/>
      <c r="N25" s="153"/>
      <c r="O25" s="112"/>
    </row>
    <row r="26" spans="1:15" ht="30" customHeight="1" x14ac:dyDescent="0.35">
      <c r="A26" s="112"/>
      <c r="B26" s="121" t="s">
        <v>51</v>
      </c>
      <c r="C26" s="153" t="s">
        <v>124</v>
      </c>
      <c r="D26" s="153"/>
      <c r="E26" s="153"/>
      <c r="F26" s="153"/>
      <c r="G26" s="153"/>
      <c r="H26" s="153"/>
      <c r="I26" s="153"/>
      <c r="J26" s="153"/>
      <c r="K26" s="153"/>
      <c r="L26" s="153"/>
      <c r="M26" s="153"/>
      <c r="N26" s="153"/>
      <c r="O26" s="112"/>
    </row>
    <row r="27" spans="1:15" ht="14.5" x14ac:dyDescent="0.35">
      <c r="A27" s="112"/>
      <c r="B27" s="121" t="s">
        <v>52</v>
      </c>
      <c r="C27" s="153" t="s">
        <v>63</v>
      </c>
      <c r="D27" s="153"/>
      <c r="E27" s="153"/>
      <c r="F27" s="153"/>
      <c r="G27" s="153"/>
      <c r="H27" s="153"/>
      <c r="I27" s="153"/>
      <c r="J27" s="153"/>
      <c r="K27" s="153"/>
      <c r="L27" s="153"/>
      <c r="M27" s="153"/>
      <c r="N27" s="153"/>
      <c r="O27" s="112"/>
    </row>
    <row r="28" spans="1:15" ht="14.5" x14ac:dyDescent="0.35">
      <c r="A28" s="112"/>
      <c r="B28" s="121" t="s">
        <v>53</v>
      </c>
      <c r="C28" s="153" t="s">
        <v>125</v>
      </c>
      <c r="D28" s="153"/>
      <c r="E28" s="153"/>
      <c r="F28" s="153"/>
      <c r="G28" s="153"/>
      <c r="H28" s="153"/>
      <c r="I28" s="153"/>
      <c r="J28" s="153"/>
      <c r="K28" s="153"/>
      <c r="L28" s="153"/>
      <c r="M28" s="153"/>
      <c r="N28" s="153"/>
      <c r="O28" s="112"/>
    </row>
    <row r="29" spans="1:15" ht="14.5" x14ac:dyDescent="0.35">
      <c r="A29" s="112"/>
      <c r="B29" s="123" t="s">
        <v>120</v>
      </c>
      <c r="C29" s="158" t="s">
        <v>54</v>
      </c>
      <c r="D29" s="158"/>
      <c r="E29" s="158"/>
      <c r="F29" s="158"/>
      <c r="G29" s="158"/>
      <c r="H29" s="158"/>
      <c r="I29" s="158"/>
      <c r="J29" s="158"/>
      <c r="K29" s="158"/>
      <c r="L29" s="158"/>
      <c r="M29" s="158"/>
      <c r="N29" s="158"/>
      <c r="O29" s="112"/>
    </row>
    <row r="30" spans="1:15" ht="14.5" x14ac:dyDescent="0.35">
      <c r="A30" s="112"/>
      <c r="B30" s="126" t="s">
        <v>58</v>
      </c>
      <c r="C30" s="127"/>
      <c r="D30" s="127"/>
      <c r="E30" s="127"/>
      <c r="F30" s="127"/>
      <c r="G30" s="127"/>
      <c r="H30" s="127"/>
      <c r="I30" s="127"/>
      <c r="J30" s="127"/>
      <c r="K30" s="127"/>
      <c r="L30" s="127"/>
      <c r="M30" s="127"/>
      <c r="N30" s="127"/>
      <c r="O30" s="112"/>
    </row>
    <row r="31" spans="1:15" ht="30" customHeight="1" x14ac:dyDescent="0.35">
      <c r="A31" s="112"/>
      <c r="B31" s="129" t="s">
        <v>57</v>
      </c>
      <c r="C31" s="157" t="s">
        <v>134</v>
      </c>
      <c r="D31" s="157"/>
      <c r="E31" s="157"/>
      <c r="F31" s="157"/>
      <c r="G31" s="157"/>
      <c r="H31" s="157"/>
      <c r="I31" s="157"/>
      <c r="J31" s="157"/>
      <c r="K31" s="157"/>
      <c r="L31" s="157"/>
      <c r="M31" s="157"/>
      <c r="N31" s="157"/>
      <c r="O31" s="112"/>
    </row>
    <row r="32" spans="1:15" ht="30" customHeight="1" x14ac:dyDescent="0.35">
      <c r="A32" s="112"/>
      <c r="B32" s="125" t="s">
        <v>57</v>
      </c>
      <c r="C32" s="161" t="s">
        <v>135</v>
      </c>
      <c r="D32" s="161"/>
      <c r="E32" s="161"/>
      <c r="F32" s="161"/>
      <c r="G32" s="161"/>
      <c r="H32" s="161"/>
      <c r="I32" s="161"/>
      <c r="J32" s="161"/>
      <c r="K32" s="161"/>
      <c r="L32" s="161"/>
      <c r="M32" s="161"/>
      <c r="N32" s="161"/>
      <c r="O32" s="112"/>
    </row>
    <row r="33" spans="1:15" ht="30" customHeight="1" x14ac:dyDescent="0.35">
      <c r="A33" s="112"/>
      <c r="B33" s="121" t="s">
        <v>12</v>
      </c>
      <c r="C33" s="153" t="s">
        <v>138</v>
      </c>
      <c r="D33" s="153"/>
      <c r="E33" s="153"/>
      <c r="F33" s="153"/>
      <c r="G33" s="153"/>
      <c r="H33" s="153"/>
      <c r="I33" s="153"/>
      <c r="J33" s="153"/>
      <c r="K33" s="153"/>
      <c r="L33" s="153"/>
      <c r="M33" s="153"/>
      <c r="N33" s="153"/>
      <c r="O33" s="112"/>
    </row>
    <row r="34" spans="1:15" ht="14.5" x14ac:dyDescent="0.35">
      <c r="A34" s="112"/>
      <c r="B34" s="121" t="s">
        <v>13</v>
      </c>
      <c r="C34" s="153" t="s">
        <v>143</v>
      </c>
      <c r="D34" s="153"/>
      <c r="E34" s="153"/>
      <c r="F34" s="153"/>
      <c r="G34" s="153"/>
      <c r="H34" s="153"/>
      <c r="I34" s="153"/>
      <c r="J34" s="153"/>
      <c r="K34" s="153"/>
      <c r="L34" s="153"/>
      <c r="M34" s="153"/>
      <c r="N34" s="153"/>
      <c r="O34" s="112"/>
    </row>
    <row r="35" spans="1:15" ht="30" customHeight="1" x14ac:dyDescent="0.35">
      <c r="A35" s="112"/>
      <c r="B35" s="121" t="s">
        <v>14</v>
      </c>
      <c r="C35" s="153" t="s">
        <v>144</v>
      </c>
      <c r="D35" s="153"/>
      <c r="E35" s="153"/>
      <c r="F35" s="153"/>
      <c r="G35" s="153"/>
      <c r="H35" s="153"/>
      <c r="I35" s="153"/>
      <c r="J35" s="153"/>
      <c r="K35" s="153"/>
      <c r="L35" s="153"/>
      <c r="M35" s="153"/>
      <c r="N35" s="153"/>
      <c r="O35" s="112"/>
    </row>
    <row r="36" spans="1:15" ht="30" customHeight="1" x14ac:dyDescent="0.35">
      <c r="A36" s="112"/>
      <c r="B36" s="123" t="s">
        <v>121</v>
      </c>
      <c r="C36" s="158" t="s">
        <v>145</v>
      </c>
      <c r="D36" s="158"/>
      <c r="E36" s="158"/>
      <c r="F36" s="158"/>
      <c r="G36" s="158"/>
      <c r="H36" s="158"/>
      <c r="I36" s="158"/>
      <c r="J36" s="158"/>
      <c r="K36" s="158"/>
      <c r="L36" s="158"/>
      <c r="M36" s="158"/>
      <c r="N36" s="158"/>
      <c r="O36" s="112"/>
    </row>
    <row r="37" spans="1:15" ht="14.5" x14ac:dyDescent="0.35">
      <c r="A37" s="112"/>
      <c r="B37" s="112"/>
      <c r="C37" s="112"/>
      <c r="D37" s="112"/>
      <c r="E37" s="112"/>
      <c r="F37" s="112"/>
      <c r="G37" s="112"/>
      <c r="H37" s="112"/>
      <c r="I37" s="112"/>
      <c r="J37" s="112"/>
      <c r="K37" s="112"/>
      <c r="L37" s="112"/>
      <c r="M37" s="112"/>
      <c r="N37" s="112"/>
      <c r="O37" s="112"/>
    </row>
  </sheetData>
  <sheetProtection algorithmName="SHA-512" hashValue="uDq5JbBFp0031DXtAGfsjpfXZhTmUUwV3poTV10yg1mynUe/5rQRqBJluTEqbZnv/1xtQJ4oJN6P9JCEbm6ppw==" saltValue="x4nQHR4m4A6IaSgzs9qxLA==" spinCount="100000" sheet="1" objects="1" scenarios="1"/>
  <mergeCells count="32">
    <mergeCell ref="C32:N32"/>
    <mergeCell ref="C33:N33"/>
    <mergeCell ref="C34:N34"/>
    <mergeCell ref="C35:N35"/>
    <mergeCell ref="C36:N36"/>
    <mergeCell ref="C31:N31"/>
    <mergeCell ref="C19:N19"/>
    <mergeCell ref="C20:N20"/>
    <mergeCell ref="C21:N21"/>
    <mergeCell ref="C22:N22"/>
    <mergeCell ref="C23:N23"/>
    <mergeCell ref="C24:N24"/>
    <mergeCell ref="C25:N25"/>
    <mergeCell ref="C26:N26"/>
    <mergeCell ref="C27:N27"/>
    <mergeCell ref="C28:N28"/>
    <mergeCell ref="C29:N29"/>
    <mergeCell ref="C5:N5"/>
    <mergeCell ref="C3:N3"/>
    <mergeCell ref="C4:N4"/>
    <mergeCell ref="C18:N18"/>
    <mergeCell ref="C6:N6"/>
    <mergeCell ref="C7:N7"/>
    <mergeCell ref="C8:N8"/>
    <mergeCell ref="C9:N9"/>
    <mergeCell ref="C10:N10"/>
    <mergeCell ref="C11:N11"/>
    <mergeCell ref="C12:N12"/>
    <mergeCell ref="C13:N13"/>
    <mergeCell ref="C14:N14"/>
    <mergeCell ref="C16:N16"/>
    <mergeCell ref="C17:N17"/>
  </mergeCells>
  <hyperlinks>
    <hyperlink ref="C20:N20" r:id="rId1" display="Link zum Dokument &quot;Zusammenstellung Versorgertaxen."/>
    <hyperlink ref="C4" r:id="rId2"/>
  </hyperlinks>
  <pageMargins left="0.34" right="0.31" top="1.5748031496062993" bottom="0.98570261437908502" header="0.31496062992125984" footer="0.31496062992125984"/>
  <pageSetup paperSize="9" scale="95" fitToHeight="0" orientation="landscape" r:id="rId3"/>
  <headerFooter>
    <oddHeader>&amp;L&amp;G&amp;R&amp;"Arial,Fett"&amp;12Amt für Jugend und Berufsberatung
&amp;"Arial,Standard"Rückforderung Versorgertaxen</oddHeader>
  </headerFooter>
  <rowBreaks count="2" manualBreakCount="2">
    <brk id="14" max="16383" man="1"/>
    <brk id="29" max="16383"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zoomScaleNormal="100" zoomScalePageLayoutView="70" workbookViewId="0">
      <selection activeCell="K24" sqref="K24"/>
    </sheetView>
  </sheetViews>
  <sheetFormatPr baseColWidth="10" defaultColWidth="11.453125" defaultRowHeight="14.5" x14ac:dyDescent="0.35"/>
  <cols>
    <col min="1" max="2" width="16.453125" style="32" customWidth="1"/>
    <col min="3" max="3" width="12.7265625" style="73" customWidth="1"/>
    <col min="4" max="4" width="19.1796875" style="32" customWidth="1"/>
    <col min="5" max="5" width="15.54296875" style="73" customWidth="1"/>
    <col min="6" max="6" width="11.26953125" style="73" customWidth="1"/>
    <col min="7" max="7" width="11.26953125" style="32" customWidth="1"/>
    <col min="8" max="8" width="21" style="32" customWidth="1"/>
    <col min="9" max="9" width="21.1796875" style="88" customWidth="1"/>
    <col min="10" max="11" width="15.1796875" style="108" customWidth="1"/>
    <col min="12" max="12" width="12" style="109" customWidth="1"/>
    <col min="13" max="13" width="11.1796875" style="109" customWidth="1"/>
    <col min="14" max="14" width="13.26953125" style="32" customWidth="1"/>
    <col min="15" max="15" width="22" style="109" customWidth="1"/>
    <col min="16" max="16" width="12.81640625" style="109" customWidth="1"/>
    <col min="17" max="17" width="12" style="32" customWidth="1"/>
    <col min="18" max="18" width="13.54296875" style="32" customWidth="1"/>
    <col min="19" max="19" width="14.453125" style="89" customWidth="1"/>
    <col min="20" max="20" width="6.453125" style="111" customWidth="1"/>
    <col min="21" max="21" width="11.453125" style="32" customWidth="1"/>
    <col min="22" max="16384" width="11.453125" style="32"/>
  </cols>
  <sheetData>
    <row r="1" spans="1:20" ht="15" thickBot="1" x14ac:dyDescent="0.4">
      <c r="A1" s="24" t="s">
        <v>61</v>
      </c>
      <c r="B1" s="25"/>
      <c r="C1" s="26"/>
      <c r="D1" s="25"/>
      <c r="E1" s="26"/>
      <c r="F1" s="26"/>
      <c r="G1" s="25"/>
      <c r="H1" s="24" t="s">
        <v>62</v>
      </c>
      <c r="I1" s="27"/>
      <c r="J1" s="28"/>
      <c r="K1" s="28"/>
      <c r="L1" s="29"/>
      <c r="M1" s="29"/>
      <c r="N1" s="30"/>
      <c r="O1" s="29"/>
      <c r="P1" s="29"/>
      <c r="Q1" s="29"/>
      <c r="R1" s="29"/>
      <c r="S1" s="28"/>
      <c r="T1" s="31"/>
    </row>
    <row r="2" spans="1:20" x14ac:dyDescent="0.35">
      <c r="A2" s="24" t="s">
        <v>9</v>
      </c>
      <c r="B2" s="162" t="s">
        <v>77</v>
      </c>
      <c r="C2" s="162"/>
      <c r="D2" s="33" t="s">
        <v>11</v>
      </c>
      <c r="E2" s="162"/>
      <c r="F2" s="162"/>
      <c r="G2" s="25"/>
      <c r="H2" s="34" t="s">
        <v>109</v>
      </c>
      <c r="I2" s="35"/>
      <c r="J2" s="36"/>
      <c r="K2" s="36"/>
      <c r="L2" s="36"/>
      <c r="M2" s="36"/>
      <c r="N2" s="36"/>
      <c r="O2" s="36"/>
      <c r="P2" s="36"/>
      <c r="Q2" s="36"/>
      <c r="R2" s="36"/>
      <c r="S2" s="36"/>
      <c r="T2" s="31"/>
    </row>
    <row r="3" spans="1:20" ht="15" thickBot="1" x14ac:dyDescent="0.4">
      <c r="A3" s="24" t="s">
        <v>16</v>
      </c>
      <c r="B3" s="162"/>
      <c r="C3" s="162"/>
      <c r="D3" s="33" t="s">
        <v>17</v>
      </c>
      <c r="E3" s="162"/>
      <c r="F3" s="162"/>
      <c r="G3" s="25"/>
      <c r="H3" s="37" t="s">
        <v>139</v>
      </c>
      <c r="I3" s="38"/>
      <c r="J3" s="39"/>
      <c r="K3" s="39"/>
      <c r="L3" s="39"/>
      <c r="M3" s="39"/>
      <c r="N3" s="39"/>
      <c r="O3" s="39"/>
      <c r="P3" s="39"/>
      <c r="Q3" s="39"/>
      <c r="R3" s="39"/>
      <c r="S3" s="39"/>
      <c r="T3" s="31"/>
    </row>
    <row r="4" spans="1:20" x14ac:dyDescent="0.35">
      <c r="A4" s="40" t="s">
        <v>0</v>
      </c>
      <c r="B4" s="41"/>
      <c r="C4" s="42"/>
      <c r="D4" s="41"/>
      <c r="E4" s="42"/>
      <c r="F4" s="42"/>
      <c r="G4" s="41"/>
      <c r="H4" s="41"/>
      <c r="I4" s="43"/>
      <c r="J4" s="44"/>
      <c r="K4" s="45"/>
      <c r="L4" s="45"/>
      <c r="M4" s="45"/>
      <c r="N4" s="45"/>
      <c r="O4" s="45"/>
      <c r="P4" s="45"/>
      <c r="Q4" s="45"/>
      <c r="R4" s="45"/>
      <c r="S4" s="45"/>
      <c r="T4" s="46"/>
    </row>
    <row r="5" spans="1:20" x14ac:dyDescent="0.35">
      <c r="A5" s="40" t="s">
        <v>1</v>
      </c>
      <c r="B5" s="162"/>
      <c r="C5" s="162"/>
      <c r="D5" s="47" t="s">
        <v>2</v>
      </c>
      <c r="E5" s="162"/>
      <c r="F5" s="162"/>
      <c r="G5" s="47" t="s">
        <v>3</v>
      </c>
      <c r="H5" s="162"/>
      <c r="I5" s="162"/>
      <c r="J5" s="162"/>
      <c r="K5" s="48" t="s">
        <v>10</v>
      </c>
      <c r="L5" s="166"/>
      <c r="M5" s="166"/>
      <c r="N5" s="166"/>
      <c r="O5" s="166"/>
      <c r="P5" s="47"/>
      <c r="Q5" s="47" t="s">
        <v>11</v>
      </c>
      <c r="R5" s="166"/>
      <c r="S5" s="166"/>
      <c r="T5" s="46"/>
    </row>
    <row r="6" spans="1:20" x14ac:dyDescent="0.35">
      <c r="A6" s="40"/>
      <c r="B6" s="40"/>
      <c r="C6" s="40"/>
      <c r="D6" s="40"/>
      <c r="E6" s="40"/>
      <c r="F6" s="40"/>
      <c r="G6" s="40"/>
      <c r="H6" s="162"/>
      <c r="I6" s="162"/>
      <c r="J6" s="162"/>
      <c r="K6" s="49"/>
      <c r="L6" s="49"/>
      <c r="M6" s="49"/>
      <c r="N6" s="40"/>
      <c r="O6" s="49"/>
      <c r="P6" s="49"/>
      <c r="Q6" s="49"/>
      <c r="R6" s="49"/>
      <c r="S6" s="49"/>
      <c r="T6" s="46"/>
    </row>
    <row r="7" spans="1:20" ht="15" thickBot="1" x14ac:dyDescent="0.4">
      <c r="A7" s="25" t="s">
        <v>18</v>
      </c>
      <c r="B7" s="25"/>
      <c r="C7" s="26"/>
      <c r="D7" s="25"/>
      <c r="E7" s="26"/>
      <c r="F7" s="26"/>
      <c r="G7" s="25"/>
      <c r="H7" s="25"/>
      <c r="I7" s="27"/>
      <c r="J7" s="28"/>
      <c r="K7" s="30"/>
      <c r="L7" s="30"/>
      <c r="M7" s="30"/>
      <c r="N7" s="30"/>
      <c r="O7" s="30"/>
      <c r="P7" s="30"/>
      <c r="Q7" s="30"/>
      <c r="R7" s="30"/>
      <c r="S7" s="28"/>
      <c r="T7" s="31"/>
    </row>
    <row r="8" spans="1:20" ht="15" thickBot="1" x14ac:dyDescent="0.4">
      <c r="A8" s="163" t="s">
        <v>65</v>
      </c>
      <c r="B8" s="164"/>
      <c r="C8" s="165"/>
      <c r="D8" s="172" t="s">
        <v>6</v>
      </c>
      <c r="E8" s="173"/>
      <c r="F8" s="172" t="s">
        <v>27</v>
      </c>
      <c r="G8" s="173"/>
      <c r="H8" s="50" t="s">
        <v>26</v>
      </c>
      <c r="I8" s="51" t="s">
        <v>20</v>
      </c>
      <c r="J8" s="167" t="s">
        <v>22</v>
      </c>
      <c r="K8" s="168"/>
      <c r="L8" s="169" t="s">
        <v>25</v>
      </c>
      <c r="M8" s="170"/>
      <c r="N8" s="170"/>
      <c r="O8" s="170"/>
      <c r="P8" s="170"/>
      <c r="Q8" s="171"/>
      <c r="R8" s="52"/>
      <c r="S8" s="53"/>
      <c r="T8" s="54"/>
    </row>
    <row r="9" spans="1:20" s="71" customFormat="1" ht="82.5" customHeight="1" thickBot="1" x14ac:dyDescent="0.4">
      <c r="A9" s="55" t="s">
        <v>4</v>
      </c>
      <c r="B9" s="56" t="s">
        <v>5</v>
      </c>
      <c r="C9" s="57" t="s">
        <v>130</v>
      </c>
      <c r="D9" s="55" t="s">
        <v>7</v>
      </c>
      <c r="E9" s="58" t="s">
        <v>8</v>
      </c>
      <c r="F9" s="59" t="s">
        <v>129</v>
      </c>
      <c r="G9" s="57" t="s">
        <v>128</v>
      </c>
      <c r="H9" s="60" t="s">
        <v>29</v>
      </c>
      <c r="I9" s="61" t="s">
        <v>140</v>
      </c>
      <c r="J9" s="62" t="s">
        <v>24</v>
      </c>
      <c r="K9" s="63" t="s">
        <v>23</v>
      </c>
      <c r="L9" s="62" t="s">
        <v>28</v>
      </c>
      <c r="M9" s="64" t="s">
        <v>136</v>
      </c>
      <c r="N9" s="65" t="s">
        <v>75</v>
      </c>
      <c r="O9" s="66" t="s">
        <v>126</v>
      </c>
      <c r="P9" s="65" t="s">
        <v>76</v>
      </c>
      <c r="Q9" s="67" t="s">
        <v>72</v>
      </c>
      <c r="R9" s="68" t="s">
        <v>127</v>
      </c>
      <c r="S9" s="69" t="s">
        <v>21</v>
      </c>
      <c r="T9" s="70" t="s">
        <v>19</v>
      </c>
    </row>
    <row r="10" spans="1:20" ht="15" thickBot="1" x14ac:dyDescent="0.4">
      <c r="A10" s="72" t="s">
        <v>85</v>
      </c>
      <c r="D10" s="74"/>
      <c r="E10" s="75"/>
      <c r="F10" s="76"/>
      <c r="G10" s="76"/>
      <c r="H10" s="77"/>
      <c r="I10" s="78"/>
      <c r="J10" s="79"/>
      <c r="K10" s="80"/>
      <c r="L10" s="80"/>
      <c r="M10" s="80"/>
      <c r="N10"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0" s="77"/>
      <c r="P10"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0" s="29">
        <f>IF(Tabelle1[[#This Row],[Ausserkantonale IVSE-anerkannte Institution]]&gt;0,(DAYS360(Tabelle1[[#This Row],[Von Datum (TT.MM.JJJJ)]],Tabelle1[[#This Row],[Bis Datum (TT.MM.JJJJ)]],TRUE)+1)*30,0)</f>
        <v>0</v>
      </c>
      <c r="R10"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0" s="80"/>
      <c r="T10" s="81">
        <f t="shared" ref="T10:T30" si="0">ROW(U1)</f>
        <v>1</v>
      </c>
    </row>
    <row r="11" spans="1:20" ht="15" thickBot="1" x14ac:dyDescent="0.4">
      <c r="A11" s="32" t="s">
        <v>90</v>
      </c>
      <c r="B11" s="32" t="s">
        <v>88</v>
      </c>
      <c r="C11" s="73">
        <v>37257</v>
      </c>
      <c r="D11" s="82" t="s">
        <v>81</v>
      </c>
      <c r="E11" s="83" t="s">
        <v>80</v>
      </c>
      <c r="F11" s="76">
        <v>40179</v>
      </c>
      <c r="G11" s="76">
        <v>41090</v>
      </c>
      <c r="H11" s="77"/>
      <c r="I11" s="78" t="s">
        <v>38</v>
      </c>
      <c r="J11" s="84">
        <v>207000</v>
      </c>
      <c r="K11" s="80"/>
      <c r="L11" s="80"/>
      <c r="M11" s="80"/>
      <c r="N11"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8280</v>
      </c>
      <c r="O11" s="77"/>
      <c r="P11"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1" s="29">
        <f>IF(Tabelle1[[#This Row],[Ausserkantonale IVSE-anerkannte Institution]]&gt;0,(DAYS360(Tabelle1[[#This Row],[Von Datum (TT.MM.JJJJ)]],Tabelle1[[#This Row],[Bis Datum (TT.MM.JJJJ)]],TRUE)+1)*30,0)</f>
        <v>0</v>
      </c>
      <c r="R11"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198720</v>
      </c>
      <c r="S11" s="80"/>
      <c r="T11" s="81">
        <f t="shared" si="0"/>
        <v>2</v>
      </c>
    </row>
    <row r="12" spans="1:20" x14ac:dyDescent="0.35">
      <c r="D12" s="74"/>
      <c r="E12" s="75"/>
      <c r="F12" s="76"/>
      <c r="G12" s="76"/>
      <c r="H12" s="77"/>
      <c r="I12" s="78"/>
      <c r="J12" s="79"/>
      <c r="K12" s="80"/>
      <c r="L12" s="80"/>
      <c r="M12" s="80"/>
      <c r="N12"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2" s="77"/>
      <c r="P12"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2" s="29">
        <f>IF(Tabelle1[[#This Row],[Ausserkantonale IVSE-anerkannte Institution]]&gt;0,(DAYS360(Tabelle1[[#This Row],[Von Datum (TT.MM.JJJJ)]],Tabelle1[[#This Row],[Bis Datum (TT.MM.JJJJ)]],TRUE)+1)*30,0)</f>
        <v>0</v>
      </c>
      <c r="R12"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2" s="80"/>
      <c r="T12" s="81">
        <f t="shared" si="0"/>
        <v>3</v>
      </c>
    </row>
    <row r="13" spans="1:20" ht="15" thickBot="1" x14ac:dyDescent="0.4">
      <c r="A13" s="72" t="s">
        <v>86</v>
      </c>
      <c r="D13" s="85"/>
      <c r="E13" s="86"/>
      <c r="F13" s="76"/>
      <c r="G13" s="76"/>
      <c r="H13" s="77"/>
      <c r="I13" s="78"/>
      <c r="J13" s="80"/>
      <c r="K13" s="80"/>
      <c r="L13" s="80"/>
      <c r="M13" s="80"/>
      <c r="N13"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3" s="77"/>
      <c r="P13"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3" s="29">
        <f>IF(Tabelle1[[#This Row],[Ausserkantonale IVSE-anerkannte Institution]]&gt;0,(DAYS360(Tabelle1[[#This Row],[Von Datum (TT.MM.JJJJ)]],Tabelle1[[#This Row],[Bis Datum (TT.MM.JJJJ)]],TRUE)+1)*30,0)</f>
        <v>0</v>
      </c>
      <c r="R13"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3" s="80"/>
      <c r="T13" s="81">
        <f t="shared" si="0"/>
        <v>4</v>
      </c>
    </row>
    <row r="14" spans="1:20" ht="15" thickBot="1" x14ac:dyDescent="0.4">
      <c r="A14" s="32" t="s">
        <v>91</v>
      </c>
      <c r="B14" s="32" t="s">
        <v>92</v>
      </c>
      <c r="C14" s="73">
        <v>37289</v>
      </c>
      <c r="D14" s="82" t="s">
        <v>104</v>
      </c>
      <c r="E14" s="83" t="s">
        <v>105</v>
      </c>
      <c r="F14" s="76">
        <v>40179</v>
      </c>
      <c r="G14" s="76">
        <v>41090</v>
      </c>
      <c r="H14" s="77"/>
      <c r="I14" s="78" t="s">
        <v>38</v>
      </c>
      <c r="J14" s="80"/>
      <c r="K14" s="84">
        <v>207000</v>
      </c>
      <c r="L14" s="80"/>
      <c r="M14" s="80"/>
      <c r="N14"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8280</v>
      </c>
      <c r="O14" s="77"/>
      <c r="P14"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4" s="29">
        <f>IF(Tabelle1[[#This Row],[Ausserkantonale IVSE-anerkannte Institution]]&gt;0,(DAYS360(Tabelle1[[#This Row],[Von Datum (TT.MM.JJJJ)]],Tabelle1[[#This Row],[Bis Datum (TT.MM.JJJJ)]],TRUE)+1)*30,0)</f>
        <v>27000</v>
      </c>
      <c r="R14"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171720</v>
      </c>
      <c r="S14" s="80"/>
      <c r="T14" s="81">
        <f t="shared" si="0"/>
        <v>5</v>
      </c>
    </row>
    <row r="15" spans="1:20" x14ac:dyDescent="0.35">
      <c r="E15" s="87"/>
      <c r="G15" s="73"/>
      <c r="H15" s="77"/>
      <c r="J15" s="89"/>
      <c r="K15" s="89"/>
      <c r="L15" s="80"/>
      <c r="M15" s="80"/>
      <c r="N15"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5" s="77"/>
      <c r="P15"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5" s="29">
        <f>IF(Tabelle1[[#This Row],[Ausserkantonale IVSE-anerkannte Institution]]&gt;0,(DAYS360(Tabelle1[[#This Row],[Von Datum (TT.MM.JJJJ)]],Tabelle1[[#This Row],[Bis Datum (TT.MM.JJJJ)]],TRUE)+1)*30,0)</f>
        <v>0</v>
      </c>
      <c r="R15"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5" s="80"/>
      <c r="T15" s="81">
        <f t="shared" si="0"/>
        <v>6</v>
      </c>
    </row>
    <row r="16" spans="1:20" ht="15" thickBot="1" x14ac:dyDescent="0.4">
      <c r="A16" s="72" t="s">
        <v>89</v>
      </c>
      <c r="H16" s="77"/>
      <c r="J16" s="89"/>
      <c r="K16" s="89"/>
      <c r="L16" s="80"/>
      <c r="M16" s="80"/>
      <c r="N16"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6" s="77"/>
      <c r="P16"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6" s="29">
        <f>IF(Tabelle1[[#This Row],[Ausserkantonale IVSE-anerkannte Institution]]&gt;0,(DAYS360(Tabelle1[[#This Row],[Von Datum (TT.MM.JJJJ)]],Tabelle1[[#This Row],[Bis Datum (TT.MM.JJJJ)]],TRUE)+1)*30,0)</f>
        <v>0</v>
      </c>
      <c r="R16"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6" s="80"/>
      <c r="T16" s="81">
        <f t="shared" si="0"/>
        <v>7</v>
      </c>
    </row>
    <row r="17" spans="1:20" ht="15" thickBot="1" x14ac:dyDescent="0.4">
      <c r="A17" s="32" t="s">
        <v>94</v>
      </c>
      <c r="B17" s="32" t="s">
        <v>93</v>
      </c>
      <c r="C17" s="73">
        <v>37318</v>
      </c>
      <c r="D17" s="32" t="s">
        <v>102</v>
      </c>
      <c r="E17" s="73" t="s">
        <v>78</v>
      </c>
      <c r="F17" s="73">
        <v>43313</v>
      </c>
      <c r="G17" s="73">
        <v>43677</v>
      </c>
      <c r="H17" s="77"/>
      <c r="I17" s="88" t="s">
        <v>40</v>
      </c>
      <c r="J17" s="89">
        <v>88200</v>
      </c>
      <c r="K17" s="89"/>
      <c r="L17" s="84">
        <v>10800</v>
      </c>
      <c r="M17" s="84">
        <v>7200</v>
      </c>
      <c r="N17"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2808</v>
      </c>
      <c r="O17" s="77"/>
      <c r="P17"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7" s="29">
        <f>IF(Tabelle1[[#This Row],[Ausserkantonale IVSE-anerkannte Institution]]&gt;0,(DAYS360(Tabelle1[[#This Row],[Von Datum (TT.MM.JJJJ)]],Tabelle1[[#This Row],[Bis Datum (TT.MM.JJJJ)]],TRUE)+1)*30,0)</f>
        <v>0</v>
      </c>
      <c r="R17"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67392</v>
      </c>
      <c r="S17" s="80"/>
      <c r="T17" s="81">
        <f t="shared" si="0"/>
        <v>8</v>
      </c>
    </row>
    <row r="18" spans="1:20" x14ac:dyDescent="0.35">
      <c r="D18" s="74"/>
      <c r="E18" s="75"/>
      <c r="F18" s="76"/>
      <c r="G18" s="76"/>
      <c r="H18" s="77"/>
      <c r="I18" s="78"/>
      <c r="J18" s="80"/>
      <c r="K18" s="79"/>
      <c r="L18" s="80"/>
      <c r="M18" s="80"/>
      <c r="N18"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8" s="77"/>
      <c r="P18"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8" s="29">
        <f>IF(Tabelle1[[#This Row],[Ausserkantonale IVSE-anerkannte Institution]]&gt;0,(DAYS360(Tabelle1[[#This Row],[Von Datum (TT.MM.JJJJ)]],Tabelle1[[#This Row],[Bis Datum (TT.MM.JJJJ)]],TRUE)+1)*30,0)</f>
        <v>0</v>
      </c>
      <c r="R18"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8" s="80"/>
      <c r="T18" s="81">
        <f t="shared" si="0"/>
        <v>9</v>
      </c>
    </row>
    <row r="19" spans="1:20" ht="15" thickBot="1" x14ac:dyDescent="0.4">
      <c r="A19" s="72" t="s">
        <v>87</v>
      </c>
      <c r="E19" s="87"/>
      <c r="G19" s="73"/>
      <c r="H19" s="77"/>
      <c r="J19" s="89"/>
      <c r="K19" s="89"/>
      <c r="L19" s="80"/>
      <c r="M19" s="80"/>
      <c r="N19"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19" s="77"/>
      <c r="P19"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19" s="29">
        <f>IF(Tabelle1[[#This Row],[Ausserkantonale IVSE-anerkannte Institution]]&gt;0,(DAYS360(Tabelle1[[#This Row],[Von Datum (TT.MM.JJJJ)]],Tabelle1[[#This Row],[Bis Datum (TT.MM.JJJJ)]],TRUE)+1)*30,0)</f>
        <v>0</v>
      </c>
      <c r="R19"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19" s="80"/>
      <c r="T19" s="81">
        <f t="shared" si="0"/>
        <v>10</v>
      </c>
    </row>
    <row r="20" spans="1:20" x14ac:dyDescent="0.35">
      <c r="A20" s="32" t="s">
        <v>95</v>
      </c>
      <c r="B20" s="32" t="s">
        <v>96</v>
      </c>
      <c r="C20" s="73">
        <v>37350</v>
      </c>
      <c r="D20" s="32" t="s">
        <v>101</v>
      </c>
      <c r="E20" s="87" t="s">
        <v>79</v>
      </c>
      <c r="F20" s="90">
        <v>41275</v>
      </c>
      <c r="G20" s="91">
        <v>41639</v>
      </c>
      <c r="H20" s="77"/>
      <c r="I20" s="92" t="s">
        <v>38</v>
      </c>
      <c r="J20" s="89"/>
      <c r="K20" s="80">
        <v>82800</v>
      </c>
      <c r="L20" s="80"/>
      <c r="M20" s="80"/>
      <c r="N20"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3312</v>
      </c>
      <c r="O20" s="77"/>
      <c r="P20"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0" s="29">
        <f>IF(Tabelle1[[#This Row],[Ausserkantonale IVSE-anerkannte Institution]]&gt;0,(DAYS360(Tabelle1[[#This Row],[Von Datum (TT.MM.JJJJ)]],Tabelle1[[#This Row],[Bis Datum (TT.MM.JJJJ)]],TRUE)+1)*30,0)</f>
        <v>10800</v>
      </c>
      <c r="R20"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68688</v>
      </c>
      <c r="S20" s="80"/>
      <c r="T20" s="81">
        <f t="shared" si="0"/>
        <v>11</v>
      </c>
    </row>
    <row r="21" spans="1:20" ht="15" thickBot="1" x14ac:dyDescent="0.4">
      <c r="A21" s="32" t="s">
        <v>95</v>
      </c>
      <c r="B21" s="32" t="s">
        <v>96</v>
      </c>
      <c r="C21" s="73">
        <v>37350</v>
      </c>
      <c r="D21" s="32" t="s">
        <v>101</v>
      </c>
      <c r="E21" s="87" t="s">
        <v>79</v>
      </c>
      <c r="F21" s="93">
        <v>41640</v>
      </c>
      <c r="G21" s="94">
        <v>41820</v>
      </c>
      <c r="H21" s="77"/>
      <c r="I21" s="95" t="s">
        <v>40</v>
      </c>
      <c r="J21" s="89"/>
      <c r="K21" s="80">
        <v>44100</v>
      </c>
      <c r="L21" s="80"/>
      <c r="M21" s="80"/>
      <c r="N21"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1764</v>
      </c>
      <c r="O21" s="77"/>
      <c r="P21"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1" s="29">
        <f>IF(Tabelle1[[#This Row],[Ausserkantonale IVSE-anerkannte Institution]]&gt;0,(DAYS360(Tabelle1[[#This Row],[Von Datum (TT.MM.JJJJ)]],Tabelle1[[#This Row],[Bis Datum (TT.MM.JJJJ)]],TRUE)+1)*30,0)</f>
        <v>5400</v>
      </c>
      <c r="R21"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36936</v>
      </c>
      <c r="S21" s="80"/>
      <c r="T21" s="81">
        <f t="shared" si="0"/>
        <v>12</v>
      </c>
    </row>
    <row r="22" spans="1:20" x14ac:dyDescent="0.35">
      <c r="E22" s="87"/>
      <c r="G22" s="73"/>
      <c r="H22" s="77"/>
      <c r="J22" s="89"/>
      <c r="K22" s="89"/>
      <c r="L22" s="80"/>
      <c r="M22" s="80"/>
      <c r="N22"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22" s="77"/>
      <c r="P22"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2" s="29">
        <f>IF(Tabelle1[[#This Row],[Ausserkantonale IVSE-anerkannte Institution]]&gt;0,(DAYS360(Tabelle1[[#This Row],[Von Datum (TT.MM.JJJJ)]],Tabelle1[[#This Row],[Bis Datum (TT.MM.JJJJ)]],TRUE)+1)*30,0)</f>
        <v>0</v>
      </c>
      <c r="R22"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22" s="80"/>
      <c r="T22" s="81">
        <f t="shared" si="0"/>
        <v>13</v>
      </c>
    </row>
    <row r="23" spans="1:20" ht="15" thickBot="1" x14ac:dyDescent="0.4">
      <c r="A23" s="72" t="s">
        <v>83</v>
      </c>
      <c r="E23" s="87"/>
      <c r="G23" s="73"/>
      <c r="H23" s="77"/>
      <c r="J23" s="89"/>
      <c r="K23" s="89"/>
      <c r="L23" s="80"/>
      <c r="M23" s="80"/>
      <c r="N23"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23" s="77"/>
      <c r="P23"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3" s="29">
        <f>IF(Tabelle1[[#This Row],[Ausserkantonale IVSE-anerkannte Institution]]&gt;0,(DAYS360(Tabelle1[[#This Row],[Von Datum (TT.MM.JJJJ)]],Tabelle1[[#This Row],[Bis Datum (TT.MM.JJJJ)]],TRUE)+1)*30,0)</f>
        <v>0</v>
      </c>
      <c r="R23"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23" s="80"/>
      <c r="T23" s="81">
        <f t="shared" si="0"/>
        <v>14</v>
      </c>
    </row>
    <row r="24" spans="1:20" ht="15" thickBot="1" x14ac:dyDescent="0.4">
      <c r="A24" s="32" t="s">
        <v>100</v>
      </c>
      <c r="B24" s="32" t="s">
        <v>97</v>
      </c>
      <c r="C24" s="73">
        <v>37381</v>
      </c>
      <c r="D24" s="32" t="s">
        <v>82</v>
      </c>
      <c r="E24" s="87" t="s">
        <v>78</v>
      </c>
      <c r="F24" s="90">
        <v>39448</v>
      </c>
      <c r="G24" s="91">
        <v>39903</v>
      </c>
      <c r="H24" s="96" t="s">
        <v>64</v>
      </c>
      <c r="J24" s="89"/>
      <c r="K24" s="89"/>
      <c r="L24" s="80"/>
      <c r="M24" s="80"/>
      <c r="N24"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24" s="77"/>
      <c r="P24"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4" s="29">
        <f>IF(Tabelle1[[#This Row],[Ausserkantonale IVSE-anerkannte Institution]]&gt;0,(DAYS360(Tabelle1[[#This Row],[Von Datum (TT.MM.JJJJ)]],Tabelle1[[#This Row],[Bis Datum (TT.MM.JJJJ)]],TRUE)+1)*30,0)</f>
        <v>0</v>
      </c>
      <c r="R24"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24" s="80"/>
      <c r="T24" s="81">
        <f t="shared" si="0"/>
        <v>15</v>
      </c>
    </row>
    <row r="25" spans="1:20" ht="15" thickBot="1" x14ac:dyDescent="0.4">
      <c r="A25" s="32" t="s">
        <v>100</v>
      </c>
      <c r="B25" s="32" t="s">
        <v>97</v>
      </c>
      <c r="C25" s="73">
        <v>37381</v>
      </c>
      <c r="D25" s="32" t="s">
        <v>82</v>
      </c>
      <c r="E25" s="87" t="s">
        <v>78</v>
      </c>
      <c r="F25" s="93">
        <v>39904</v>
      </c>
      <c r="G25" s="94">
        <v>40178</v>
      </c>
      <c r="H25" s="97"/>
      <c r="I25" s="98" t="s">
        <v>38</v>
      </c>
      <c r="J25" s="99">
        <v>62100</v>
      </c>
      <c r="K25" s="100"/>
      <c r="L25" s="80"/>
      <c r="M25" s="80"/>
      <c r="N25"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2484</v>
      </c>
      <c r="O25" s="77"/>
      <c r="P25"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5" s="29">
        <f>IF(Tabelle1[[#This Row],[Ausserkantonale IVSE-anerkannte Institution]]&gt;0,(DAYS360(Tabelle1[[#This Row],[Von Datum (TT.MM.JJJJ)]],Tabelle1[[#This Row],[Bis Datum (TT.MM.JJJJ)]],TRUE)+1)*30,0)</f>
        <v>0</v>
      </c>
      <c r="R25"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59616</v>
      </c>
      <c r="S25" s="80"/>
      <c r="T25" s="81">
        <f t="shared" si="0"/>
        <v>16</v>
      </c>
    </row>
    <row r="26" spans="1:20" x14ac:dyDescent="0.35">
      <c r="E26" s="87"/>
      <c r="G26" s="73"/>
      <c r="H26" s="77"/>
      <c r="J26" s="89"/>
      <c r="K26" s="89"/>
      <c r="L26" s="80"/>
      <c r="M26" s="80"/>
      <c r="N26"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26" s="77"/>
      <c r="P26"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6" s="29">
        <f>IF(Tabelle1[[#This Row],[Ausserkantonale IVSE-anerkannte Institution]]&gt;0,(DAYS360(Tabelle1[[#This Row],[Von Datum (TT.MM.JJJJ)]],Tabelle1[[#This Row],[Bis Datum (TT.MM.JJJJ)]],TRUE)+1)*30,0)</f>
        <v>0</v>
      </c>
      <c r="R26"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26" s="80"/>
      <c r="T26" s="81">
        <f t="shared" si="0"/>
        <v>17</v>
      </c>
    </row>
    <row r="27" spans="1:20" ht="15" thickBot="1" x14ac:dyDescent="0.4">
      <c r="A27" s="72" t="s">
        <v>84</v>
      </c>
      <c r="E27" s="87"/>
      <c r="G27" s="73"/>
      <c r="H27" s="77"/>
      <c r="J27" s="89"/>
      <c r="K27" s="89"/>
      <c r="L27" s="80"/>
      <c r="M27" s="80"/>
      <c r="N27"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27" s="77"/>
      <c r="P27"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7" s="29">
        <f>IF(Tabelle1[[#This Row],[Ausserkantonale IVSE-anerkannte Institution]]&gt;0,(DAYS360(Tabelle1[[#This Row],[Von Datum (TT.MM.JJJJ)]],Tabelle1[[#This Row],[Bis Datum (TT.MM.JJJJ)]],TRUE)+1)*30,0)</f>
        <v>0</v>
      </c>
      <c r="R27"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27" s="80"/>
      <c r="T27" s="81">
        <f t="shared" si="0"/>
        <v>18</v>
      </c>
    </row>
    <row r="28" spans="1:20" x14ac:dyDescent="0.35">
      <c r="A28" s="32" t="s">
        <v>98</v>
      </c>
      <c r="B28" s="32" t="s">
        <v>99</v>
      </c>
      <c r="C28" s="73">
        <v>37413</v>
      </c>
      <c r="D28" s="32" t="s">
        <v>103</v>
      </c>
      <c r="E28" s="87" t="s">
        <v>78</v>
      </c>
      <c r="F28" s="90">
        <v>39448</v>
      </c>
      <c r="G28" s="91">
        <v>39903</v>
      </c>
      <c r="H28" s="77"/>
      <c r="I28" s="88" t="s">
        <v>41</v>
      </c>
      <c r="J28" s="89">
        <v>117000</v>
      </c>
      <c r="K28" s="89"/>
      <c r="L28" s="80"/>
      <c r="M28" s="80"/>
      <c r="N28"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4680</v>
      </c>
      <c r="O28" s="96" t="s">
        <v>64</v>
      </c>
      <c r="P28"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51480</v>
      </c>
      <c r="Q28" s="29">
        <f>IF(Tabelle1[[#This Row],[Ausserkantonale IVSE-anerkannte Institution]]&gt;0,(DAYS360(Tabelle1[[#This Row],[Von Datum (TT.MM.JJJJ)]],Tabelle1[[#This Row],[Bis Datum (TT.MM.JJJJ)]],TRUE)+1)*30,0)</f>
        <v>0</v>
      </c>
      <c r="R28"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60840</v>
      </c>
      <c r="S28" s="80"/>
      <c r="T28" s="81">
        <f t="shared" si="0"/>
        <v>19</v>
      </c>
    </row>
    <row r="29" spans="1:20" ht="15" thickBot="1" x14ac:dyDescent="0.4">
      <c r="A29" s="32" t="s">
        <v>98</v>
      </c>
      <c r="B29" s="32" t="s">
        <v>99</v>
      </c>
      <c r="C29" s="73">
        <v>37413</v>
      </c>
      <c r="D29" s="32" t="s">
        <v>103</v>
      </c>
      <c r="E29" s="87" t="s">
        <v>78</v>
      </c>
      <c r="F29" s="93">
        <v>39904</v>
      </c>
      <c r="G29" s="94">
        <v>40178</v>
      </c>
      <c r="H29" s="77"/>
      <c r="I29" s="88" t="s">
        <v>41</v>
      </c>
      <c r="J29" s="89">
        <v>70200</v>
      </c>
      <c r="K29" s="89"/>
      <c r="L29" s="80"/>
      <c r="M29" s="80"/>
      <c r="N29" s="29">
        <f>(Tabelle1[[#This Row],[Innerkantonale beitrags-berechtigte Institution]]+Tabelle1[[#This Row],[Ausserkantonale IVSE-anerkannte Institution]]-Tabelle1[[#This Row],[Stipendien bis 31.12.2020 max. ZAKL Fr. 10''800.- pro Ausbildungs-jahr]]-Tabelle1[[#This Row],[Beiträge von Eltern und Jugendlichen an die Versorger-taxen]])*4%</f>
        <v>2808</v>
      </c>
      <c r="O29" s="101"/>
      <c r="P29"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29" s="29">
        <f>IF(Tabelle1[[#This Row],[Ausserkantonale IVSE-anerkannte Institution]]&gt;0,(DAYS360(Tabelle1[[#This Row],[Von Datum (TT.MM.JJJJ)]],Tabelle1[[#This Row],[Bis Datum (TT.MM.JJJJ)]],TRUE)+1)*30,0)</f>
        <v>0</v>
      </c>
      <c r="R29" s="29">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67392</v>
      </c>
      <c r="S29" s="80"/>
      <c r="T29" s="81">
        <f t="shared" si="0"/>
        <v>20</v>
      </c>
    </row>
    <row r="30" spans="1:20" x14ac:dyDescent="0.35">
      <c r="H30" s="77"/>
      <c r="J30" s="89"/>
      <c r="K30" s="89"/>
      <c r="L30" s="80"/>
      <c r="M30" s="80"/>
      <c r="N30" s="102">
        <f>(Tabelle1[[#This Row],[Innerkantonale beitrags-berechtigte Institution]]+Tabelle1[[#This Row],[Ausserkantonale IVSE-anerkannte Institution]]-Tabelle1[[#This Row],[Stipendien bis 31.12.2020 max. ZAKL Fr. 10''800.- pro Ausbildungs-jahr]]-Tabelle1[[#This Row],[Beiträge von Eltern und Jugendlichen an die Versorger-taxen]])*4%</f>
        <v>0</v>
      </c>
      <c r="O30" s="77"/>
      <c r="P30" s="29">
        <f>IF(Tabelle1[[#This Row],[Während gesamtem Zeitraum Ergänzungs-/ Zusatzleistungen erhalten: "ja". Falls nur Teil des Zeitraums: Platzierung auf zwei Zeilen aufteilen]]="Ja",44%*(Tabelle1[[#This Row],[Innerkantonale beitrags-berechtigte Institution]]+Tabelle1[[#This Row],[Ausserkantonale IVSE-anerkannte Institution]]-Tabelle1[[#This Row],[Stipendien bis 31.12.2020 max. ZAKL Fr. 10''800.- pro Ausbildungs-jahr]]-Tabelle1[[#This Row],[Beiträge von Eltern und Jugendlichen an die Versorger-taxen]]),0)</f>
        <v>0</v>
      </c>
      <c r="Q30" s="102">
        <f>IF(Tabelle1[[#This Row],[Ausserkantonale IVSE-anerkannte Institution]]&gt;0,(DAYS360(Tabelle1[[#This Row],[Von Datum (TT.MM.JJJJ)]],Tabelle1[[#This Row],[Bis Datum (TT.MM.JJJJ)]],TRUE)+1)*30,0)</f>
        <v>0</v>
      </c>
      <c r="R30" s="102">
        <f>Tabelle1[[#This Row],[Innerkantonale beitrags-berechtigte Institution]]+Tabelle1[[#This Row],[Ausserkantonale IVSE-anerkannte Institution]]-Tabelle1[[#This Row],[Stipendien bis 31.12.2020 max. ZAKL Fr. 10''800.- pro Ausbildungs-jahr]]-Tabelle1[[#This Row],[Beiträge von Eltern und Jugendlichen an die Versorger-taxen]]-Tabelle1[[#This Row],[Beitrag Kanton (4%) an Ausgaben wirtschaftliche Hilfe (§45 SHG)]]-Tabelle1[[#This Row],[Beitrag Kanton (44%) an Ergänzungs-/ Zusatz-leistungen]]-Tabelle1[[#This Row],[Beitrag der Unterhalts-pflichtigen bei ausser-kantonaler Platzierung]]</f>
        <v>0</v>
      </c>
      <c r="S30" s="103"/>
      <c r="T30" s="81">
        <f t="shared" si="0"/>
        <v>21</v>
      </c>
    </row>
    <row r="31" spans="1:20" x14ac:dyDescent="0.35">
      <c r="A31" s="85" t="s">
        <v>15</v>
      </c>
      <c r="B31" s="85"/>
      <c r="C31" s="76"/>
      <c r="D31" s="85"/>
      <c r="E31" s="76"/>
      <c r="F31" s="76"/>
      <c r="G31" s="85"/>
      <c r="H31" s="85"/>
      <c r="I31" s="78"/>
      <c r="J31" s="104">
        <f>SUBTOTAL(9,Tabelle1[Innerkantonale beitrags-berechtigte Institution])</f>
        <v>544500</v>
      </c>
      <c r="K31" s="104">
        <f>SUBTOTAL(9,Tabelle1[Ausserkantonale IVSE-anerkannte Institution])</f>
        <v>333900</v>
      </c>
      <c r="L31" s="104">
        <f>SUBTOTAL(109,Tabelle1[Stipendien bis 31.12.2020 max. ZAKL Fr. 10''800.- pro Ausbildungs-jahr])</f>
        <v>10800</v>
      </c>
      <c r="M31" s="104">
        <f>SUBTOTAL(109,Tabelle1[Beiträge von Eltern und Jugendlichen an die Versorger-taxen])</f>
        <v>7200</v>
      </c>
      <c r="N31" s="105">
        <f>SUBTOTAL(109,Tabelle1[Beitrag Kanton (4%) an Ausgaben wirtschaftliche Hilfe (§45 SHG)])</f>
        <v>34416</v>
      </c>
      <c r="O31" s="104"/>
      <c r="P31" s="105">
        <f>SUBTOTAL(9,Tabelle1[Beitrag Kanton (44%) an Ergänzungs-/ Zusatz-leistungen])</f>
        <v>51480</v>
      </c>
      <c r="Q31" s="105">
        <f>SUBTOTAL(9,Tabelle1[Beitrag der Unterhalts-pflichtigen bei ausser-kantonaler Platzierung])</f>
        <v>43200</v>
      </c>
      <c r="R31" s="105">
        <f>SUBTOTAL(109,Tabelle1[Rückforderungs- betrag])</f>
        <v>731304</v>
      </c>
      <c r="S31" s="106"/>
      <c r="T31" s="107"/>
    </row>
    <row r="33" spans="14:14" x14ac:dyDescent="0.35">
      <c r="N33" s="110"/>
    </row>
  </sheetData>
  <sheetProtection algorithmName="SHA-512" hashValue="SIHsfvt/MUe4Q/d+hBkhg16+m8r6L1HydIP8NWHCDaoW8eYLYs2MK/vmP0Ca8iylMy28ICts1udHhfThVIThBg==" saltValue="Qj5WkM2A0B6KCjavcdipxg==" spinCount="100000" sheet="1" objects="1" scenarios="1"/>
  <mergeCells count="15">
    <mergeCell ref="L5:O5"/>
    <mergeCell ref="R5:S5"/>
    <mergeCell ref="J8:K8"/>
    <mergeCell ref="L8:Q8"/>
    <mergeCell ref="D8:E8"/>
    <mergeCell ref="F8:G8"/>
    <mergeCell ref="E5:F5"/>
    <mergeCell ref="B2:C2"/>
    <mergeCell ref="B5:C5"/>
    <mergeCell ref="B3:C3"/>
    <mergeCell ref="A8:C8"/>
    <mergeCell ref="H5:J5"/>
    <mergeCell ref="H6:J6"/>
    <mergeCell ref="E2:F2"/>
    <mergeCell ref="E3:F3"/>
  </mergeCells>
  <conditionalFormatting sqref="I10:R30">
    <cfRule type="expression" dxfId="93" priority="4">
      <formula>$H10="ja"</formula>
    </cfRule>
  </conditionalFormatting>
  <conditionalFormatting sqref="J9:R9">
    <cfRule type="expression" dxfId="92" priority="2">
      <formula>$H9="ja"</formula>
    </cfRule>
  </conditionalFormatting>
  <conditionalFormatting sqref="I9">
    <cfRule type="expression" dxfId="91" priority="1">
      <formula>$H9="ja"</formula>
    </cfRule>
  </conditionalFormatting>
  <dataValidations xWindow="1081" yWindow="601" count="3">
    <dataValidation allowBlank="1" promptTitle="Versorgertaxe Ziffer" prompt="Bitte die Ziffer der Versorgertaxe gemäss VO über die Versorgertaxen im Dropdown auswählen." sqref="G9:G30"/>
    <dataValidation type="list" allowBlank="1" showDropDown="1" showErrorMessage="1" errorTitle="Ergänzungs-/Zusatzleistung" error="Bitte tragen Sie &quot;ja&quot; ein, wenn über den gesamten Zeitraum Ergänzungs-/Zusatzleistungen erhalten wurden. Falls nur zu einem Teil des Zeitraums Leistungen erhalten wurden: Teilen Sie bitte die Platzierung auf zwei Zeilen auf." sqref="O10:O30">
      <formula1>"Ja,ja,JA"</formula1>
    </dataValidation>
    <dataValidation type="list" allowBlank="1" showDropDown="1" showErrorMessage="1" errorTitle="Kostenersatz" error="Bitte tragen Sie &quot;ja&quot; ein, wenn über den gesamten Zeitraum Kostenersatz erhalten wurden. Falls nur zu einem Teil des Zeitraums Kostenersatz erhalten wurde: Teilen Sie bitte die Platzierung auf zwei Zeilen auf." sqref="H10:H30">
      <formula1>"Ja,ja,JA"</formula1>
    </dataValidation>
  </dataValidations>
  <pageMargins left="0.34" right="0.31" top="1.5748031496062993" bottom="1.7" header="0.31496062992125984" footer="0.31496062992125984"/>
  <pageSetup paperSize="8" scale="69" fitToHeight="0" orientation="landscape" r:id="rId1"/>
  <headerFooter>
    <oddHeader>&amp;L&amp;G
&amp;"Arial,Fett"&amp;14MUSTER-Formular für Rückforderungen an das AJB &amp;R&amp;"Arial,Fett"&amp;12Amt für Jugend und Berufsberatung
&amp;"Arial,Standard"Rückforderung Versorgertaxen</oddHead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1081" yWindow="601" count="1">
        <x14:dataValidation type="list" showErrorMessage="1" errorTitle="Versorgertaxe" error="Bitte wählen Sie eine gültige Versorgertaxe gemäss &quot;Versorgertaxen-Zusammenstellung&quot; aus der Auswahlliste." promptTitle="Versorgertaxe Ziffer" prompt="Bitte die Ziffer der Versorgertaxe gemäss VO über die Versorgertaxen im Dropdown auswählen.">
          <x14:formula1>
            <xm:f>Versorgertaxen!$A$1:$A$13</xm:f>
          </x14:formula1>
          <xm:sqref>I10:I30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53"/>
  <sheetViews>
    <sheetView zoomScaleNormal="100" zoomScalePageLayoutView="70" workbookViewId="0">
      <selection activeCell="B2" sqref="B2:C2"/>
    </sheetView>
  </sheetViews>
  <sheetFormatPr baseColWidth="10" defaultColWidth="11.453125" defaultRowHeight="14.5" x14ac:dyDescent="0.35"/>
  <cols>
    <col min="1" max="2" width="16.453125" style="2" customWidth="1"/>
    <col min="3" max="3" width="12.7265625" style="3" customWidth="1"/>
    <col min="4" max="4" width="19.1796875" style="2" customWidth="1"/>
    <col min="5" max="5" width="15.54296875" style="3" customWidth="1"/>
    <col min="6" max="6" width="11.26953125" style="3" customWidth="1"/>
    <col min="7" max="7" width="11.26953125" style="2" customWidth="1"/>
    <col min="8" max="8" width="21" style="2" customWidth="1"/>
    <col min="9" max="9" width="21.1796875" style="5" customWidth="1"/>
    <col min="10" max="11" width="15.1796875" style="4" customWidth="1"/>
    <col min="12" max="12" width="12" style="1" customWidth="1"/>
    <col min="13" max="13" width="11.1796875" style="1" customWidth="1"/>
    <col min="14" max="14" width="13.26953125" style="2" customWidth="1"/>
    <col min="15" max="15" width="22" style="1" customWidth="1"/>
    <col min="16" max="16" width="12.54296875" style="1" customWidth="1"/>
    <col min="17" max="17" width="12" style="2" customWidth="1"/>
    <col min="18" max="18" width="13.54296875" style="2" customWidth="1"/>
    <col min="19" max="19" width="14.453125" style="7" customWidth="1"/>
    <col min="20" max="20" width="6.453125" style="19" customWidth="1"/>
    <col min="21" max="21" width="11.453125" style="2" customWidth="1"/>
    <col min="22" max="16384" width="11.453125" style="2"/>
  </cols>
  <sheetData>
    <row r="1" spans="1:20" x14ac:dyDescent="0.35">
      <c r="A1" s="24" t="s">
        <v>61</v>
      </c>
      <c r="B1" s="25"/>
      <c r="C1" s="26"/>
      <c r="D1" s="25"/>
      <c r="E1" s="26"/>
      <c r="F1" s="26"/>
      <c r="G1" s="25"/>
      <c r="H1" s="24" t="s">
        <v>62</v>
      </c>
      <c r="I1" s="27"/>
      <c r="J1" s="28"/>
      <c r="K1" s="28"/>
      <c r="L1" s="29"/>
      <c r="M1" s="29"/>
      <c r="N1" s="30"/>
      <c r="O1" s="29"/>
      <c r="P1" s="29"/>
      <c r="Q1" s="29"/>
      <c r="R1" s="29"/>
      <c r="S1" s="28"/>
      <c r="T1" s="31"/>
    </row>
    <row r="2" spans="1:20" x14ac:dyDescent="0.35">
      <c r="A2" s="24" t="s">
        <v>9</v>
      </c>
      <c r="B2" s="174"/>
      <c r="C2" s="174"/>
      <c r="D2" s="33" t="s">
        <v>11</v>
      </c>
      <c r="E2" s="174"/>
      <c r="F2" s="174"/>
      <c r="G2" s="25"/>
      <c r="H2" s="22"/>
      <c r="I2" s="22"/>
      <c r="J2" s="11"/>
      <c r="K2" s="11"/>
      <c r="L2" s="11"/>
      <c r="M2" s="11"/>
      <c r="N2" s="11"/>
      <c r="O2" s="11"/>
      <c r="P2" s="11"/>
      <c r="Q2" s="11"/>
      <c r="R2" s="11"/>
      <c r="S2" s="11"/>
      <c r="T2" s="31"/>
    </row>
    <row r="3" spans="1:20" x14ac:dyDescent="0.35">
      <c r="A3" s="24" t="s">
        <v>16</v>
      </c>
      <c r="B3" s="174"/>
      <c r="C3" s="174"/>
      <c r="D3" s="33" t="s">
        <v>17</v>
      </c>
      <c r="E3" s="174"/>
      <c r="F3" s="174"/>
      <c r="G3" s="25"/>
      <c r="H3" s="22"/>
      <c r="I3" s="23"/>
      <c r="J3" s="12"/>
      <c r="K3" s="12"/>
      <c r="L3" s="12"/>
      <c r="M3" s="12"/>
      <c r="N3" s="12"/>
      <c r="O3" s="12"/>
      <c r="P3" s="12"/>
      <c r="Q3" s="12"/>
      <c r="R3" s="12"/>
      <c r="S3" s="12"/>
      <c r="T3" s="31"/>
    </row>
    <row r="4" spans="1:20" x14ac:dyDescent="0.35">
      <c r="A4" s="40" t="s">
        <v>0</v>
      </c>
      <c r="B4" s="41"/>
      <c r="C4" s="42"/>
      <c r="D4" s="41"/>
      <c r="E4" s="42"/>
      <c r="F4" s="42"/>
      <c r="G4" s="41"/>
      <c r="H4" s="41"/>
      <c r="I4" s="43"/>
      <c r="J4" s="44"/>
      <c r="K4" s="45"/>
      <c r="L4" s="45"/>
      <c r="M4" s="45"/>
      <c r="N4" s="45"/>
      <c r="O4" s="45"/>
      <c r="P4" s="45"/>
      <c r="Q4" s="45"/>
      <c r="R4" s="45"/>
      <c r="S4" s="45"/>
      <c r="T4" s="46"/>
    </row>
    <row r="5" spans="1:20" x14ac:dyDescent="0.35">
      <c r="A5" s="40" t="s">
        <v>1</v>
      </c>
      <c r="B5" s="174"/>
      <c r="C5" s="174"/>
      <c r="D5" s="47" t="s">
        <v>2</v>
      </c>
      <c r="E5" s="174"/>
      <c r="F5" s="174"/>
      <c r="G5" s="47" t="s">
        <v>3</v>
      </c>
      <c r="H5" s="174"/>
      <c r="I5" s="174"/>
      <c r="J5" s="174"/>
      <c r="K5" s="48" t="s">
        <v>10</v>
      </c>
      <c r="L5" s="175"/>
      <c r="M5" s="176"/>
      <c r="N5" s="176"/>
      <c r="O5" s="176"/>
      <c r="P5" s="47"/>
      <c r="Q5" s="47" t="s">
        <v>11</v>
      </c>
      <c r="R5" s="176"/>
      <c r="S5" s="176"/>
      <c r="T5" s="46"/>
    </row>
    <row r="6" spans="1:20" x14ac:dyDescent="0.35">
      <c r="A6" s="40"/>
      <c r="B6" s="40"/>
      <c r="C6" s="40"/>
      <c r="D6" s="40"/>
      <c r="E6" s="40"/>
      <c r="F6" s="40"/>
      <c r="G6" s="40"/>
      <c r="H6" s="174"/>
      <c r="I6" s="174"/>
      <c r="J6" s="174"/>
      <c r="K6" s="49"/>
      <c r="L6" s="49"/>
      <c r="M6" s="49"/>
      <c r="N6" s="40"/>
      <c r="O6" s="49"/>
      <c r="P6" s="49"/>
      <c r="Q6" s="49"/>
      <c r="R6" s="49"/>
      <c r="S6" s="49"/>
      <c r="T6" s="46"/>
    </row>
    <row r="7" spans="1:20" ht="15" thickBot="1" x14ac:dyDescent="0.4">
      <c r="A7" s="25" t="s">
        <v>18</v>
      </c>
      <c r="B7" s="25"/>
      <c r="C7" s="26"/>
      <c r="D7" s="25"/>
      <c r="E7" s="26"/>
      <c r="F7" s="26"/>
      <c r="G7" s="25"/>
      <c r="H7" s="25"/>
      <c r="I7" s="27"/>
      <c r="J7" s="28"/>
      <c r="K7" s="30"/>
      <c r="L7" s="30"/>
      <c r="M7" s="30"/>
      <c r="N7" s="30"/>
      <c r="O7" s="30"/>
      <c r="P7" s="30"/>
      <c r="Q7" s="30"/>
      <c r="R7" s="30"/>
      <c r="S7" s="28"/>
      <c r="T7" s="31"/>
    </row>
    <row r="8" spans="1:20" ht="15" thickBot="1" x14ac:dyDescent="0.4">
      <c r="A8" s="163" t="s">
        <v>65</v>
      </c>
      <c r="B8" s="164"/>
      <c r="C8" s="165"/>
      <c r="D8" s="172" t="s">
        <v>6</v>
      </c>
      <c r="E8" s="173"/>
      <c r="F8" s="172" t="s">
        <v>27</v>
      </c>
      <c r="G8" s="173"/>
      <c r="H8" s="50" t="s">
        <v>26</v>
      </c>
      <c r="I8" s="51" t="s">
        <v>20</v>
      </c>
      <c r="J8" s="167" t="s">
        <v>22</v>
      </c>
      <c r="K8" s="168"/>
      <c r="L8" s="169" t="s">
        <v>25</v>
      </c>
      <c r="M8" s="170"/>
      <c r="N8" s="170"/>
      <c r="O8" s="170"/>
      <c r="P8" s="170"/>
      <c r="Q8" s="171"/>
      <c r="R8" s="52"/>
      <c r="S8" s="53"/>
      <c r="T8" s="54"/>
    </row>
    <row r="9" spans="1:20" s="9" customFormat="1" ht="82.5" customHeight="1" thickBot="1" x14ac:dyDescent="0.4">
      <c r="A9" s="55" t="s">
        <v>4</v>
      </c>
      <c r="B9" s="56" t="s">
        <v>5</v>
      </c>
      <c r="C9" s="57" t="s">
        <v>130</v>
      </c>
      <c r="D9" s="55" t="s">
        <v>7</v>
      </c>
      <c r="E9" s="58" t="s">
        <v>8</v>
      </c>
      <c r="F9" s="59" t="s">
        <v>129</v>
      </c>
      <c r="G9" s="57" t="s">
        <v>128</v>
      </c>
      <c r="H9" s="60" t="s">
        <v>29</v>
      </c>
      <c r="I9" s="61" t="s">
        <v>140</v>
      </c>
      <c r="J9" s="62" t="s">
        <v>24</v>
      </c>
      <c r="K9" s="63" t="s">
        <v>23</v>
      </c>
      <c r="L9" s="62" t="s">
        <v>28</v>
      </c>
      <c r="M9" s="64" t="s">
        <v>136</v>
      </c>
      <c r="N9" s="65" t="s">
        <v>75</v>
      </c>
      <c r="O9" s="66" t="s">
        <v>126</v>
      </c>
      <c r="P9" s="65" t="s">
        <v>76</v>
      </c>
      <c r="Q9" s="67" t="s">
        <v>72</v>
      </c>
      <c r="R9" s="68" t="s">
        <v>127</v>
      </c>
      <c r="S9" s="69" t="s">
        <v>21</v>
      </c>
      <c r="T9" s="70" t="s">
        <v>19</v>
      </c>
    </row>
    <row r="10" spans="1:20" s="130" customFormat="1" x14ac:dyDescent="0.35">
      <c r="C10" s="131"/>
      <c r="D10" s="132"/>
      <c r="E10" s="133"/>
      <c r="F10" s="134"/>
      <c r="G10" s="134"/>
      <c r="H10" s="20"/>
      <c r="I10" s="136"/>
      <c r="J10" s="16"/>
      <c r="K10" s="16"/>
      <c r="L10" s="16"/>
      <c r="M10" s="16"/>
      <c r="N10"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0" s="135"/>
      <c r="P10"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0" s="138">
        <f>IF(Tabelle13[[#This Row],[Ausserkantonale IVSE-anerkannte Institution]]&gt;0,(DAYS360(Tabelle13[[#This Row],[Von Datum (TT.MM.JJJJ)]],Tabelle13[[#This Row],[Bis Datum (TT.MM.JJJJ)]],TRUE)+1)*30,0)</f>
        <v>0</v>
      </c>
      <c r="R10"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0" s="6"/>
      <c r="T10" s="17">
        <f t="shared" ref="T10:T25" si="0">ROW(U1)</f>
        <v>1</v>
      </c>
    </row>
    <row r="11" spans="1:20" s="130" customFormat="1" x14ac:dyDescent="0.35">
      <c r="C11" s="131"/>
      <c r="D11" s="132"/>
      <c r="E11" s="133"/>
      <c r="F11" s="134"/>
      <c r="G11" s="134"/>
      <c r="H11" s="20"/>
      <c r="I11" s="136"/>
      <c r="J11" s="16"/>
      <c r="K11" s="16"/>
      <c r="L11" s="16"/>
      <c r="M11" s="16"/>
      <c r="N11"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1" s="135"/>
      <c r="P11"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1" s="138">
        <f>IF(Tabelle13[[#This Row],[Ausserkantonale IVSE-anerkannte Institution]]&gt;0,(DAYS360(Tabelle13[[#This Row],[Von Datum (TT.MM.JJJJ)]],Tabelle13[[#This Row],[Bis Datum (TT.MM.JJJJ)]],TRUE)+1)*30,0)</f>
        <v>0</v>
      </c>
      <c r="R11"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1" s="6"/>
      <c r="T11" s="17">
        <f t="shared" si="0"/>
        <v>2</v>
      </c>
    </row>
    <row r="12" spans="1:20" s="130" customFormat="1" x14ac:dyDescent="0.35">
      <c r="C12" s="131"/>
      <c r="D12" s="132"/>
      <c r="E12" s="133"/>
      <c r="F12" s="134"/>
      <c r="G12" s="134"/>
      <c r="H12" s="20"/>
      <c r="I12" s="136"/>
      <c r="J12" s="16"/>
      <c r="K12" s="16"/>
      <c r="L12" s="16"/>
      <c r="M12" s="16"/>
      <c r="N12"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2" s="135"/>
      <c r="P12"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2" s="138">
        <f>IF(Tabelle13[[#This Row],[Ausserkantonale IVSE-anerkannte Institution]]&gt;0,(DAYS360(Tabelle13[[#This Row],[Von Datum (TT.MM.JJJJ)]],Tabelle13[[#This Row],[Bis Datum (TT.MM.JJJJ)]],TRUE)+1)*30,0)</f>
        <v>0</v>
      </c>
      <c r="R12"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2" s="6"/>
      <c r="T12" s="17">
        <f t="shared" si="0"/>
        <v>3</v>
      </c>
    </row>
    <row r="13" spans="1:20" s="130" customFormat="1" x14ac:dyDescent="0.35">
      <c r="C13" s="131"/>
      <c r="D13" s="132"/>
      <c r="E13" s="133"/>
      <c r="F13" s="134"/>
      <c r="G13" s="134"/>
      <c r="H13" s="20"/>
      <c r="I13" s="136"/>
      <c r="J13" s="16"/>
      <c r="K13" s="16"/>
      <c r="L13" s="16"/>
      <c r="M13" s="16"/>
      <c r="N13"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3" s="135"/>
      <c r="P13"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3" s="138">
        <f>IF(Tabelle13[[#This Row],[Ausserkantonale IVSE-anerkannte Institution]]&gt;0,(DAYS360(Tabelle13[[#This Row],[Von Datum (TT.MM.JJJJ)]],Tabelle13[[#This Row],[Bis Datum (TT.MM.JJJJ)]],TRUE)+1)*30,0)</f>
        <v>0</v>
      </c>
      <c r="R13"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3" s="6"/>
      <c r="T13" s="17">
        <f t="shared" si="0"/>
        <v>4</v>
      </c>
    </row>
    <row r="14" spans="1:20" s="130" customFormat="1" x14ac:dyDescent="0.35">
      <c r="C14" s="131"/>
      <c r="D14" s="132"/>
      <c r="E14" s="133"/>
      <c r="F14" s="134"/>
      <c r="G14" s="134"/>
      <c r="H14" s="135"/>
      <c r="I14" s="136"/>
      <c r="J14" s="16"/>
      <c r="K14" s="16"/>
      <c r="L14" s="16"/>
      <c r="M14" s="16"/>
      <c r="N14"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4" s="135"/>
      <c r="P14"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4" s="138">
        <f>IF(Tabelle13[[#This Row],[Ausserkantonale IVSE-anerkannte Institution]]&gt;0,(DAYS360(Tabelle13[[#This Row],[Von Datum (TT.MM.JJJJ)]],Tabelle13[[#This Row],[Bis Datum (TT.MM.JJJJ)]],TRUE)+1)*30,0)</f>
        <v>0</v>
      </c>
      <c r="R14"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4" s="6"/>
      <c r="T14" s="17">
        <f t="shared" si="0"/>
        <v>5</v>
      </c>
    </row>
    <row r="15" spans="1:20" s="130" customFormat="1" x14ac:dyDescent="0.35">
      <c r="C15" s="131"/>
      <c r="D15" s="139"/>
      <c r="E15" s="140"/>
      <c r="F15" s="131"/>
      <c r="G15" s="131"/>
      <c r="H15" s="135"/>
      <c r="I15" s="141"/>
      <c r="J15" s="21"/>
      <c r="K15" s="21"/>
      <c r="L15" s="16"/>
      <c r="M15" s="16"/>
      <c r="N15"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5" s="20"/>
      <c r="P15"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5" s="138">
        <f>IF(Tabelle13[[#This Row],[Ausserkantonale IVSE-anerkannte Institution]]&gt;0,(DAYS360(Tabelle13[[#This Row],[Von Datum (TT.MM.JJJJ)]],Tabelle13[[#This Row],[Bis Datum (TT.MM.JJJJ)]],TRUE)+1)*30,0)</f>
        <v>0</v>
      </c>
      <c r="R15"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5" s="6"/>
      <c r="T15" s="17">
        <f t="shared" si="0"/>
        <v>6</v>
      </c>
    </row>
    <row r="16" spans="1:20" s="130" customFormat="1" x14ac:dyDescent="0.35">
      <c r="C16" s="131"/>
      <c r="D16" s="139"/>
      <c r="E16" s="131"/>
      <c r="F16" s="131"/>
      <c r="G16" s="139"/>
      <c r="H16" s="135"/>
      <c r="I16" s="141"/>
      <c r="J16" s="21"/>
      <c r="K16" s="21"/>
      <c r="L16" s="16"/>
      <c r="M16" s="16"/>
      <c r="N16"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6" s="135"/>
      <c r="P16"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6" s="138">
        <f>IF(Tabelle13[[#This Row],[Ausserkantonale IVSE-anerkannte Institution]]&gt;0,(DAYS360(Tabelle13[[#This Row],[Von Datum (TT.MM.JJJJ)]],Tabelle13[[#This Row],[Bis Datum (TT.MM.JJJJ)]],TRUE)+1)*30,0)</f>
        <v>0</v>
      </c>
      <c r="R16"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6" s="6"/>
      <c r="T16" s="17">
        <f t="shared" si="0"/>
        <v>7</v>
      </c>
    </row>
    <row r="17" spans="3:20" s="130" customFormat="1" x14ac:dyDescent="0.35">
      <c r="C17" s="131"/>
      <c r="D17" s="139"/>
      <c r="E17" s="131"/>
      <c r="F17" s="131"/>
      <c r="G17" s="131"/>
      <c r="H17" s="135"/>
      <c r="I17" s="141"/>
      <c r="J17" s="21"/>
      <c r="K17" s="21"/>
      <c r="L17" s="16"/>
      <c r="M17" s="16"/>
      <c r="N17"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7" s="135"/>
      <c r="P17"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7" s="138">
        <f>IF(Tabelle13[[#This Row],[Ausserkantonale IVSE-anerkannte Institution]]&gt;0,(DAYS360(Tabelle13[[#This Row],[Von Datum (TT.MM.JJJJ)]],Tabelle13[[#This Row],[Bis Datum (TT.MM.JJJJ)]],TRUE)+1)*30,0)</f>
        <v>0</v>
      </c>
      <c r="R17"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7" s="6"/>
      <c r="T17" s="17">
        <f t="shared" si="0"/>
        <v>8</v>
      </c>
    </row>
    <row r="18" spans="3:20" s="130" customFormat="1" x14ac:dyDescent="0.35">
      <c r="C18" s="131"/>
      <c r="D18" s="132"/>
      <c r="E18" s="133"/>
      <c r="F18" s="134"/>
      <c r="G18" s="134"/>
      <c r="H18" s="135"/>
      <c r="I18" s="136"/>
      <c r="J18" s="16"/>
      <c r="K18" s="16"/>
      <c r="L18" s="16"/>
      <c r="M18" s="16"/>
      <c r="N18"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8" s="135"/>
      <c r="P18"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8" s="138">
        <f>IF(Tabelle13[[#This Row],[Ausserkantonale IVSE-anerkannte Institution]]&gt;0,(DAYS360(Tabelle13[[#This Row],[Von Datum (TT.MM.JJJJ)]],Tabelle13[[#This Row],[Bis Datum (TT.MM.JJJJ)]],TRUE)+1)*30,0)</f>
        <v>0</v>
      </c>
      <c r="R18"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8" s="6"/>
      <c r="T18" s="17">
        <f t="shared" si="0"/>
        <v>9</v>
      </c>
    </row>
    <row r="19" spans="3:20" s="130" customFormat="1" x14ac:dyDescent="0.35">
      <c r="C19" s="131"/>
      <c r="D19" s="139"/>
      <c r="E19" s="140"/>
      <c r="F19" s="131"/>
      <c r="G19" s="131"/>
      <c r="H19" s="135"/>
      <c r="I19" s="141"/>
      <c r="J19" s="21"/>
      <c r="K19" s="21"/>
      <c r="L19" s="16"/>
      <c r="M19" s="16"/>
      <c r="N19"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19" s="20"/>
      <c r="P19"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19" s="138">
        <f>IF(Tabelle13[[#This Row],[Ausserkantonale IVSE-anerkannte Institution]]&gt;0,(DAYS360(Tabelle13[[#This Row],[Von Datum (TT.MM.JJJJ)]],Tabelle13[[#This Row],[Bis Datum (TT.MM.JJJJ)]],TRUE)+1)*30,0)</f>
        <v>0</v>
      </c>
      <c r="R19"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19" s="6"/>
      <c r="T19" s="17">
        <f t="shared" si="0"/>
        <v>10</v>
      </c>
    </row>
    <row r="20" spans="3:20" s="130" customFormat="1" x14ac:dyDescent="0.35">
      <c r="C20" s="131"/>
      <c r="D20" s="139"/>
      <c r="E20" s="140"/>
      <c r="F20" s="131"/>
      <c r="G20" s="131"/>
      <c r="H20" s="135"/>
      <c r="I20" s="141"/>
      <c r="J20" s="21"/>
      <c r="K20" s="16"/>
      <c r="L20" s="16"/>
      <c r="M20" s="16"/>
      <c r="N20"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0" s="135"/>
      <c r="P20"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0" s="138">
        <f>IF(Tabelle13[[#This Row],[Ausserkantonale IVSE-anerkannte Institution]]&gt;0,(DAYS360(Tabelle13[[#This Row],[Von Datum (TT.MM.JJJJ)]],Tabelle13[[#This Row],[Bis Datum (TT.MM.JJJJ)]],TRUE)+1)*30,0)</f>
        <v>0</v>
      </c>
      <c r="R20"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0" s="6"/>
      <c r="T20" s="17">
        <f t="shared" si="0"/>
        <v>11</v>
      </c>
    </row>
    <row r="21" spans="3:20" s="130" customFormat="1" x14ac:dyDescent="0.35">
      <c r="C21" s="131"/>
      <c r="D21" s="139"/>
      <c r="E21" s="140"/>
      <c r="F21" s="131"/>
      <c r="G21" s="131"/>
      <c r="H21" s="135"/>
      <c r="I21" s="141"/>
      <c r="J21" s="21"/>
      <c r="K21" s="16"/>
      <c r="L21" s="16"/>
      <c r="M21" s="16"/>
      <c r="N21"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1" s="135"/>
      <c r="P21"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1" s="138">
        <f>IF(Tabelle13[[#This Row],[Ausserkantonale IVSE-anerkannte Institution]]&gt;0,(DAYS360(Tabelle13[[#This Row],[Von Datum (TT.MM.JJJJ)]],Tabelle13[[#This Row],[Bis Datum (TT.MM.JJJJ)]],TRUE)+1)*30,0)</f>
        <v>0</v>
      </c>
      <c r="R21"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1" s="6"/>
      <c r="T21" s="17">
        <f t="shared" si="0"/>
        <v>12</v>
      </c>
    </row>
    <row r="22" spans="3:20" s="130" customFormat="1" x14ac:dyDescent="0.35">
      <c r="C22" s="131"/>
      <c r="D22" s="139"/>
      <c r="E22" s="140"/>
      <c r="F22" s="131"/>
      <c r="G22" s="131"/>
      <c r="H22" s="135"/>
      <c r="I22" s="141"/>
      <c r="J22" s="21"/>
      <c r="K22" s="21"/>
      <c r="L22" s="16"/>
      <c r="M22" s="16"/>
      <c r="N22"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2" s="135"/>
      <c r="P22"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2" s="138">
        <f>IF(Tabelle13[[#This Row],[Ausserkantonale IVSE-anerkannte Institution]]&gt;0,(DAYS360(Tabelle13[[#This Row],[Von Datum (TT.MM.JJJJ)]],Tabelle13[[#This Row],[Bis Datum (TT.MM.JJJJ)]],TRUE)+1)*30,0)</f>
        <v>0</v>
      </c>
      <c r="R22"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2" s="6"/>
      <c r="T22" s="17">
        <f t="shared" si="0"/>
        <v>13</v>
      </c>
    </row>
    <row r="23" spans="3:20" s="130" customFormat="1" x14ac:dyDescent="0.35">
      <c r="C23" s="131"/>
      <c r="D23" s="139"/>
      <c r="E23" s="140"/>
      <c r="F23" s="131"/>
      <c r="G23" s="131"/>
      <c r="H23" s="135"/>
      <c r="I23" s="141"/>
      <c r="J23" s="21"/>
      <c r="K23" s="21"/>
      <c r="L23" s="16"/>
      <c r="M23" s="16"/>
      <c r="N23"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3" s="135"/>
      <c r="P23"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3" s="138">
        <f>IF(Tabelle13[[#This Row],[Ausserkantonale IVSE-anerkannte Institution]]&gt;0,(DAYS360(Tabelle13[[#This Row],[Von Datum (TT.MM.JJJJ)]],Tabelle13[[#This Row],[Bis Datum (TT.MM.JJJJ)]],TRUE)+1)*30,0)</f>
        <v>0</v>
      </c>
      <c r="R23"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3" s="6"/>
      <c r="T23" s="17">
        <f t="shared" si="0"/>
        <v>14</v>
      </c>
    </row>
    <row r="24" spans="3:20" s="130" customFormat="1" x14ac:dyDescent="0.35">
      <c r="C24" s="131"/>
      <c r="D24" s="139"/>
      <c r="E24" s="140"/>
      <c r="F24" s="131"/>
      <c r="G24" s="131"/>
      <c r="H24" s="135"/>
      <c r="I24" s="141"/>
      <c r="J24" s="21"/>
      <c r="K24" s="21"/>
      <c r="L24" s="16"/>
      <c r="M24" s="16"/>
      <c r="N24"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4" s="135"/>
      <c r="P24"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4" s="138">
        <f>IF(Tabelle13[[#This Row],[Ausserkantonale IVSE-anerkannte Institution]]&gt;0,(DAYS360(Tabelle13[[#This Row],[Von Datum (TT.MM.JJJJ)]],Tabelle13[[#This Row],[Bis Datum (TT.MM.JJJJ)]],TRUE)+1)*30,0)</f>
        <v>0</v>
      </c>
      <c r="R24"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4" s="6"/>
      <c r="T24" s="17">
        <f t="shared" si="0"/>
        <v>15</v>
      </c>
    </row>
    <row r="25" spans="3:20" s="130" customFormat="1" x14ac:dyDescent="0.35">
      <c r="C25" s="131"/>
      <c r="D25" s="139"/>
      <c r="E25" s="140"/>
      <c r="F25" s="131"/>
      <c r="G25" s="131"/>
      <c r="H25" s="135"/>
      <c r="I25" s="141"/>
      <c r="J25" s="21"/>
      <c r="K25" s="21"/>
      <c r="L25" s="16"/>
      <c r="M25" s="16"/>
      <c r="N25" s="137">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5" s="135"/>
      <c r="P25" s="138">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5" s="138">
        <f>IF(Tabelle13[[#This Row],[Ausserkantonale IVSE-anerkannte Institution]]&gt;0,(DAYS360(Tabelle13[[#This Row],[Von Datum (TT.MM.JJJJ)]],Tabelle13[[#This Row],[Bis Datum (TT.MM.JJJJ)]],TRUE)+1)*30,0)</f>
        <v>0</v>
      </c>
      <c r="R25" s="138">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5" s="6"/>
      <c r="T25" s="17">
        <f t="shared" si="0"/>
        <v>16</v>
      </c>
    </row>
    <row r="26" spans="3:20" s="130" customFormat="1" x14ac:dyDescent="0.35">
      <c r="C26" s="142"/>
      <c r="E26" s="142"/>
      <c r="F26" s="142"/>
      <c r="H26" s="143"/>
      <c r="I26" s="144"/>
      <c r="J26" s="145"/>
      <c r="K26" s="7"/>
      <c r="L26" s="6"/>
      <c r="M26" s="6"/>
      <c r="N26"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6" s="6"/>
      <c r="P26"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6" s="146">
        <f>IF(Tabelle13[[#This Row],[Ausserkantonale IVSE-anerkannte Institution]]&gt;0,(DAYS360(Tabelle13[[#This Row],[Von Datum (TT.MM.JJJJ)]],Tabelle13[[#This Row],[Bis Datum (TT.MM.JJJJ)]],TRUE)+1)*30,0)</f>
        <v>0</v>
      </c>
      <c r="R26"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6" s="8"/>
      <c r="T26" s="17">
        <f t="shared" ref="T26:T52" si="1">ROW(U17)</f>
        <v>17</v>
      </c>
    </row>
    <row r="27" spans="3:20" s="130" customFormat="1" x14ac:dyDescent="0.35">
      <c r="C27" s="142"/>
      <c r="E27" s="142"/>
      <c r="F27" s="142"/>
      <c r="H27" s="143"/>
      <c r="I27" s="144"/>
      <c r="J27" s="145"/>
      <c r="K27" s="7"/>
      <c r="L27" s="6"/>
      <c r="M27" s="6"/>
      <c r="N27"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7" s="6"/>
      <c r="P27"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7" s="146">
        <f>IF(Tabelle13[[#This Row],[Ausserkantonale IVSE-anerkannte Institution]]&gt;0,(DAYS360(Tabelle13[[#This Row],[Von Datum (TT.MM.JJJJ)]],Tabelle13[[#This Row],[Bis Datum (TT.MM.JJJJ)]],TRUE)+1)*30,0)</f>
        <v>0</v>
      </c>
      <c r="R27"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7" s="8"/>
      <c r="T27" s="17">
        <f t="shared" si="1"/>
        <v>18</v>
      </c>
    </row>
    <row r="28" spans="3:20" s="130" customFormat="1" x14ac:dyDescent="0.35">
      <c r="C28" s="142"/>
      <c r="E28" s="142"/>
      <c r="F28" s="142"/>
      <c r="H28" s="143"/>
      <c r="I28" s="144"/>
      <c r="J28" s="145"/>
      <c r="K28" s="7"/>
      <c r="L28" s="6"/>
      <c r="M28" s="6"/>
      <c r="N28"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8" s="6"/>
      <c r="P28"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8" s="146">
        <f>IF(Tabelle13[[#This Row],[Ausserkantonale IVSE-anerkannte Institution]]&gt;0,(DAYS360(Tabelle13[[#This Row],[Von Datum (TT.MM.JJJJ)]],Tabelle13[[#This Row],[Bis Datum (TT.MM.JJJJ)]],TRUE)+1)*30,0)</f>
        <v>0</v>
      </c>
      <c r="R28"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8" s="8"/>
      <c r="T28" s="17">
        <f t="shared" si="1"/>
        <v>19</v>
      </c>
    </row>
    <row r="29" spans="3:20" s="130" customFormat="1" x14ac:dyDescent="0.35">
      <c r="C29" s="142"/>
      <c r="E29" s="142"/>
      <c r="F29" s="142"/>
      <c r="H29" s="143"/>
      <c r="I29" s="144"/>
      <c r="J29" s="145"/>
      <c r="K29" s="7"/>
      <c r="L29" s="6"/>
      <c r="M29" s="6"/>
      <c r="N29"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29" s="6"/>
      <c r="P29"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29" s="146">
        <f>IF(Tabelle13[[#This Row],[Ausserkantonale IVSE-anerkannte Institution]]&gt;0,(DAYS360(Tabelle13[[#This Row],[Von Datum (TT.MM.JJJJ)]],Tabelle13[[#This Row],[Bis Datum (TT.MM.JJJJ)]],TRUE)+1)*30,0)</f>
        <v>0</v>
      </c>
      <c r="R29"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29" s="8"/>
      <c r="T29" s="17">
        <f t="shared" si="1"/>
        <v>20</v>
      </c>
    </row>
    <row r="30" spans="3:20" s="130" customFormat="1" x14ac:dyDescent="0.35">
      <c r="C30" s="142"/>
      <c r="E30" s="142"/>
      <c r="F30" s="142"/>
      <c r="H30" s="143"/>
      <c r="I30" s="144"/>
      <c r="J30" s="145"/>
      <c r="K30" s="7"/>
      <c r="L30" s="6"/>
      <c r="M30" s="6"/>
      <c r="N30"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0" s="6"/>
      <c r="P30"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0" s="146">
        <f>IF(Tabelle13[[#This Row],[Ausserkantonale IVSE-anerkannte Institution]]&gt;0,(DAYS360(Tabelle13[[#This Row],[Von Datum (TT.MM.JJJJ)]],Tabelle13[[#This Row],[Bis Datum (TT.MM.JJJJ)]],TRUE)+1)*30,0)</f>
        <v>0</v>
      </c>
      <c r="R30"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0" s="8"/>
      <c r="T30" s="17">
        <f t="shared" si="1"/>
        <v>21</v>
      </c>
    </row>
    <row r="31" spans="3:20" s="130" customFormat="1" x14ac:dyDescent="0.35">
      <c r="C31" s="142"/>
      <c r="E31" s="142"/>
      <c r="F31" s="142"/>
      <c r="H31" s="143"/>
      <c r="I31" s="144"/>
      <c r="J31" s="145"/>
      <c r="K31" s="7"/>
      <c r="L31" s="6"/>
      <c r="M31" s="6"/>
      <c r="N31"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1" s="6"/>
      <c r="P31"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1" s="146">
        <f>IF(Tabelle13[[#This Row],[Ausserkantonale IVSE-anerkannte Institution]]&gt;0,(DAYS360(Tabelle13[[#This Row],[Von Datum (TT.MM.JJJJ)]],Tabelle13[[#This Row],[Bis Datum (TT.MM.JJJJ)]],TRUE)+1)*30,0)</f>
        <v>0</v>
      </c>
      <c r="R31"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1" s="8"/>
      <c r="T31" s="17">
        <f t="shared" si="1"/>
        <v>22</v>
      </c>
    </row>
    <row r="32" spans="3:20" s="130" customFormat="1" x14ac:dyDescent="0.35">
      <c r="C32" s="142"/>
      <c r="E32" s="142"/>
      <c r="F32" s="142"/>
      <c r="H32" s="143"/>
      <c r="I32" s="144"/>
      <c r="J32" s="145"/>
      <c r="K32" s="7"/>
      <c r="L32" s="6"/>
      <c r="M32" s="6"/>
      <c r="N32"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2" s="6"/>
      <c r="P32"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2" s="146">
        <f>IF(Tabelle13[[#This Row],[Ausserkantonale IVSE-anerkannte Institution]]&gt;0,(DAYS360(Tabelle13[[#This Row],[Von Datum (TT.MM.JJJJ)]],Tabelle13[[#This Row],[Bis Datum (TT.MM.JJJJ)]],TRUE)+1)*30,0)</f>
        <v>0</v>
      </c>
      <c r="R32"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2" s="8"/>
      <c r="T32" s="17">
        <f t="shared" si="1"/>
        <v>23</v>
      </c>
    </row>
    <row r="33" spans="3:20" s="130" customFormat="1" x14ac:dyDescent="0.35">
      <c r="C33" s="142"/>
      <c r="E33" s="142"/>
      <c r="F33" s="142"/>
      <c r="H33" s="143"/>
      <c r="I33" s="144"/>
      <c r="J33" s="145"/>
      <c r="K33" s="7"/>
      <c r="L33" s="6"/>
      <c r="M33" s="6"/>
      <c r="N33"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3" s="6"/>
      <c r="P33"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3" s="146">
        <f>IF(Tabelle13[[#This Row],[Ausserkantonale IVSE-anerkannte Institution]]&gt;0,(DAYS360(Tabelle13[[#This Row],[Von Datum (TT.MM.JJJJ)]],Tabelle13[[#This Row],[Bis Datum (TT.MM.JJJJ)]],TRUE)+1)*30,0)</f>
        <v>0</v>
      </c>
      <c r="R33"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3" s="8"/>
      <c r="T33" s="17">
        <f t="shared" si="1"/>
        <v>24</v>
      </c>
    </row>
    <row r="34" spans="3:20" s="130" customFormat="1" x14ac:dyDescent="0.35">
      <c r="C34" s="142"/>
      <c r="E34" s="142"/>
      <c r="F34" s="142"/>
      <c r="H34" s="143"/>
      <c r="I34" s="144"/>
      <c r="J34" s="145"/>
      <c r="K34" s="7"/>
      <c r="L34" s="6"/>
      <c r="M34" s="6"/>
      <c r="N34"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4" s="6"/>
      <c r="P34"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4" s="146">
        <f>IF(Tabelle13[[#This Row],[Ausserkantonale IVSE-anerkannte Institution]]&gt;0,(DAYS360(Tabelle13[[#This Row],[Von Datum (TT.MM.JJJJ)]],Tabelle13[[#This Row],[Bis Datum (TT.MM.JJJJ)]],TRUE)+1)*30,0)</f>
        <v>0</v>
      </c>
      <c r="R34"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4" s="8"/>
      <c r="T34" s="17">
        <f t="shared" si="1"/>
        <v>25</v>
      </c>
    </row>
    <row r="35" spans="3:20" s="130" customFormat="1" x14ac:dyDescent="0.35">
      <c r="C35" s="142"/>
      <c r="E35" s="142"/>
      <c r="F35" s="142"/>
      <c r="H35" s="143"/>
      <c r="I35" s="144"/>
      <c r="J35" s="145"/>
      <c r="K35" s="7"/>
      <c r="L35" s="6"/>
      <c r="M35" s="6"/>
      <c r="N35"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5" s="6"/>
      <c r="P35"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5" s="146">
        <f>IF(Tabelle13[[#This Row],[Ausserkantonale IVSE-anerkannte Institution]]&gt;0,(DAYS360(Tabelle13[[#This Row],[Von Datum (TT.MM.JJJJ)]],Tabelle13[[#This Row],[Bis Datum (TT.MM.JJJJ)]],TRUE)+1)*30,0)</f>
        <v>0</v>
      </c>
      <c r="R35"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5" s="8"/>
      <c r="T35" s="17">
        <f t="shared" si="1"/>
        <v>26</v>
      </c>
    </row>
    <row r="36" spans="3:20" s="130" customFormat="1" x14ac:dyDescent="0.35">
      <c r="C36" s="142"/>
      <c r="E36" s="142"/>
      <c r="F36" s="142"/>
      <c r="H36" s="143"/>
      <c r="I36" s="144"/>
      <c r="J36" s="145"/>
      <c r="K36" s="7"/>
      <c r="L36" s="6"/>
      <c r="M36" s="6"/>
      <c r="N36"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6" s="6"/>
      <c r="P36"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6" s="146">
        <f>IF(Tabelle13[[#This Row],[Ausserkantonale IVSE-anerkannte Institution]]&gt;0,(DAYS360(Tabelle13[[#This Row],[Von Datum (TT.MM.JJJJ)]],Tabelle13[[#This Row],[Bis Datum (TT.MM.JJJJ)]],TRUE)+1)*30,0)</f>
        <v>0</v>
      </c>
      <c r="R36"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6" s="8"/>
      <c r="T36" s="17">
        <f t="shared" si="1"/>
        <v>27</v>
      </c>
    </row>
    <row r="37" spans="3:20" s="130" customFormat="1" x14ac:dyDescent="0.35">
      <c r="C37" s="142"/>
      <c r="E37" s="142"/>
      <c r="F37" s="142"/>
      <c r="H37" s="143"/>
      <c r="I37" s="144"/>
      <c r="J37" s="145"/>
      <c r="K37" s="7"/>
      <c r="L37" s="6"/>
      <c r="M37" s="6"/>
      <c r="N37"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7" s="6"/>
      <c r="P37"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7" s="146">
        <f>IF(Tabelle13[[#This Row],[Ausserkantonale IVSE-anerkannte Institution]]&gt;0,(DAYS360(Tabelle13[[#This Row],[Von Datum (TT.MM.JJJJ)]],Tabelle13[[#This Row],[Bis Datum (TT.MM.JJJJ)]],TRUE)+1)*30,0)</f>
        <v>0</v>
      </c>
      <c r="R37"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7" s="8"/>
      <c r="T37" s="17">
        <f t="shared" si="1"/>
        <v>28</v>
      </c>
    </row>
    <row r="38" spans="3:20" s="130" customFormat="1" x14ac:dyDescent="0.35">
      <c r="C38" s="142"/>
      <c r="E38" s="142"/>
      <c r="F38" s="142"/>
      <c r="H38" s="143"/>
      <c r="I38" s="144"/>
      <c r="J38" s="145"/>
      <c r="K38" s="7"/>
      <c r="L38" s="6"/>
      <c r="M38" s="6"/>
      <c r="N38"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8" s="6"/>
      <c r="P38"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8" s="146">
        <f>IF(Tabelle13[[#This Row],[Ausserkantonale IVSE-anerkannte Institution]]&gt;0,(DAYS360(Tabelle13[[#This Row],[Von Datum (TT.MM.JJJJ)]],Tabelle13[[#This Row],[Bis Datum (TT.MM.JJJJ)]],TRUE)+1)*30,0)</f>
        <v>0</v>
      </c>
      <c r="R38"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8" s="8"/>
      <c r="T38" s="17">
        <f t="shared" si="1"/>
        <v>29</v>
      </c>
    </row>
    <row r="39" spans="3:20" s="130" customFormat="1" x14ac:dyDescent="0.35">
      <c r="C39" s="142"/>
      <c r="E39" s="142"/>
      <c r="F39" s="142"/>
      <c r="H39" s="143"/>
      <c r="I39" s="144"/>
      <c r="J39" s="145"/>
      <c r="K39" s="7"/>
      <c r="L39" s="6"/>
      <c r="M39" s="6"/>
      <c r="N39"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39" s="6"/>
      <c r="P39"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39" s="146">
        <f>IF(Tabelle13[[#This Row],[Ausserkantonale IVSE-anerkannte Institution]]&gt;0,(DAYS360(Tabelle13[[#This Row],[Von Datum (TT.MM.JJJJ)]],Tabelle13[[#This Row],[Bis Datum (TT.MM.JJJJ)]],TRUE)+1)*30,0)</f>
        <v>0</v>
      </c>
      <c r="R39"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39" s="8"/>
      <c r="T39" s="17">
        <f t="shared" si="1"/>
        <v>30</v>
      </c>
    </row>
    <row r="40" spans="3:20" s="130" customFormat="1" x14ac:dyDescent="0.35">
      <c r="C40" s="142"/>
      <c r="E40" s="142"/>
      <c r="F40" s="142"/>
      <c r="H40" s="143"/>
      <c r="I40" s="144"/>
      <c r="J40" s="145"/>
      <c r="K40" s="7"/>
      <c r="L40" s="6"/>
      <c r="M40" s="6"/>
      <c r="N40"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0" s="6"/>
      <c r="P40"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0" s="146">
        <f>IF(Tabelle13[[#This Row],[Ausserkantonale IVSE-anerkannte Institution]]&gt;0,(DAYS360(Tabelle13[[#This Row],[Von Datum (TT.MM.JJJJ)]],Tabelle13[[#This Row],[Bis Datum (TT.MM.JJJJ)]],TRUE)+1)*30,0)</f>
        <v>0</v>
      </c>
      <c r="R40"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0" s="8"/>
      <c r="T40" s="17">
        <f t="shared" si="1"/>
        <v>31</v>
      </c>
    </row>
    <row r="41" spans="3:20" s="130" customFormat="1" x14ac:dyDescent="0.35">
      <c r="C41" s="142"/>
      <c r="E41" s="142"/>
      <c r="F41" s="142"/>
      <c r="H41" s="143"/>
      <c r="I41" s="144"/>
      <c r="J41" s="145"/>
      <c r="K41" s="7"/>
      <c r="L41" s="6"/>
      <c r="M41" s="6"/>
      <c r="N41"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1" s="6"/>
      <c r="P41"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1" s="146">
        <f>IF(Tabelle13[[#This Row],[Ausserkantonale IVSE-anerkannte Institution]]&gt;0,(DAYS360(Tabelle13[[#This Row],[Von Datum (TT.MM.JJJJ)]],Tabelle13[[#This Row],[Bis Datum (TT.MM.JJJJ)]],TRUE)+1)*30,0)</f>
        <v>0</v>
      </c>
      <c r="R41"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1" s="8"/>
      <c r="T41" s="17">
        <f t="shared" si="1"/>
        <v>32</v>
      </c>
    </row>
    <row r="42" spans="3:20" s="130" customFormat="1" x14ac:dyDescent="0.35">
      <c r="C42" s="142"/>
      <c r="E42" s="142"/>
      <c r="F42" s="142"/>
      <c r="H42" s="143"/>
      <c r="I42" s="144"/>
      <c r="J42" s="145"/>
      <c r="K42" s="7"/>
      <c r="L42" s="6"/>
      <c r="M42" s="6"/>
      <c r="N42"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2" s="6"/>
      <c r="P42"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2" s="146">
        <f>IF(Tabelle13[[#This Row],[Ausserkantonale IVSE-anerkannte Institution]]&gt;0,(DAYS360(Tabelle13[[#This Row],[Von Datum (TT.MM.JJJJ)]],Tabelle13[[#This Row],[Bis Datum (TT.MM.JJJJ)]],TRUE)+1)*30,0)</f>
        <v>0</v>
      </c>
      <c r="R42"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2" s="8"/>
      <c r="T42" s="17">
        <f t="shared" si="1"/>
        <v>33</v>
      </c>
    </row>
    <row r="43" spans="3:20" s="130" customFormat="1" x14ac:dyDescent="0.35">
      <c r="C43" s="142"/>
      <c r="E43" s="142"/>
      <c r="F43" s="142"/>
      <c r="H43" s="143"/>
      <c r="I43" s="144"/>
      <c r="J43" s="145"/>
      <c r="K43" s="7"/>
      <c r="L43" s="6"/>
      <c r="M43" s="6"/>
      <c r="N43"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3" s="6"/>
      <c r="P43"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3" s="146">
        <f>IF(Tabelle13[[#This Row],[Ausserkantonale IVSE-anerkannte Institution]]&gt;0,(DAYS360(Tabelle13[[#This Row],[Von Datum (TT.MM.JJJJ)]],Tabelle13[[#This Row],[Bis Datum (TT.MM.JJJJ)]],TRUE)+1)*30,0)</f>
        <v>0</v>
      </c>
      <c r="R43"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3" s="8"/>
      <c r="T43" s="17">
        <f t="shared" si="1"/>
        <v>34</v>
      </c>
    </row>
    <row r="44" spans="3:20" s="130" customFormat="1" x14ac:dyDescent="0.35">
      <c r="C44" s="142"/>
      <c r="E44" s="142"/>
      <c r="F44" s="142"/>
      <c r="H44" s="143"/>
      <c r="I44" s="144"/>
      <c r="J44" s="145"/>
      <c r="K44" s="7"/>
      <c r="L44" s="6"/>
      <c r="M44" s="6"/>
      <c r="N44"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4" s="6"/>
      <c r="P44"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4" s="146">
        <f>IF(Tabelle13[[#This Row],[Ausserkantonale IVSE-anerkannte Institution]]&gt;0,(DAYS360(Tabelle13[[#This Row],[Von Datum (TT.MM.JJJJ)]],Tabelle13[[#This Row],[Bis Datum (TT.MM.JJJJ)]],TRUE)+1)*30,0)</f>
        <v>0</v>
      </c>
      <c r="R44"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4" s="8"/>
      <c r="T44" s="17">
        <f t="shared" si="1"/>
        <v>35</v>
      </c>
    </row>
    <row r="45" spans="3:20" s="130" customFormat="1" x14ac:dyDescent="0.35">
      <c r="C45" s="142"/>
      <c r="E45" s="142"/>
      <c r="F45" s="142"/>
      <c r="H45" s="143"/>
      <c r="I45" s="144"/>
      <c r="J45" s="145"/>
      <c r="K45" s="7"/>
      <c r="L45" s="6"/>
      <c r="M45" s="6"/>
      <c r="N45"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5" s="6"/>
      <c r="P45"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5" s="146">
        <f>IF(Tabelle13[[#This Row],[Ausserkantonale IVSE-anerkannte Institution]]&gt;0,(DAYS360(Tabelle13[[#This Row],[Von Datum (TT.MM.JJJJ)]],Tabelle13[[#This Row],[Bis Datum (TT.MM.JJJJ)]],TRUE)+1)*30,0)</f>
        <v>0</v>
      </c>
      <c r="R45"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5" s="8"/>
      <c r="T45" s="17">
        <f t="shared" si="1"/>
        <v>36</v>
      </c>
    </row>
    <row r="46" spans="3:20" s="130" customFormat="1" x14ac:dyDescent="0.35">
      <c r="C46" s="142"/>
      <c r="E46" s="142"/>
      <c r="F46" s="142"/>
      <c r="H46" s="143"/>
      <c r="I46" s="144"/>
      <c r="J46" s="145"/>
      <c r="K46" s="7"/>
      <c r="L46" s="6"/>
      <c r="M46" s="6"/>
      <c r="N46"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6" s="6"/>
      <c r="P46"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6" s="146">
        <f>IF(Tabelle13[[#This Row],[Ausserkantonale IVSE-anerkannte Institution]]&gt;0,(DAYS360(Tabelle13[[#This Row],[Von Datum (TT.MM.JJJJ)]],Tabelle13[[#This Row],[Bis Datum (TT.MM.JJJJ)]],TRUE)+1)*30,0)</f>
        <v>0</v>
      </c>
      <c r="R46"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6" s="8"/>
      <c r="T46" s="17">
        <f t="shared" si="1"/>
        <v>37</v>
      </c>
    </row>
    <row r="47" spans="3:20" s="130" customFormat="1" x14ac:dyDescent="0.35">
      <c r="C47" s="142"/>
      <c r="E47" s="142"/>
      <c r="F47" s="142"/>
      <c r="H47" s="143"/>
      <c r="I47" s="144"/>
      <c r="J47" s="145"/>
      <c r="K47" s="7"/>
      <c r="L47" s="6"/>
      <c r="M47" s="6"/>
      <c r="N47"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7" s="6"/>
      <c r="P47"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7" s="146">
        <f>IF(Tabelle13[[#This Row],[Ausserkantonale IVSE-anerkannte Institution]]&gt;0,(DAYS360(Tabelle13[[#This Row],[Von Datum (TT.MM.JJJJ)]],Tabelle13[[#This Row],[Bis Datum (TT.MM.JJJJ)]],TRUE)+1)*30,0)</f>
        <v>0</v>
      </c>
      <c r="R47"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7" s="8"/>
      <c r="T47" s="17">
        <f t="shared" si="1"/>
        <v>38</v>
      </c>
    </row>
    <row r="48" spans="3:20" s="130" customFormat="1" x14ac:dyDescent="0.35">
      <c r="C48" s="142"/>
      <c r="E48" s="142"/>
      <c r="F48" s="142"/>
      <c r="H48" s="143"/>
      <c r="I48" s="144"/>
      <c r="J48" s="145"/>
      <c r="K48" s="7"/>
      <c r="L48" s="6"/>
      <c r="M48" s="6"/>
      <c r="N48"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8" s="6"/>
      <c r="P48"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8" s="146">
        <f>IF(Tabelle13[[#This Row],[Ausserkantonale IVSE-anerkannte Institution]]&gt;0,(DAYS360(Tabelle13[[#This Row],[Von Datum (TT.MM.JJJJ)]],Tabelle13[[#This Row],[Bis Datum (TT.MM.JJJJ)]],TRUE)+1)*30,0)</f>
        <v>0</v>
      </c>
      <c r="R48"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8" s="8"/>
      <c r="T48" s="17">
        <f t="shared" si="1"/>
        <v>39</v>
      </c>
    </row>
    <row r="49" spans="1:20" s="130" customFormat="1" x14ac:dyDescent="0.35">
      <c r="C49" s="142"/>
      <c r="E49" s="142"/>
      <c r="F49" s="142"/>
      <c r="H49" s="143"/>
      <c r="I49" s="144"/>
      <c r="J49" s="145"/>
      <c r="K49" s="7"/>
      <c r="L49" s="6"/>
      <c r="M49" s="6"/>
      <c r="N49"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49" s="6"/>
      <c r="P49"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49" s="146">
        <f>IF(Tabelle13[[#This Row],[Ausserkantonale IVSE-anerkannte Institution]]&gt;0,(DAYS360(Tabelle13[[#This Row],[Von Datum (TT.MM.JJJJ)]],Tabelle13[[#This Row],[Bis Datum (TT.MM.JJJJ)]],TRUE)+1)*30,0)</f>
        <v>0</v>
      </c>
      <c r="R49"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49" s="8"/>
      <c r="T49" s="17">
        <f t="shared" si="1"/>
        <v>40</v>
      </c>
    </row>
    <row r="50" spans="1:20" s="130" customFormat="1" x14ac:dyDescent="0.35">
      <c r="C50" s="142"/>
      <c r="E50" s="142"/>
      <c r="F50" s="142"/>
      <c r="H50" s="143"/>
      <c r="I50" s="144"/>
      <c r="J50" s="145"/>
      <c r="K50" s="7"/>
      <c r="L50" s="6"/>
      <c r="M50" s="6"/>
      <c r="N50"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50" s="6"/>
      <c r="P50"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50" s="146">
        <f>IF(Tabelle13[[#This Row],[Ausserkantonale IVSE-anerkannte Institution]]&gt;0,(DAYS360(Tabelle13[[#This Row],[Von Datum (TT.MM.JJJJ)]],Tabelle13[[#This Row],[Bis Datum (TT.MM.JJJJ)]],TRUE)+1)*30,0)</f>
        <v>0</v>
      </c>
      <c r="R50"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50" s="8"/>
      <c r="T50" s="17">
        <f t="shared" si="1"/>
        <v>41</v>
      </c>
    </row>
    <row r="51" spans="1:20" s="130" customFormat="1" x14ac:dyDescent="0.35">
      <c r="C51" s="142"/>
      <c r="E51" s="142"/>
      <c r="F51" s="142"/>
      <c r="H51" s="143"/>
      <c r="I51" s="144"/>
      <c r="J51" s="145"/>
      <c r="K51" s="7"/>
      <c r="L51" s="6"/>
      <c r="M51" s="6"/>
      <c r="N51"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51" s="6"/>
      <c r="P51"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51" s="146">
        <f>IF(Tabelle13[[#This Row],[Ausserkantonale IVSE-anerkannte Institution]]&gt;0,(DAYS360(Tabelle13[[#This Row],[Von Datum (TT.MM.JJJJ)]],Tabelle13[[#This Row],[Bis Datum (TT.MM.JJJJ)]],TRUE)+1)*30,0)</f>
        <v>0</v>
      </c>
      <c r="R51"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51" s="8"/>
      <c r="T51" s="17">
        <f t="shared" si="1"/>
        <v>42</v>
      </c>
    </row>
    <row r="52" spans="1:20" s="130" customFormat="1" x14ac:dyDescent="0.35">
      <c r="C52" s="142"/>
      <c r="E52" s="142"/>
      <c r="F52" s="142"/>
      <c r="H52" s="143"/>
      <c r="I52" s="144"/>
      <c r="J52" s="145"/>
      <c r="K52" s="7"/>
      <c r="L52" s="6"/>
      <c r="M52" s="6"/>
      <c r="N52"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Versorger-taxen]])*4%</f>
        <v>0</v>
      </c>
      <c r="O52" s="6"/>
      <c r="P52" s="146">
        <f>IF(Tabelle13[[#This Row],[Während gesamtem Zeitraum Ergänzungs-/ Zusatzleistungen erhalten: "ja". Falls nur Teil des Zeitraums: Platzierung auf zwei Zeilen aufteilen]]="Ja",44%*(Tabelle13[[#This Row],[Innerkantonale beitrags-berechtigte Institution]]+Tabelle13[[#This Row],[Ausserkantonale IVSE-anerkannte Institution]]-Tabelle13[[#This Row],[Stipendien bis 31.12.2020 max. ZAKL Fr. 10''800.- pro Ausbildungs-jahr]]-Tabelle13[[#This Row],[Beiträge von Eltern und Jugendlichen an die Versorger-taxen]]),0)</f>
        <v>0</v>
      </c>
      <c r="Q52" s="146">
        <f>IF(Tabelle13[[#This Row],[Ausserkantonale IVSE-anerkannte Institution]]&gt;0,(DAYS360(Tabelle13[[#This Row],[Von Datum (TT.MM.JJJJ)]],Tabelle13[[#This Row],[Bis Datum (TT.MM.JJJJ)]],TRUE)+1)*30,0)</f>
        <v>0</v>
      </c>
      <c r="R52" s="146">
        <f>Tabelle13[[#This Row],[Innerkantonale beitrags-berechtigte Institution]]+Tabelle13[[#This Row],[Ausserkantonale IVSE-anerkannte Institution]]-Tabelle13[[#This Row],[Stipendien bis 31.12.2020 max. ZAKL Fr. 10''800.- pro Ausbildungs-jahr]]-Tabelle13[[#This Row],[Beiträge von Eltern und Jugendlichen an die Versorger-taxen]]-Tabelle13[[#This Row],[Beitrag Kanton (4%) an Ausgaben wirtschaftliche Hilfe (§45 SHG)]]-Tabelle13[[#This Row],[Beitrag Kanton (44%) an Ergänzungs-/ Zusatz-leistungen]]-Tabelle13[[#This Row],[Beitrag der Unterhalts-pflichtigen bei ausser-kantonaler Platzierung]]</f>
        <v>0</v>
      </c>
      <c r="S52" s="8"/>
      <c r="T52" s="17">
        <f t="shared" si="1"/>
        <v>43</v>
      </c>
    </row>
    <row r="53" spans="1:20" s="130" customFormat="1" x14ac:dyDescent="0.35">
      <c r="A53" s="147" t="s">
        <v>15</v>
      </c>
      <c r="B53" s="147"/>
      <c r="C53" s="148"/>
      <c r="D53" s="147"/>
      <c r="E53" s="148"/>
      <c r="F53" s="148"/>
      <c r="G53" s="147"/>
      <c r="H53" s="147"/>
      <c r="I53" s="149"/>
      <c r="J53" s="13">
        <f>SUBTOTAL(9,Tabelle13[Innerkantonale beitrags-berechtigte Institution])</f>
        <v>0</v>
      </c>
      <c r="K53" s="13">
        <f>SUBTOTAL(9,Tabelle13[Ausserkantonale IVSE-anerkannte Institution])</f>
        <v>0</v>
      </c>
      <c r="L53" s="13">
        <f>SUBTOTAL(109,Tabelle13[Stipendien bis 31.12.2020 max. ZAKL Fr. 10''800.- pro Ausbildungs-jahr])</f>
        <v>0</v>
      </c>
      <c r="M53" s="13">
        <f>SUBTOTAL(109,Tabelle13[Beiträge von Eltern und Jugendlichen an die Versorger-taxen])</f>
        <v>0</v>
      </c>
      <c r="N53" s="14">
        <f>SUBTOTAL(109,Tabelle13[Beitrag Kanton (4%) an Ausgaben wirtschaftliche Hilfe (§45 SHG)])</f>
        <v>0</v>
      </c>
      <c r="O53" s="13"/>
      <c r="P53" s="14">
        <f>SUBTOTAL(9,Tabelle13[Beitrag Kanton (44%) an Ergänzungs-/ Zusatz-leistungen])</f>
        <v>0</v>
      </c>
      <c r="Q53" s="14">
        <f>SUBTOTAL(9,Tabelle13[Beitrag der Unterhalts-pflichtigen bei ausser-kantonaler Platzierung])</f>
        <v>0</v>
      </c>
      <c r="R53" s="14">
        <f>SUBTOTAL(109,Tabelle13[Rückforderungs- betrag])</f>
        <v>0</v>
      </c>
      <c r="S53" s="15"/>
      <c r="T53" s="18"/>
    </row>
  </sheetData>
  <sheetProtection formatCells="0" insertRows="0"/>
  <mergeCells count="15">
    <mergeCell ref="B2:C2"/>
    <mergeCell ref="E2:F2"/>
    <mergeCell ref="B3:C3"/>
    <mergeCell ref="E3:F3"/>
    <mergeCell ref="B5:C5"/>
    <mergeCell ref="E5:F5"/>
    <mergeCell ref="H5:J5"/>
    <mergeCell ref="L5:O5"/>
    <mergeCell ref="R5:S5"/>
    <mergeCell ref="H6:J6"/>
    <mergeCell ref="A8:C8"/>
    <mergeCell ref="D8:E8"/>
    <mergeCell ref="F8:G8"/>
    <mergeCell ref="J8:K8"/>
    <mergeCell ref="L8:Q8"/>
  </mergeCells>
  <conditionalFormatting sqref="I10:R52">
    <cfRule type="expression" dxfId="46" priority="3">
      <formula>$H10="ja"</formula>
    </cfRule>
  </conditionalFormatting>
  <conditionalFormatting sqref="I9:L9 N9:R9">
    <cfRule type="expression" dxfId="45" priority="2">
      <formula>$H9="ja"</formula>
    </cfRule>
  </conditionalFormatting>
  <conditionalFormatting sqref="M9">
    <cfRule type="expression" dxfId="44" priority="1">
      <formula>$H9="ja"</formula>
    </cfRule>
  </conditionalFormatting>
  <dataValidations count="3">
    <dataValidation type="list" allowBlank="1" showDropDown="1" showErrorMessage="1" errorTitle="Kostenersatz" error="Bitte tragen Sie &quot;ja&quot; ein, wenn über den gesamten Zeitraum Kostenersatz erhalten wurden. Falls nur zu einem Teil des Zeitraums Kostenersatz erhalten wurde: Teilen Sie bitte die Platzierung auf zwei Zeilen auf." sqref="H10:H52">
      <formula1>"Ja,ja,JA"</formula1>
    </dataValidation>
    <dataValidation type="list" allowBlank="1" showDropDown="1" showErrorMessage="1" errorTitle="Ergänzungs-/Zusatzleistung" error="Bitte tragen Sie &quot;ja&quot; ein, wenn über den gesamten Zeitraum Ergänzungs-/Zusatzleistungen erhalten wurden. Falls nur zu einem Teil des Zeitraums Leistungen erhalten wurden: Teilen Sie bitte die Platzierung auf zwei Zeilen auf." sqref="O10:O52">
      <formula1>"Ja,ja,JA"</formula1>
    </dataValidation>
    <dataValidation allowBlank="1" promptTitle="Versorgertaxe Ziffer" prompt="Bitte die Ziffer der Versorgertaxe gemäss VO über die Versorgertaxen im Dropdown auswählen." sqref="G9:G52"/>
  </dataValidations>
  <pageMargins left="0.34" right="0.31" top="1.5748031496062993" bottom="1.7" header="0.31496062992125984" footer="0.31496062992125984"/>
  <pageSetup paperSize="8" scale="68" fitToHeight="0" orientation="landscape" r:id="rId1"/>
  <headerFooter>
    <oddHeader>&amp;L&amp;G
&amp;"Arial,Fett"&amp;14Formular für Rückforderungen an das AJB &amp;R&amp;"Arial,Fett"&amp;12Amt für Jugend und Berufsberatung&amp;"Arial,Standard"
Rückforderung Versorgertaxen</oddHeader>
    <oddFooter>&amp;LDie Gemeinde bestätigt, dass alle Angaben korrekt und vollständig sind.
Datum:
......................................................&amp;RStempel/Unterschrift                  
...........................................................</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showErrorMessage="1" errorTitle="Versorgertaxe" error="Bitte wählen Sie eine gültige Versorgertaxe gemäss &quot;Versorgertaxen-Zusammenstellung&quot; aus der Auswahlliste." promptTitle="Versorgertaxe Ziffer" prompt="Bitte die Ziffer der Versorgertaxe gemäss VO über die Versorgertaxen im Dropdown auswählen.">
          <x14:formula1>
            <xm:f>Versorgertaxen!$A$1:$A$13</xm:f>
          </x14:formula1>
          <xm:sqref>I10:I52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Normal="100" workbookViewId="0"/>
  </sheetViews>
  <sheetFormatPr baseColWidth="10" defaultRowHeight="14.5" x14ac:dyDescent="0.35"/>
  <cols>
    <col min="1" max="1" width="24.7265625" customWidth="1"/>
    <col min="16" max="16" width="10.81640625" customWidth="1"/>
  </cols>
  <sheetData>
    <row r="1" spans="1:1" x14ac:dyDescent="0.35">
      <c r="A1" t="s">
        <v>35</v>
      </c>
    </row>
    <row r="2" spans="1:1" x14ac:dyDescent="0.35">
      <c r="A2" t="s">
        <v>36</v>
      </c>
    </row>
    <row r="3" spans="1:1" x14ac:dyDescent="0.35">
      <c r="A3" t="s">
        <v>37</v>
      </c>
    </row>
    <row r="4" spans="1:1" ht="15.75" customHeight="1" x14ac:dyDescent="0.35">
      <c r="A4" t="s">
        <v>38</v>
      </c>
    </row>
    <row r="5" spans="1:1" ht="15.75" customHeight="1" x14ac:dyDescent="0.35">
      <c r="A5" t="s">
        <v>39</v>
      </c>
    </row>
    <row r="6" spans="1:1" ht="15.75" customHeight="1" x14ac:dyDescent="0.35">
      <c r="A6" t="s">
        <v>40</v>
      </c>
    </row>
    <row r="7" spans="1:1" ht="15.75" customHeight="1" x14ac:dyDescent="0.35">
      <c r="A7" t="s">
        <v>41</v>
      </c>
    </row>
    <row r="8" spans="1:1" x14ac:dyDescent="0.35">
      <c r="A8" t="s">
        <v>42</v>
      </c>
    </row>
    <row r="9" spans="1:1" x14ac:dyDescent="0.35">
      <c r="A9" t="s">
        <v>43</v>
      </c>
    </row>
    <row r="10" spans="1:1" x14ac:dyDescent="0.35">
      <c r="A10" t="s">
        <v>44</v>
      </c>
    </row>
    <row r="11" spans="1:1" x14ac:dyDescent="0.35">
      <c r="A11" t="s">
        <v>45</v>
      </c>
    </row>
    <row r="12" spans="1:1" x14ac:dyDescent="0.35">
      <c r="A12" t="s">
        <v>46</v>
      </c>
    </row>
    <row r="13" spans="1:1" x14ac:dyDescent="0.35">
      <c r="A13" t="s">
        <v>47</v>
      </c>
    </row>
    <row r="32" spans="1:16" ht="57.65" customHeight="1" x14ac:dyDescent="0.35">
      <c r="A32" s="10" t="s">
        <v>73</v>
      </c>
      <c r="B32" s="177" t="s">
        <v>74</v>
      </c>
      <c r="C32" s="177"/>
      <c r="D32" s="177"/>
      <c r="E32" s="177"/>
      <c r="F32" s="177"/>
      <c r="G32" s="177"/>
      <c r="H32" s="177"/>
      <c r="I32" s="177"/>
      <c r="J32" s="177"/>
      <c r="K32" s="177"/>
      <c r="L32" s="177"/>
      <c r="M32" s="177"/>
      <c r="N32" s="177"/>
      <c r="O32" s="177"/>
      <c r="P32" s="177"/>
    </row>
  </sheetData>
  <sheetProtection algorithmName="SHA-512" hashValue="BJE9ZVcG5sX6Jkjwi7cHR/66dRmn+KoAmzM5GjOkeSlFvcnmd0L8V8tCWEBbuc3v7ieJAVFCPUL2cL7UAc6ihw==" saltValue="kfA4rhTX4zBxbzDJeh3xVg==" spinCount="100000" sheet="1" objects="1" scenarios="1"/>
  <mergeCells count="1">
    <mergeCell ref="B32:P32"/>
  </mergeCells>
  <pageMargins left="0.7" right="0.7" top="0.78740157499999996" bottom="0.78740157499999996"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Anleitung</vt:lpstr>
      <vt:lpstr>Muster</vt:lpstr>
      <vt:lpstr>Erfassungstabelle</vt:lpstr>
      <vt:lpstr>Versorgertaxen</vt:lpstr>
      <vt:lpstr>Versorgertaxen!Druckbereich</vt:lpstr>
      <vt:lpstr>Erfassungstabelle!Drucktitel</vt:lpstr>
      <vt:lpstr>Muster!Drucktitel</vt:lpstr>
    </vt:vector>
  </TitlesOfParts>
  <Company>Bildungsdirektion Kanton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Roland</dc:creator>
  <cp:lastModifiedBy>Mestre Alexander</cp:lastModifiedBy>
  <cp:lastPrinted>2023-04-03T14:27:48Z</cp:lastPrinted>
  <dcterms:created xsi:type="dcterms:W3CDTF">2022-09-19T14:42:22Z</dcterms:created>
  <dcterms:modified xsi:type="dcterms:W3CDTF">2023-04-19T09:12:48Z</dcterms:modified>
</cp:coreProperties>
</file>