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\321-4_Finanzen\5FINANZ\STAATSBEITRÄGE\SB 2023\SR23\Formulare\1_Finale_Versionen_Formulare\AJB\"/>
    </mc:Choice>
  </mc:AlternateContent>
  <xr:revisionPtr revIDLastSave="0" documentId="13_ncr:1_{02DFE292-A319-41A4-A8C3-A1AD556BC93A}" xr6:coauthVersionLast="36" xr6:coauthVersionMax="36" xr10:uidLastSave="{00000000-0000-0000-0000-000000000000}"/>
  <bookViews>
    <workbookView xWindow="0" yWindow="0" windowWidth="28800" windowHeight="14235" tabRatio="844" xr2:uid="{00000000-000D-0000-FFFF-FFFF00000000}"/>
  </bookViews>
  <sheets>
    <sheet name="BAB SR 2023" sheetId="4" r:id="rId1"/>
    <sheet name="Auswahl-Daten" sheetId="21" state="hidden" r:id="rId2"/>
  </sheets>
  <definedNames>
    <definedName name="Betriebsjahre">#REF!</definedName>
    <definedName name="_xlnm.Print_Area" localSheetId="0">'BAB SR 2023'!$A$1:$O$69</definedName>
    <definedName name="Einrichtungen">#REF!</definedName>
    <definedName name="EinrichtungsCodes">#REF!</definedName>
    <definedName name="EinrichtungsCodes1">#REF!</definedName>
    <definedName name="Schule">#REF!</definedName>
    <definedName name="Soz.päd.Betreuung">#REF!</definedName>
    <definedName name="Therapie">#REF!</definedName>
    <definedName name="Werkstät_Ausbild">#REF!</definedName>
  </definedNames>
  <calcPr calcId="191029"/>
</workbook>
</file>

<file path=xl/calcChain.xml><?xml version="1.0" encoding="utf-8"?>
<calcChain xmlns="http://schemas.openxmlformats.org/spreadsheetml/2006/main">
  <c r="C49" i="4" l="1"/>
  <c r="C50" i="4"/>
  <c r="C51" i="4"/>
  <c r="C52" i="4"/>
  <c r="C53" i="4"/>
  <c r="C54" i="4"/>
  <c r="C55" i="4"/>
  <c r="C56" i="4"/>
  <c r="C57" i="4"/>
  <c r="C58" i="4"/>
  <c r="C59" i="4"/>
  <c r="C60" i="4"/>
  <c r="M45" i="4"/>
  <c r="L45" i="4"/>
  <c r="K45" i="4"/>
  <c r="J45" i="4"/>
  <c r="I45" i="4"/>
  <c r="H45" i="4"/>
  <c r="G45" i="4"/>
  <c r="F45" i="4"/>
  <c r="E45" i="4"/>
  <c r="D45" i="4"/>
  <c r="M21" i="4"/>
  <c r="L21" i="4"/>
  <c r="K21" i="4"/>
  <c r="J21" i="4"/>
  <c r="I21" i="4"/>
  <c r="H21" i="4"/>
  <c r="G21" i="4"/>
  <c r="F21" i="4"/>
  <c r="E21" i="4"/>
  <c r="D21" i="4"/>
  <c r="C39" i="4" l="1"/>
  <c r="C40" i="4"/>
  <c r="C70" i="4"/>
  <c r="C19" i="4"/>
  <c r="F2" i="4"/>
  <c r="C65" i="4" l="1"/>
  <c r="C64" i="4"/>
  <c r="C63" i="4"/>
  <c r="C66" i="4" s="1"/>
  <c r="E66" i="4"/>
  <c r="F66" i="4"/>
  <c r="G66" i="4"/>
  <c r="H66" i="4"/>
  <c r="I66" i="4"/>
  <c r="J66" i="4"/>
  <c r="K66" i="4"/>
  <c r="L66" i="4"/>
  <c r="M66" i="4"/>
  <c r="D66" i="4"/>
  <c r="A3" i="4" l="1"/>
  <c r="C31" i="4"/>
  <c r="C32" i="4"/>
  <c r="C37" i="4" l="1"/>
  <c r="C34" i="4"/>
  <c r="C29" i="4"/>
  <c r="C30" i="4"/>
  <c r="C33" i="4"/>
  <c r="C35" i="4"/>
  <c r="C36" i="4"/>
  <c r="C38" i="4"/>
  <c r="C26" i="4"/>
  <c r="C12" i="4"/>
  <c r="C28" i="4" l="1"/>
  <c r="C13" i="4"/>
  <c r="C7" i="4" l="1"/>
  <c r="K46" i="4" l="1"/>
  <c r="J46" i="4"/>
  <c r="C9" i="4"/>
  <c r="C10" i="4"/>
  <c r="C8" i="4"/>
  <c r="C11" i="4"/>
  <c r="C14" i="4"/>
  <c r="C15" i="4"/>
  <c r="C16" i="4"/>
  <c r="J74" i="4" l="1"/>
  <c r="J75" i="4" s="1"/>
  <c r="J73" i="4"/>
  <c r="J62" i="4"/>
  <c r="J67" i="4" s="1"/>
  <c r="K73" i="4"/>
  <c r="K74" i="4"/>
  <c r="K75" i="4" s="1"/>
  <c r="K62" i="4"/>
  <c r="K67" i="4"/>
  <c r="G46" i="4"/>
  <c r="H46" i="4"/>
  <c r="F46" i="4"/>
  <c r="D46" i="4"/>
  <c r="D73" i="4" l="1"/>
  <c r="D74" i="4"/>
  <c r="D75" i="4" s="1"/>
  <c r="D62" i="4"/>
  <c r="D67" i="4" s="1"/>
  <c r="F74" i="4"/>
  <c r="F75" i="4" s="1"/>
  <c r="F73" i="4"/>
  <c r="F62" i="4"/>
  <c r="F67" i="4" s="1"/>
  <c r="H73" i="4"/>
  <c r="H74" i="4"/>
  <c r="H75" i="4" s="1"/>
  <c r="H62" i="4"/>
  <c r="G73" i="4"/>
  <c r="G74" i="4"/>
  <c r="G75" i="4" s="1"/>
  <c r="G62" i="4"/>
  <c r="G67" i="4" s="1"/>
  <c r="H67" i="4"/>
  <c r="E46" i="4"/>
  <c r="I46" i="4"/>
  <c r="L46" i="4"/>
  <c r="M46" i="4"/>
  <c r="C44" i="4"/>
  <c r="C61" i="4"/>
  <c r="C48" i="4"/>
  <c r="C41" i="4"/>
  <c r="C42" i="4"/>
  <c r="C43" i="4"/>
  <c r="C27" i="4"/>
  <c r="C23" i="4"/>
  <c r="C24" i="4"/>
  <c r="C25" i="4"/>
  <c r="C22" i="4"/>
  <c r="C17" i="4"/>
  <c r="C18" i="4"/>
  <c r="C20" i="4"/>
  <c r="M74" i="4" l="1"/>
  <c r="M75" i="4" s="1"/>
  <c r="M73" i="4"/>
  <c r="M62" i="4"/>
  <c r="M67" i="4" s="1"/>
  <c r="L73" i="4"/>
  <c r="L74" i="4"/>
  <c r="L75" i="4" s="1"/>
  <c r="L62" i="4"/>
  <c r="I74" i="4"/>
  <c r="I75" i="4" s="1"/>
  <c r="I73" i="4"/>
  <c r="I62" i="4"/>
  <c r="E74" i="4"/>
  <c r="E75" i="4" s="1"/>
  <c r="E73" i="4"/>
  <c r="E62" i="4"/>
  <c r="E67" i="4" s="1"/>
  <c r="C21" i="4"/>
  <c r="C45" i="4"/>
  <c r="L67" i="4"/>
  <c r="I67" i="4"/>
  <c r="C46" i="4" l="1"/>
  <c r="C62" i="4" s="1"/>
  <c r="C67" i="4" l="1"/>
</calcChain>
</file>

<file path=xl/sharedStrings.xml><?xml version="1.0" encoding="utf-8"?>
<sst xmlns="http://schemas.openxmlformats.org/spreadsheetml/2006/main" count="363" uniqueCount="360">
  <si>
    <t>Institution:</t>
  </si>
  <si>
    <t>Verwendung:</t>
  </si>
  <si>
    <t>Schlussrechnung</t>
  </si>
  <si>
    <t>Betriebsjahr:</t>
  </si>
  <si>
    <t>Untergruppe und Bezeichnung in Anlehnung an CURAVIVA Version 2021</t>
  </si>
  <si>
    <t>Zuständigkeit (AJB, VSA, MBA, andere)
Tarifeinheit (AJB) oder Angebot (VSA) gemäss Leistungsvereinbarung</t>
  </si>
  <si>
    <t>Unter-
gruppe</t>
  </si>
  <si>
    <r>
      <t xml:space="preserve">Bezeichnung
</t>
    </r>
    <r>
      <rPr>
        <b/>
        <sz val="10"/>
        <color indexed="9"/>
        <rFont val="Arial"/>
        <family val="2"/>
      </rPr>
      <t>Aufwand</t>
    </r>
  </si>
  <si>
    <t>Umlage-Schlüssel inkl. Erläuterung</t>
  </si>
  <si>
    <t>Erläuterungen und ergänzende Kommentare zu den Daten</t>
  </si>
  <si>
    <t>Summe</t>
  </si>
  <si>
    <t>Lohn Ausbildung</t>
  </si>
  <si>
    <t>Lohn Betreuung (Wohnen)</t>
  </si>
  <si>
    <t>Lohn Therapiepersonal</t>
  </si>
  <si>
    <t>Lohn Leitung und Verwaltung</t>
  </si>
  <si>
    <t>Lohn Ökonomie und Hausdienst</t>
  </si>
  <si>
    <t>Lohn Technische Dienste (inkl. Gärtnerei)</t>
  </si>
  <si>
    <t>Lohn Tagesstruktur Personal ohne Begleitauftrag</t>
  </si>
  <si>
    <t>Lohn Tagesstruktur Personal mit Begleitauftrag</t>
  </si>
  <si>
    <t>Lohn &amp; Entschädigung Klienten und Auszubildende</t>
  </si>
  <si>
    <t>Sozialleistungen</t>
  </si>
  <si>
    <t>Personalnebenaufwand</t>
  </si>
  <si>
    <t>Honorare für Leistungen Dritter (nicht sozialleistungspflichtig)</t>
  </si>
  <si>
    <t>Total Personalaufwand</t>
  </si>
  <si>
    <t>Medizinischer Bedarf</t>
  </si>
  <si>
    <t>Lebensmittel und Getränke</t>
  </si>
  <si>
    <t>Haushalt</t>
  </si>
  <si>
    <t>Unterhalt und Reparaturen der immobilen Sachanlagen</t>
  </si>
  <si>
    <t>431/432</t>
  </si>
  <si>
    <t>Unterhalt und Reparaturen der mobilen Sachanlagen und Fahrzeuge</t>
  </si>
  <si>
    <t>Unterhalt und Reparaturen der Informatik- und Kommunikationssysteme</t>
  </si>
  <si>
    <t>Mietaufwand Immobilien</t>
  </si>
  <si>
    <t>4401-4409</t>
  </si>
  <si>
    <t>Mietaufwand Software und Mobilien</t>
  </si>
  <si>
    <t>Leasing</t>
  </si>
  <si>
    <t>Übriger Finanzaufwand</t>
  </si>
  <si>
    <t>Hypothekarzinsen</t>
  </si>
  <si>
    <t>Abschreibungen auf immobilen Sachanlagen</t>
  </si>
  <si>
    <t>446/447</t>
  </si>
  <si>
    <t>Abschreibungen auf mobilen Sachanlagen und Fahrzeugen</t>
  </si>
  <si>
    <t>Abschreibungen auf Informatik- und Kommunikationssysteme</t>
  </si>
  <si>
    <t>Energie und Wasser</t>
  </si>
  <si>
    <t>Schulung, Ausbildung und Freizeit (ohne 4680)</t>
  </si>
  <si>
    <t>Auslagen für Klientinnen und Klienten (Nebenkosten)</t>
  </si>
  <si>
    <t>Entschädigung Holdingleistungen</t>
  </si>
  <si>
    <t>Büro und Verwaltung, ohne 4760 Entschädigung Holdingleistungen</t>
  </si>
  <si>
    <t>Material, Waren und Fremdleistungen für Tagesstruktur mit/ohne Lohn</t>
  </si>
  <si>
    <t>Übriger Sachaufwand</t>
  </si>
  <si>
    <t>Total Sachaufwand</t>
  </si>
  <si>
    <t>Total Aufwand</t>
  </si>
  <si>
    <t>Betriebsertrag</t>
  </si>
  <si>
    <t>Erträge aus Leistungsabgeltungen innerkantonal, Beiträge Trägerkanton</t>
  </si>
  <si>
    <t>Beiträge der Unterhaltspflichtigen</t>
  </si>
  <si>
    <t>Weitere Beiträge innerkantonal</t>
  </si>
  <si>
    <t>Erträge aus Leistungsabgeltung ausserkantonal</t>
  </si>
  <si>
    <t>Erträge aus beruflichen Massnahmen der IV</t>
  </si>
  <si>
    <t>Erträge aus Dienstleistungen, Handel und Produktion</t>
  </si>
  <si>
    <t>Erträge aus weiteren Dienstleistungen an Klientinnen und Klienten</t>
  </si>
  <si>
    <t>Mieterträge</t>
  </si>
  <si>
    <t>Finanzerträge</t>
  </si>
  <si>
    <t>Erträge aus Nebenbetrieben (z.B. Cafeteria / Restaurant)</t>
  </si>
  <si>
    <t>Erträge aus Leistungen an Personal und Dritte</t>
  </si>
  <si>
    <t>Betriebsbeiträge des EJPD (BJ-Beiträge)</t>
  </si>
  <si>
    <t>6970/6980</t>
  </si>
  <si>
    <t>Verwendete Spenden und Mitgliederbeiträge Verein</t>
  </si>
  <si>
    <t>Erfolg 2 (Unter- bzw. Überdeckung)</t>
  </si>
  <si>
    <t>Ausserordentliches, einmaliges, periodenfremdes Ergebnis</t>
  </si>
  <si>
    <t>Kommentar obligatorisch</t>
  </si>
  <si>
    <t>Liegenschaften organisationsfremd</t>
  </si>
  <si>
    <t>Übriger organisationsfremder Aufwand und Ertrag</t>
  </si>
  <si>
    <t>Total neutraler Erfolg</t>
  </si>
  <si>
    <t>Erfolg 3</t>
  </si>
  <si>
    <t>nur für AJB-Angebot relevant</t>
  </si>
  <si>
    <t>Abschreibungen Investitionsbeiträge Kanton</t>
  </si>
  <si>
    <t>geplante/effektive Belegung (Budget/Schlussrechnung)</t>
  </si>
  <si>
    <t>Tarif (unverbindlich)</t>
  </si>
  <si>
    <t>ZH-Nummer</t>
  </si>
  <si>
    <t>Institution</t>
  </si>
  <si>
    <t>Verwendungsweck</t>
  </si>
  <si>
    <t>Betriebsjahr</t>
  </si>
  <si>
    <t>Zuständigkeit</t>
  </si>
  <si>
    <t>VSA-Angebote</t>
  </si>
  <si>
    <t>Umlageschlüssel: mögliche Einheiten</t>
  </si>
  <si>
    <t>ZH102</t>
  </si>
  <si>
    <t>Kinderheim Grünau</t>
  </si>
  <si>
    <t>Budget</t>
  </si>
  <si>
    <t>Heimpflege (AJB)</t>
  </si>
  <si>
    <t>Sonderschulung (Soschu)</t>
  </si>
  <si>
    <t>Direkt (keine Umlage)</t>
  </si>
  <si>
    <t>ZH103</t>
  </si>
  <si>
    <t>Entlastungsheim Sunnemätteli</t>
  </si>
  <si>
    <t>Schulung (VSA)</t>
  </si>
  <si>
    <t>Integrierte Soschu (ISS)</t>
  </si>
  <si>
    <t>Siehe Bemerkung</t>
  </si>
  <si>
    <t>ZH104</t>
  </si>
  <si>
    <t>Landheim Brüttisellen</t>
  </si>
  <si>
    <t>Plankostenrechnung</t>
  </si>
  <si>
    <t>Schulung (MBA)</t>
  </si>
  <si>
    <t>TWSG</t>
  </si>
  <si>
    <t>Anlagewert</t>
  </si>
  <si>
    <t>ZH105</t>
  </si>
  <si>
    <t>Schule Friedheim</t>
  </si>
  <si>
    <t>Weiteres (andere)</t>
  </si>
  <si>
    <t>Teilintegr. Soschu (TISS)</t>
  </si>
  <si>
    <t>Anzahl Klienten</t>
  </si>
  <si>
    <t>ZH106</t>
  </si>
  <si>
    <t>Schulheim Elgg</t>
  </si>
  <si>
    <t>3 Jahre</t>
  </si>
  <si>
    <t>Vorüberg. Beschulung (VBH)</t>
  </si>
  <si>
    <t>Anzahl Mitarbeitende</t>
  </si>
  <si>
    <t>ZH108</t>
  </si>
  <si>
    <t>Rhyhuus Flurlingen</t>
  </si>
  <si>
    <t>4 Jahre</t>
  </si>
  <si>
    <t>Anzahl Nutzer</t>
  </si>
  <si>
    <t>ZH109</t>
  </si>
  <si>
    <t>Wohnschule Freienstein</t>
  </si>
  <si>
    <t>5 Jahre</t>
  </si>
  <si>
    <t>Fläche</t>
  </si>
  <si>
    <t>ZH110</t>
  </si>
  <si>
    <t>Monikaheim</t>
  </si>
  <si>
    <t>Gemäss Stellenplan</t>
  </si>
  <si>
    <t>ZH112</t>
  </si>
  <si>
    <t>Albisbrunn</t>
  </si>
  <si>
    <t>Geschätzte Anteile</t>
  </si>
  <si>
    <t>ZH115</t>
  </si>
  <si>
    <t>Mahlzeiten</t>
  </si>
  <si>
    <t>ZH117</t>
  </si>
  <si>
    <t>Wohnheim Paradies 1</t>
  </si>
  <si>
    <t>Nutzungstage</t>
  </si>
  <si>
    <t>ZH119</t>
  </si>
  <si>
    <t>Verpflegungsanteil</t>
  </si>
  <si>
    <t>ZH120</t>
  </si>
  <si>
    <t xml:space="preserve">Pädagogisches Zentrum Pestalozzihaus </t>
  </si>
  <si>
    <t>Volumen</t>
  </si>
  <si>
    <t>ZH123</t>
  </si>
  <si>
    <t>Kinderheim Weidhalde</t>
  </si>
  <si>
    <t>Zeitaufwand</t>
  </si>
  <si>
    <t>ZH124</t>
  </si>
  <si>
    <t>Werkschule Grundhof</t>
  </si>
  <si>
    <t>ZH125</t>
  </si>
  <si>
    <t>Kinderhaus Thalwil</t>
  </si>
  <si>
    <t>ZH126</t>
  </si>
  <si>
    <t>Sozialpädagogische Wohngruppe Bachstei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</si>
  <si>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</si>
  <si>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</si>
  <si>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</si>
  <si>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</si>
  <si>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</si>
  <si>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</si>
  <si>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</si>
  <si>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</si>
  <si>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</si>
  <si>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</si>
  <si>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</si>
  <si>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</si>
  <si>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</si>
  <si>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</si>
  <si>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</si>
  <si>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Inselhof</t>
  </si>
  <si>
    <t>ZH156</t>
  </si>
  <si>
    <t>Kinderheim Pilgerbrunnen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</si>
  <si>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</si>
  <si>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</si>
  <si>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</si>
  <si>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</si>
  <si>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</si>
  <si>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</si>
  <si>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</si>
  <si>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</si>
  <si>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</si>
  <si>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</si>
  <si>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</si>
  <si>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Schlupfhuus Zürich</t>
  </si>
  <si>
    <t>ZH171</t>
  </si>
  <si>
    <t>Stiftung Netzwerk</t>
  </si>
  <si>
    <t>ZH179</t>
  </si>
  <si>
    <t>T-Home / T-Care</t>
  </si>
  <si>
    <t>ZH183</t>
  </si>
  <si>
    <t>JWG Eulach</t>
  </si>
  <si>
    <t>ZH189</t>
  </si>
  <si>
    <t>Haus für Mutter und Kind</t>
  </si>
  <si>
    <t>ZH195</t>
  </si>
  <si>
    <t>ZH196</t>
  </si>
  <si>
    <t>KiEl Bethanien Zürich</t>
  </si>
  <si>
    <t>ZH197</t>
  </si>
  <si>
    <t>Krisenintervention Entlisberg</t>
  </si>
  <si>
    <t>ZH201</t>
  </si>
  <si>
    <t>TERRA EST VITA</t>
  </si>
  <si>
    <t>Stiftung Jugendnetzwerk - Wohngruppen</t>
  </si>
  <si>
    <t>ZH213</t>
  </si>
  <si>
    <t>Gleis 1</t>
  </si>
  <si>
    <t>ZH216</t>
  </si>
  <si>
    <t>Krisenwohngruppe Winterthur</t>
  </si>
  <si>
    <t>ZH226</t>
  </si>
  <si>
    <t>Etappe</t>
  </si>
  <si>
    <t>ZH229</t>
  </si>
  <si>
    <t>Nemo</t>
  </si>
  <si>
    <t>ZH232</t>
  </si>
  <si>
    <t>Buona Notte</t>
  </si>
  <si>
    <t>ZH234</t>
  </si>
  <si>
    <t>MYPLACE Jungeswohnen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</si>
  <si>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</si>
  <si>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</si>
  <si>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</si>
  <si>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</si>
  <si>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</si>
  <si>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</si>
  <si>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</si>
  <si>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</si>
  <si>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</si>
  <si>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</si>
  <si>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</si>
  <si>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</si>
  <si>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</si>
  <si>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</si>
  <si>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</si>
  <si>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</si>
  <si>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</si>
  <si>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</si>
  <si>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</si>
  <si>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</si>
  <si>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Stiftung Jugendnetzwerk - Start Life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</si>
  <si>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</si>
  <si>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</si>
  <si>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</si>
  <si>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</si>
  <si>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</si>
  <si>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</si>
  <si>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</si>
  <si>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 xml:space="preserve">Heilpädagogisches Institut St. Michael 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</si>
  <si>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</si>
  <si>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</si>
  <si>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</si>
  <si>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</si>
  <si>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</si>
  <si>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</si>
  <si>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</si>
  <si>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</si>
  <si>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</si>
  <si>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</si>
  <si>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</si>
  <si>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</si>
  <si>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</si>
  <si>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</si>
  <si>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</si>
  <si>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</si>
  <si>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 xml:space="preserve">Stiftung Kind &amp; Autismus 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</si>
  <si>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</si>
  <si>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</si>
  <si>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</si>
  <si>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</si>
  <si>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</si>
  <si>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</si>
  <si>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</si>
  <si>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</si>
  <si>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</si>
  <si>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</si>
  <si>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</si>
  <si>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</si>
  <si>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</si>
  <si>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</si>
  <si>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</si>
  <si>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</si>
  <si>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</si>
  <si>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</si>
  <si>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</si>
  <si>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</si>
  <si>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</si>
  <si>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</si>
  <si>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</si>
  <si>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</si>
  <si>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</si>
  <si>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</si>
  <si>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</si>
  <si>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</si>
  <si>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</si>
  <si>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</si>
  <si>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</si>
  <si>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</si>
  <si>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</si>
  <si>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</si>
  <si>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</si>
  <si>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</si>
  <si>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</si>
  <si>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</si>
  <si>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</si>
  <si>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</si>
  <si>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</si>
  <si>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</si>
  <si>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</si>
  <si>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</si>
  <si>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</si>
  <si>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</si>
  <si>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</si>
  <si>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</si>
  <si>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</si>
  <si>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</si>
  <si>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</si>
  <si>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</si>
  <si>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</si>
  <si>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</si>
  <si>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</si>
  <si>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</si>
  <si>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</si>
  <si>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</si>
  <si>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</si>
  <si>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</si>
  <si>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</si>
  <si>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</si>
  <si>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</si>
  <si>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</si>
  <si>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</si>
  <si>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Heimgarten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</si>
  <si>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</si>
  <si>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</si>
  <si>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</si>
  <si>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</si>
  <si>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</si>
  <si>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</si>
  <si>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</si>
  <si>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</si>
  <si>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</si>
  <si>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</si>
  <si>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</si>
  <si>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</si>
  <si>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</si>
  <si>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</si>
  <si>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</si>
  <si>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</si>
  <si>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</si>
  <si>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</si>
  <si>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</si>
  <si>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</si>
  <si>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</si>
  <si>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</si>
  <si>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</si>
  <si>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</si>
  <si>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</si>
  <si>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</si>
  <si>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</si>
  <si>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</si>
  <si>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</si>
  <si>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</si>
  <si>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ZH207</t>
  </si>
  <si>
    <t>Fachschule Viventa, Viventa15plus</t>
  </si>
  <si>
    <t>Heilpädagogische Schulen der Stiftung RgZ</t>
  </si>
  <si>
    <t>Schule für Körper- und Mehrf.behinderte (SKB)</t>
  </si>
  <si>
    <t>Schule Fokus Sehen (SFS)                           </t>
  </si>
  <si>
    <t>Heilpädagogische Schule Stadt Zürich                        </t>
  </si>
  <si>
    <t xml:space="preserve">Sprachheilschulen Zürich </t>
  </si>
  <si>
    <t>VESO Wohnen für Mutter und Kind</t>
  </si>
  <si>
    <t>Zürcherische Pestalozzistiftung Knonau</t>
  </si>
  <si>
    <t>Lattenberg SpB - Wohngruppen für Kinder und Jugendliche</t>
  </si>
  <si>
    <t>ZH3371</t>
  </si>
  <si>
    <t>Kinder Stiftung Ulmenhof</t>
  </si>
  <si>
    <t>Debitorenverluste/Delkredere aus Beiträgen der Unterhaltspflichtigen</t>
  </si>
  <si>
    <t>Aufwand inkl Aufwandminderungen zur Defizitberechnung (Schlussrechnung)</t>
  </si>
  <si>
    <t>Aufwand inkl Aufwandminderungen zur Tarifberechnung (Budget/Schlussrechnung)</t>
  </si>
  <si>
    <t>davon Anteil Supervision und andere Qualitätssicherung</t>
  </si>
  <si>
    <t>davon Anteil anrechenbar zu Lasten Stellenplan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</si>
</sst>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_ * #,##0_ ;_ * \-#,##0_ ;_ * &quot;-&quot;??_ ;_ @_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i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9"/>
      <color rgb="FFC00000"/>
      <name val="Arial Narrow"/>
      <family val="2"/>
    </font>
    <font>
      <sz val="10"/>
      <color rgb="FFC00000"/>
      <name val="Arial Narrow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9"/>
      <color rgb="FFFF0000"/>
      <name val="Arial Narrow"/>
      <family val="2"/>
    </font>
    <font>
      <i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3" fontId="27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3" fontId="3" fillId="4" borderId="4" xfId="0" applyNumberFormat="1" applyFont="1" applyFill="1" applyBorder="1"/>
    <xf numFmtId="0" fontId="0" fillId="6" borderId="0" xfId="0" applyFill="1"/>
    <xf numFmtId="0" fontId="3" fillId="6" borderId="0" xfId="0" applyFont="1" applyFill="1"/>
    <xf numFmtId="3" fontId="3" fillId="4" borderId="1" xfId="0" applyNumberFormat="1" applyFont="1" applyFill="1" applyBorder="1"/>
    <xf numFmtId="0" fontId="8" fillId="7" borderId="0" xfId="0" applyFont="1" applyFill="1" applyAlignment="1">
      <alignment horizontal="left"/>
    </xf>
    <xf numFmtId="3" fontId="11" fillId="0" borderId="4" xfId="0" applyNumberFormat="1" applyFont="1" applyBorder="1" applyProtection="1">
      <protection locked="0"/>
    </xf>
    <xf numFmtId="3" fontId="11" fillId="0" borderId="3" xfId="0" applyNumberFormat="1" applyFont="1" applyBorder="1" applyAlignment="1" applyProtection="1">
      <alignment horizontal="right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3" fontId="11" fillId="0" borderId="3" xfId="0" applyNumberFormat="1" applyFont="1" applyBorder="1" applyProtection="1">
      <protection locked="0"/>
    </xf>
    <xf numFmtId="3" fontId="11" fillId="0" borderId="1" xfId="0" applyNumberFormat="1" applyFont="1" applyBorder="1" applyProtection="1">
      <protection locked="0"/>
    </xf>
    <xf numFmtId="0" fontId="3" fillId="3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3" fillId="4" borderId="0" xfId="0" applyNumberFormat="1" applyFont="1" applyFill="1"/>
    <xf numFmtId="0" fontId="9" fillId="4" borderId="0" xfId="0" applyFont="1" applyFill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/>
    <xf numFmtId="3" fontId="3" fillId="3" borderId="6" xfId="0" applyNumberFormat="1" applyFont="1" applyFill="1" applyBorder="1"/>
    <xf numFmtId="3" fontId="3" fillId="5" borderId="6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3" fillId="6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2" fillId="0" borderId="3" xfId="0" applyFont="1" applyBorder="1"/>
    <xf numFmtId="0" fontId="16" fillId="7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/>
    <xf numFmtId="3" fontId="2" fillId="5" borderId="6" xfId="0" applyNumberFormat="1" applyFont="1" applyFill="1" applyBorder="1"/>
    <xf numFmtId="3" fontId="17" fillId="5" borderId="1" xfId="0" applyNumberFormat="1" applyFont="1" applyFill="1" applyBorder="1" applyAlignment="1">
      <alignment horizontal="right"/>
    </xf>
    <xf numFmtId="3" fontId="17" fillId="0" borderId="4" xfId="0" applyNumberFormat="1" applyFont="1" applyBorder="1" applyProtection="1">
      <protection locked="0"/>
    </xf>
    <xf numFmtId="3" fontId="17" fillId="0" borderId="1" xfId="0" applyNumberFormat="1" applyFont="1" applyBorder="1" applyProtection="1"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17" fillId="0" borderId="1" xfId="0" applyFont="1" applyBorder="1" applyAlignment="1">
      <alignment horizontal="left"/>
    </xf>
    <xf numFmtId="0" fontId="18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6" borderId="0" xfId="0" applyFont="1" applyFill="1"/>
    <xf numFmtId="0" fontId="9" fillId="4" borderId="7" xfId="0" applyFont="1" applyFill="1" applyBorder="1" applyAlignment="1">
      <alignment vertical="center" shrinkToFit="1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>
      <alignment horizontal="center"/>
    </xf>
    <xf numFmtId="49" fontId="23" fillId="0" borderId="4" xfId="0" applyNumberFormat="1" applyFont="1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>
      <alignment horizontal="center" shrinkToFit="1"/>
    </xf>
    <xf numFmtId="0" fontId="2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right" vertical="center"/>
    </xf>
    <xf numFmtId="3" fontId="2" fillId="6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2" fillId="0" borderId="7" xfId="0" applyNumberFormat="1" applyFont="1" applyBorder="1" applyAlignment="1" applyProtection="1">
      <alignment horizontal="left" vertical="center"/>
      <protection locked="0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49" fontId="22" fillId="0" borderId="8" xfId="0" applyNumberFormat="1" applyFont="1" applyBorder="1" applyAlignment="1" applyProtection="1">
      <alignment horizontal="left" vertical="center"/>
      <protection locked="0"/>
    </xf>
    <xf numFmtId="0" fontId="2" fillId="3" borderId="6" xfId="0" applyFont="1" applyFill="1" applyBorder="1"/>
    <xf numFmtId="0" fontId="3" fillId="6" borderId="0" xfId="0" applyFont="1" applyFill="1" applyAlignment="1" applyProtection="1">
      <alignment horizontal="left" vertical="center"/>
      <protection locked="0"/>
    </xf>
    <xf numFmtId="0" fontId="25" fillId="0" borderId="0" xfId="0" applyFont="1"/>
    <xf numFmtId="0" fontId="10" fillId="6" borderId="0" xfId="0" applyFont="1" applyFill="1"/>
    <xf numFmtId="3" fontId="2" fillId="5" borderId="1" xfId="0" applyNumberFormat="1" applyFont="1" applyFill="1" applyBorder="1"/>
    <xf numFmtId="3" fontId="2" fillId="0" borderId="4" xfId="0" applyNumberFormat="1" applyFont="1" applyBorder="1" applyProtection="1">
      <protection locked="0"/>
    </xf>
    <xf numFmtId="3" fontId="2" fillId="5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3" borderId="6" xfId="0" applyNumberFormat="1" applyFont="1" applyFill="1" applyBorder="1"/>
    <xf numFmtId="0" fontId="2" fillId="2" borderId="0" xfId="0" applyFont="1" applyFill="1"/>
    <xf numFmtId="2" fontId="0" fillId="6" borderId="0" xfId="0" applyNumberFormat="1" applyFill="1"/>
    <xf numFmtId="2" fontId="13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wrapText="1"/>
    </xf>
    <xf numFmtId="49" fontId="13" fillId="0" borderId="4" xfId="0" applyNumberFormat="1" applyFont="1" applyBorder="1" applyAlignment="1" applyProtection="1">
      <alignment wrapText="1"/>
      <protection locked="0"/>
    </xf>
    <xf numFmtId="49" fontId="24" fillId="0" borderId="4" xfId="0" applyNumberFormat="1" applyFont="1" applyBorder="1" applyAlignment="1" applyProtection="1">
      <alignment wrapText="1"/>
      <protection locked="0"/>
    </xf>
    <xf numFmtId="0" fontId="2" fillId="5" borderId="6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49" fontId="24" fillId="0" borderId="7" xfId="0" applyNumberFormat="1" applyFont="1" applyBorder="1" applyAlignment="1" applyProtection="1">
      <alignment wrapText="1"/>
      <protection locked="0"/>
    </xf>
    <xf numFmtId="49" fontId="13" fillId="0" borderId="1" xfId="0" applyNumberFormat="1" applyFont="1" applyBorder="1" applyAlignment="1" applyProtection="1">
      <alignment wrapText="1"/>
      <protection locked="0"/>
    </xf>
    <xf numFmtId="49" fontId="13" fillId="0" borderId="8" xfId="0" applyNumberFormat="1" applyFont="1" applyBorder="1" applyAlignment="1" applyProtection="1">
      <alignment wrapText="1"/>
      <protection locked="0"/>
    </xf>
    <xf numFmtId="2" fontId="0" fillId="6" borderId="0" xfId="0" applyNumberFormat="1" applyFill="1" applyAlignment="1">
      <alignment horizontal="left" wrapText="1"/>
    </xf>
    <xf numFmtId="0" fontId="0" fillId="10" borderId="0" xfId="0" applyFill="1"/>
    <xf numFmtId="2" fontId="0" fillId="11" borderId="10" xfId="0" applyNumberFormat="1" applyFill="1" applyBorder="1"/>
    <xf numFmtId="2" fontId="0" fillId="11" borderId="12" xfId="0" applyNumberFormat="1" applyFill="1" applyBorder="1"/>
    <xf numFmtId="2" fontId="0" fillId="11" borderId="13" xfId="0" applyNumberFormat="1" applyFill="1" applyBorder="1"/>
    <xf numFmtId="2" fontId="2" fillId="2" borderId="0" xfId="0" applyNumberFormat="1" applyFont="1" applyFill="1"/>
    <xf numFmtId="2" fontId="2" fillId="2" borderId="2" xfId="0" applyNumberFormat="1" applyFont="1" applyFill="1" applyBorder="1"/>
    <xf numFmtId="2" fontId="2" fillId="6" borderId="0" xfId="0" applyNumberFormat="1" applyFont="1" applyFill="1" applyAlignment="1">
      <alignment horizontal="left" wrapText="1"/>
    </xf>
    <xf numFmtId="2" fontId="0" fillId="10" borderId="0" xfId="0" applyNumberFormat="1" applyFill="1"/>
    <xf numFmtId="2" fontId="0" fillId="0" borderId="0" xfId="0" applyNumberFormat="1"/>
    <xf numFmtId="0" fontId="3" fillId="12" borderId="0" xfId="0" applyFont="1" applyFill="1" applyAlignment="1" applyProtection="1">
      <alignment horizontal="left" vertical="center"/>
      <protection locked="0"/>
    </xf>
    <xf numFmtId="164" fontId="2" fillId="2" borderId="0" xfId="9" applyNumberFormat="1" applyFont="1" applyFill="1"/>
    <xf numFmtId="4" fontId="0" fillId="11" borderId="13" xfId="0" applyNumberFormat="1" applyFill="1" applyBorder="1"/>
    <xf numFmtId="165" fontId="0" fillId="11" borderId="11" xfId="9" applyNumberFormat="1" applyFont="1" applyFill="1" applyBorder="1"/>
    <xf numFmtId="165" fontId="0" fillId="11" borderId="9" xfId="9" applyNumberFormat="1" applyFont="1" applyFill="1" applyBorder="1" applyProtection="1">
      <protection locked="0"/>
    </xf>
    <xf numFmtId="0" fontId="25" fillId="0" borderId="0" xfId="0" applyFont="1" applyFill="1"/>
    <xf numFmtId="0" fontId="2" fillId="0" borderId="0" xfId="0" applyFont="1" applyFill="1"/>
    <xf numFmtId="0" fontId="2" fillId="11" borderId="14" xfId="0" applyFont="1" applyFill="1" applyBorder="1"/>
    <xf numFmtId="165" fontId="2" fillId="11" borderId="15" xfId="9" applyNumberFormat="1" applyFont="1" applyFill="1" applyBorder="1"/>
    <xf numFmtId="165" fontId="2" fillId="11" borderId="16" xfId="9" applyNumberFormat="1" applyFont="1" applyFill="1" applyBorder="1" applyProtection="1">
      <protection locked="0"/>
    </xf>
    <xf numFmtId="0" fontId="2" fillId="6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center" vertical="center"/>
    </xf>
    <xf numFmtId="0" fontId="28" fillId="0" borderId="1" xfId="0" applyFont="1" applyBorder="1" applyAlignment="1">
      <alignment horizontal="left"/>
    </xf>
    <xf numFmtId="3" fontId="28" fillId="5" borderId="1" xfId="0" applyNumberFormat="1" applyFont="1" applyFill="1" applyBorder="1"/>
    <xf numFmtId="3" fontId="28" fillId="0" borderId="4" xfId="0" applyNumberFormat="1" applyFont="1" applyBorder="1" applyProtection="1"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30" fillId="0" borderId="4" xfId="0" applyNumberFormat="1" applyFont="1" applyBorder="1" applyAlignment="1" applyProtection="1">
      <alignment wrapText="1"/>
      <protection locked="0"/>
    </xf>
    <xf numFmtId="0" fontId="28" fillId="10" borderId="0" xfId="0" applyFont="1" applyFill="1"/>
    <xf numFmtId="0" fontId="28" fillId="0" borderId="0" xfId="0" applyFont="1"/>
    <xf numFmtId="2" fontId="26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/>
    <xf numFmtId="3" fontId="0" fillId="11" borderId="13" xfId="0" applyNumberFormat="1" applyFill="1" applyBorder="1"/>
    <xf numFmtId="0" fontId="2" fillId="6" borderId="7" xfId="0" applyFont="1" applyFill="1" applyBorder="1" applyAlignment="1">
      <alignment horizontal="left" vertical="center" wrapText="1" shrinkToFit="1"/>
    </xf>
    <xf numFmtId="0" fontId="2" fillId="6" borderId="8" xfId="0" applyFont="1" applyFill="1" applyBorder="1" applyAlignment="1">
      <alignment horizontal="left" vertical="center" wrapText="1" shrinkToFi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 wrapText="1" shrinkToFit="1"/>
    </xf>
    <xf numFmtId="0" fontId="2" fillId="6" borderId="8" xfId="0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left" wrapText="1" shrinkToFit="1"/>
    </xf>
    <xf numFmtId="0" fontId="10" fillId="4" borderId="0" xfId="0" applyFont="1" applyFill="1" applyAlignment="1">
      <alignment horizontal="left" shrinkToFit="1"/>
    </xf>
    <xf numFmtId="0" fontId="10" fillId="4" borderId="4" xfId="0" applyFont="1" applyFill="1" applyBorder="1" applyAlignment="1">
      <alignment horizontal="left" wrapText="1" shrinkToFit="1"/>
    </xf>
    <xf numFmtId="0" fontId="28" fillId="0" borderId="0" xfId="0" applyFont="1" applyFill="1" applyAlignment="1">
      <alignment horizontal="left" indent="1"/>
    </xf>
  </cellXfs>
  <cellStyles count="10">
    <cellStyle name="Komma" xfId="9" builtinId="3"/>
    <cellStyle name="Normal 2" xfId="1" xr:uid="{00000000-0005-0000-0000-000001000000}"/>
    <cellStyle name="Normal 2 2" xfId="5" xr:uid="{00000000-0005-0000-0000-000002000000}"/>
    <cellStyle name="Prozent 2" xfId="6" xr:uid="{00000000-0005-0000-0000-000003000000}"/>
    <cellStyle name="Standard" xfId="0" builtinId="0"/>
    <cellStyle name="Standard 2" xfId="2" xr:uid="{00000000-0005-0000-0000-000005000000}"/>
    <cellStyle name="Standard 2 2" xfId="7" xr:uid="{00000000-0005-0000-0000-000006000000}"/>
    <cellStyle name="Standard 3" xfId="3" xr:uid="{00000000-0005-0000-0000-000007000000}"/>
    <cellStyle name="Standard 3 2" xfId="8" xr:uid="{00000000-0005-0000-0000-000008000000}"/>
    <cellStyle name="Standard 4" xfId="4" xr:uid="{00000000-0005-0000-0000-000009000000}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FFFFFF"/>
      </font>
      <fill>
        <patternFill patternType="solid">
          <bgColor rgb="FFFFFFFF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39039</xdr:colOff>
      <xdr:row>2</xdr:row>
      <xdr:rowOff>38100</xdr:rowOff>
    </xdr:to>
    <xdr:pic>
      <xdr:nvPicPr>
        <xdr:cNvPr id="39271" name="Picture 1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65816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115729</xdr:colOff>
      <xdr:row>0</xdr:row>
      <xdr:rowOff>114300</xdr:rowOff>
    </xdr:from>
    <xdr:to>
      <xdr:col>1</xdr:col>
      <xdr:colOff>2411254</xdr:colOff>
      <xdr:row>2</xdr:row>
      <xdr:rowOff>104913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6289" y="114300"/>
          <a:ext cx="2295525" cy="48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</xdr:row>
          <xdr:rowOff>180975</xdr:rowOff>
        </xdr:from>
        <xdr:to>
          <xdr:col>13</xdr:col>
          <xdr:colOff>1085850</xdr:colOff>
          <xdr:row>3</xdr:row>
          <xdr:rowOff>104775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CBBABDC-BC9C-4371-92A9-682B84F0E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59999389629810485"/>
    <pageSetUpPr fitToPage="1"/>
  </sheetPr>
  <dimension ref="A1:P207"/>
  <sheetViews>
    <sheetView tabSelected="1" zoomScaleNormal="100" zoomScaleSheetLayoutView="80" workbookViewId="0">
      <pane xSplit="3" ySplit="6" topLeftCell="D7" activePane="bottomRight" state="frozen"/>
      <selection pane="topRight" activeCell="C7" sqref="C7"/>
      <selection pane="bottomLeft" activeCell="C7" sqref="C7"/>
      <selection pane="bottomRight" activeCell="B1" sqref="B1"/>
    </sheetView>
  </sheetViews>
  <sheetFormatPr baseColWidth="10" defaultColWidth="9.140625" defaultRowHeight="12.75" x14ac:dyDescent="0.2"/>
  <cols>
    <col min="1" max="1" width="9.85546875" customWidth="1"/>
    <col min="2" max="2" width="61.7109375" customWidth="1"/>
    <col min="3" max="3" width="11.140625" bestFit="1" customWidth="1"/>
    <col min="4" max="13" width="11.42578125" customWidth="1"/>
    <col min="14" max="14" width="17.85546875" customWidth="1"/>
    <col min="15" max="15" width="51.5703125" customWidth="1"/>
    <col min="16" max="16" width="9.85546875" customWidth="1"/>
  </cols>
  <sheetData>
    <row r="1" spans="1:16" ht="12.6" customHeight="1" x14ac:dyDescent="0.2">
      <c r="A1" s="62"/>
      <c r="B1" s="3"/>
      <c r="C1" s="37"/>
      <c r="D1" s="39"/>
      <c r="E1" s="49"/>
      <c r="F1" s="39"/>
      <c r="G1" s="39"/>
      <c r="H1" s="39"/>
      <c r="I1" s="39"/>
      <c r="J1" s="39"/>
      <c r="K1" s="38"/>
      <c r="L1" s="39"/>
      <c r="M1" s="38"/>
      <c r="N1" s="106"/>
      <c r="O1" s="76"/>
      <c r="P1" s="87"/>
    </row>
    <row r="2" spans="1:16" ht="30" customHeight="1" x14ac:dyDescent="0.2">
      <c r="A2" s="40"/>
      <c r="B2" s="40"/>
      <c r="C2" s="36"/>
      <c r="D2" s="47" t="s">
        <v>0</v>
      </c>
      <c r="E2" s="96"/>
      <c r="F2" s="48" t="str">
        <f>IF(E2="","",VLOOKUP(E2,'Auswahl-Daten'!B:C,2,FALSE))</f>
        <v/>
      </c>
      <c r="G2" s="47"/>
      <c r="H2" s="47"/>
      <c r="I2" s="47"/>
      <c r="J2" s="47"/>
      <c r="K2" s="47"/>
      <c r="L2" s="47"/>
      <c r="M2" s="47"/>
      <c r="N2" s="106"/>
      <c r="O2" s="77"/>
      <c r="P2" s="87"/>
    </row>
    <row r="3" spans="1:16" ht="30" customHeight="1" x14ac:dyDescent="0.2">
      <c r="A3" s="50" t="str">
        <f>"Betriebsabrechnungsbogen BAB: "&amp;E3&amp;" "&amp;H3</f>
        <v>Betriebsabrechnungsbogen BAB: Schlussrechnung 2023</v>
      </c>
      <c r="B3" s="50"/>
      <c r="C3" s="51"/>
      <c r="D3" s="52" t="s">
        <v>1</v>
      </c>
      <c r="E3" s="60" t="s">
        <v>2</v>
      </c>
      <c r="F3" s="53"/>
      <c r="G3" s="54" t="s">
        <v>3</v>
      </c>
      <c r="H3" s="60">
        <v>2023</v>
      </c>
      <c r="I3" s="53"/>
      <c r="J3" s="55"/>
      <c r="K3" s="55"/>
      <c r="L3" s="55"/>
      <c r="M3" s="55"/>
      <c r="N3" s="107"/>
      <c r="O3" s="77"/>
      <c r="P3" s="87"/>
    </row>
    <row r="4" spans="1:16" ht="27" customHeight="1" x14ac:dyDescent="0.25">
      <c r="A4" s="27" t="s">
        <v>4</v>
      </c>
      <c r="B4" s="6"/>
      <c r="C4" s="44"/>
      <c r="D4" s="121" t="s">
        <v>5</v>
      </c>
      <c r="E4" s="122"/>
      <c r="F4" s="122"/>
      <c r="G4" s="122"/>
      <c r="H4" s="122"/>
      <c r="I4" s="122"/>
      <c r="J4" s="122"/>
      <c r="K4" s="122"/>
      <c r="L4" s="122"/>
      <c r="M4" s="122"/>
      <c r="N4" s="4"/>
      <c r="O4" s="78"/>
      <c r="P4" s="87"/>
    </row>
    <row r="5" spans="1:16" ht="12.75" customHeight="1" x14ac:dyDescent="0.2">
      <c r="A5" s="125" t="s">
        <v>6</v>
      </c>
      <c r="B5" s="127" t="s">
        <v>7</v>
      </c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123" t="s">
        <v>8</v>
      </c>
      <c r="O5" s="119" t="s">
        <v>9</v>
      </c>
      <c r="P5" s="87"/>
    </row>
    <row r="6" spans="1:16" ht="42.75" customHeight="1" x14ac:dyDescent="0.2">
      <c r="A6" s="126"/>
      <c r="B6" s="127"/>
      <c r="C6" s="46" t="s">
        <v>10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124"/>
      <c r="O6" s="120"/>
      <c r="P6" s="87"/>
    </row>
    <row r="7" spans="1:16" ht="13.5" x14ac:dyDescent="0.2">
      <c r="A7" s="20">
        <v>300</v>
      </c>
      <c r="B7" s="22" t="s">
        <v>11</v>
      </c>
      <c r="C7" s="63">
        <f>SUM(D7:M7)</f>
        <v>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43"/>
      <c r="O7" s="79"/>
      <c r="P7" s="87"/>
    </row>
    <row r="8" spans="1:16" ht="13.5" x14ac:dyDescent="0.2">
      <c r="A8" s="20">
        <v>310</v>
      </c>
      <c r="B8" s="22" t="s">
        <v>12</v>
      </c>
      <c r="C8" s="63">
        <f t="shared" ref="C8:C16" si="0">SUM(D8:M8)</f>
        <v>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43"/>
      <c r="O8" s="79"/>
      <c r="P8" s="87"/>
    </row>
    <row r="9" spans="1:16" ht="13.5" x14ac:dyDescent="0.2">
      <c r="A9" s="20">
        <v>320</v>
      </c>
      <c r="B9" s="22" t="s">
        <v>13</v>
      </c>
      <c r="C9" s="63">
        <f t="shared" si="0"/>
        <v>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43"/>
      <c r="O9" s="79"/>
      <c r="P9" s="87"/>
    </row>
    <row r="10" spans="1:16" ht="13.5" x14ac:dyDescent="0.2">
      <c r="A10" s="20">
        <v>330</v>
      </c>
      <c r="B10" s="22" t="s">
        <v>14</v>
      </c>
      <c r="C10" s="63">
        <f t="shared" si="0"/>
        <v>0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43"/>
      <c r="O10" s="79"/>
      <c r="P10" s="87"/>
    </row>
    <row r="11" spans="1:16" ht="13.5" x14ac:dyDescent="0.2">
      <c r="A11" s="20">
        <v>340</v>
      </c>
      <c r="B11" s="22" t="s">
        <v>15</v>
      </c>
      <c r="C11" s="63">
        <f t="shared" si="0"/>
        <v>0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43"/>
      <c r="O11" s="79"/>
      <c r="P11" s="87"/>
    </row>
    <row r="12" spans="1:16" ht="13.5" x14ac:dyDescent="0.2">
      <c r="A12" s="20">
        <v>350</v>
      </c>
      <c r="B12" s="22" t="s">
        <v>16</v>
      </c>
      <c r="C12" s="63">
        <f t="shared" si="0"/>
        <v>0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43"/>
      <c r="O12" s="79"/>
      <c r="P12" s="87"/>
    </row>
    <row r="13" spans="1:16" ht="13.5" x14ac:dyDescent="0.2">
      <c r="A13" s="20">
        <v>360</v>
      </c>
      <c r="B13" s="22" t="s">
        <v>17</v>
      </c>
      <c r="C13" s="63">
        <f t="shared" ref="C13" si="1">SUM(D13:M13)</f>
        <v>0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43"/>
      <c r="O13" s="79"/>
      <c r="P13" s="87"/>
    </row>
    <row r="14" spans="1:16" ht="13.5" x14ac:dyDescent="0.2">
      <c r="A14" s="20">
        <v>362</v>
      </c>
      <c r="B14" s="22" t="s">
        <v>18</v>
      </c>
      <c r="C14" s="63">
        <f t="shared" si="0"/>
        <v>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43"/>
      <c r="O14" s="79"/>
      <c r="P14" s="87"/>
    </row>
    <row r="15" spans="1:16" ht="13.5" x14ac:dyDescent="0.2">
      <c r="A15" s="20">
        <v>365</v>
      </c>
      <c r="B15" s="22" t="s">
        <v>19</v>
      </c>
      <c r="C15" s="63">
        <f t="shared" si="0"/>
        <v>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43"/>
      <c r="O15" s="79"/>
      <c r="P15" s="87"/>
    </row>
    <row r="16" spans="1:16" ht="13.5" x14ac:dyDescent="0.2">
      <c r="A16" s="20">
        <v>370</v>
      </c>
      <c r="B16" s="22" t="s">
        <v>20</v>
      </c>
      <c r="C16" s="63">
        <f t="shared" si="0"/>
        <v>0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43"/>
      <c r="O16" s="79"/>
      <c r="P16" s="87"/>
    </row>
    <row r="17" spans="1:16" ht="13.5" x14ac:dyDescent="0.2">
      <c r="A17" s="20">
        <v>380</v>
      </c>
      <c r="B17" s="22" t="s">
        <v>21</v>
      </c>
      <c r="C17" s="63">
        <f t="shared" ref="C17:C20" si="2">SUM(D17:M17)</f>
        <v>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43"/>
      <c r="O17" s="79"/>
      <c r="P17" s="87"/>
    </row>
    <row r="18" spans="1:16" ht="13.5" x14ac:dyDescent="0.2">
      <c r="A18" s="20">
        <v>390</v>
      </c>
      <c r="B18" s="22" t="s">
        <v>22</v>
      </c>
      <c r="C18" s="63">
        <f t="shared" si="2"/>
        <v>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43"/>
      <c r="O18" s="79"/>
      <c r="P18" s="87"/>
    </row>
    <row r="19" spans="1:16" s="114" customFormat="1" ht="13.5" x14ac:dyDescent="0.2">
      <c r="A19" s="108"/>
      <c r="B19" s="128" t="s">
        <v>358</v>
      </c>
      <c r="C19" s="109">
        <f t="shared" si="2"/>
        <v>0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112"/>
      <c r="P19" s="113"/>
    </row>
    <row r="20" spans="1:16" s="114" customFormat="1" ht="13.5" x14ac:dyDescent="0.2">
      <c r="A20" s="108"/>
      <c r="B20" s="128" t="s">
        <v>359</v>
      </c>
      <c r="C20" s="109">
        <f t="shared" si="2"/>
        <v>0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12"/>
      <c r="P20" s="113"/>
    </row>
    <row r="21" spans="1:16" x14ac:dyDescent="0.2">
      <c r="A21" s="28"/>
      <c r="B21" s="29" t="s">
        <v>23</v>
      </c>
      <c r="C21" s="30">
        <f t="shared" ref="C21" si="3">ROUND(SUM(C$7:C$18),0)</f>
        <v>0</v>
      </c>
      <c r="D21" s="30">
        <f>ROUND(SUM(D$7:D$18),0)</f>
        <v>0</v>
      </c>
      <c r="E21" s="30">
        <f t="shared" ref="E21:M21" si="4">ROUND(SUM(E$7:E$18),0)</f>
        <v>0</v>
      </c>
      <c r="F21" s="30">
        <f t="shared" si="4"/>
        <v>0</v>
      </c>
      <c r="G21" s="30">
        <f t="shared" si="4"/>
        <v>0</v>
      </c>
      <c r="H21" s="30">
        <f t="shared" si="4"/>
        <v>0</v>
      </c>
      <c r="I21" s="30">
        <f t="shared" si="4"/>
        <v>0</v>
      </c>
      <c r="J21" s="30">
        <f t="shared" si="4"/>
        <v>0</v>
      </c>
      <c r="K21" s="30">
        <f t="shared" si="4"/>
        <v>0</v>
      </c>
      <c r="L21" s="30">
        <f t="shared" si="4"/>
        <v>0</v>
      </c>
      <c r="M21" s="30">
        <f t="shared" si="4"/>
        <v>0</v>
      </c>
      <c r="N21" s="24"/>
      <c r="O21" s="81"/>
      <c r="P21" s="87"/>
    </row>
    <row r="22" spans="1:16" ht="13.5" x14ac:dyDescent="0.2">
      <c r="A22" s="20">
        <v>400</v>
      </c>
      <c r="B22" s="21" t="s">
        <v>24</v>
      </c>
      <c r="C22" s="65">
        <f t="shared" ref="C22:C27" si="5">SUM(D22:M22)</f>
        <v>0</v>
      </c>
      <c r="D22" s="64"/>
      <c r="E22" s="66"/>
      <c r="F22" s="67"/>
      <c r="G22" s="67"/>
      <c r="H22" s="67"/>
      <c r="I22" s="67"/>
      <c r="J22" s="66"/>
      <c r="K22" s="67"/>
      <c r="L22" s="66"/>
      <c r="M22" s="67"/>
      <c r="N22" s="43"/>
      <c r="O22" s="79"/>
      <c r="P22" s="87"/>
    </row>
    <row r="23" spans="1:16" ht="13.5" x14ac:dyDescent="0.2">
      <c r="A23" s="20">
        <v>410</v>
      </c>
      <c r="B23" s="21" t="s">
        <v>25</v>
      </c>
      <c r="C23" s="65">
        <f t="shared" si="5"/>
        <v>0</v>
      </c>
      <c r="D23" s="64"/>
      <c r="E23" s="66"/>
      <c r="F23" s="67"/>
      <c r="G23" s="67"/>
      <c r="H23" s="67"/>
      <c r="I23" s="67"/>
      <c r="J23" s="66"/>
      <c r="K23" s="67"/>
      <c r="L23" s="66"/>
      <c r="M23" s="67"/>
      <c r="N23" s="43"/>
      <c r="O23" s="79"/>
      <c r="P23" s="87"/>
    </row>
    <row r="24" spans="1:16" ht="13.5" x14ac:dyDescent="0.2">
      <c r="A24" s="20">
        <v>420</v>
      </c>
      <c r="B24" s="21" t="s">
        <v>26</v>
      </c>
      <c r="C24" s="65">
        <f t="shared" si="5"/>
        <v>0</v>
      </c>
      <c r="D24" s="64"/>
      <c r="E24" s="66"/>
      <c r="F24" s="67"/>
      <c r="G24" s="67"/>
      <c r="H24" s="67"/>
      <c r="I24" s="67"/>
      <c r="J24" s="66"/>
      <c r="K24" s="67"/>
      <c r="L24" s="66"/>
      <c r="M24" s="67"/>
      <c r="N24" s="43"/>
      <c r="O24" s="79"/>
      <c r="P24" s="87"/>
    </row>
    <row r="25" spans="1:16" s="114" customFormat="1" ht="13.5" x14ac:dyDescent="0.2">
      <c r="A25" s="108"/>
      <c r="B25" s="128" t="s">
        <v>359</v>
      </c>
      <c r="C25" s="109">
        <f t="shared" si="5"/>
        <v>0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1"/>
      <c r="O25" s="112"/>
      <c r="P25" s="113"/>
    </row>
    <row r="26" spans="1:16" ht="13.5" x14ac:dyDescent="0.2">
      <c r="A26" s="20">
        <v>430</v>
      </c>
      <c r="B26" s="21" t="s">
        <v>27</v>
      </c>
      <c r="C26" s="65">
        <f t="shared" si="5"/>
        <v>0</v>
      </c>
      <c r="D26" s="64"/>
      <c r="E26" s="66"/>
      <c r="F26" s="67"/>
      <c r="G26" s="67"/>
      <c r="H26" s="67"/>
      <c r="I26" s="67"/>
      <c r="J26" s="66"/>
      <c r="K26" s="67"/>
      <c r="L26" s="66"/>
      <c r="M26" s="67"/>
      <c r="N26" s="43"/>
      <c r="O26" s="79"/>
      <c r="P26" s="87"/>
    </row>
    <row r="27" spans="1:16" ht="13.5" x14ac:dyDescent="0.2">
      <c r="A27" s="20" t="s">
        <v>28</v>
      </c>
      <c r="B27" s="21" t="s">
        <v>29</v>
      </c>
      <c r="C27" s="65">
        <f t="shared" si="5"/>
        <v>0</v>
      </c>
      <c r="D27" s="64"/>
      <c r="E27" s="66"/>
      <c r="F27" s="67"/>
      <c r="G27" s="67"/>
      <c r="H27" s="67"/>
      <c r="I27" s="67"/>
      <c r="J27" s="66"/>
      <c r="K27" s="67"/>
      <c r="L27" s="66"/>
      <c r="M27" s="67"/>
      <c r="N27" s="43"/>
      <c r="O27" s="79"/>
      <c r="P27" s="87"/>
    </row>
    <row r="28" spans="1:16" ht="13.5" x14ac:dyDescent="0.2">
      <c r="A28" s="20">
        <v>433</v>
      </c>
      <c r="B28" s="21" t="s">
        <v>30</v>
      </c>
      <c r="C28" s="65">
        <f t="shared" ref="C28:C40" si="6">SUM(D28:M28)</f>
        <v>0</v>
      </c>
      <c r="D28" s="7"/>
      <c r="E28" s="11"/>
      <c r="F28" s="8"/>
      <c r="G28" s="8"/>
      <c r="H28" s="8"/>
      <c r="I28" s="8"/>
      <c r="J28" s="10"/>
      <c r="K28" s="9"/>
      <c r="L28" s="10"/>
      <c r="M28" s="9"/>
      <c r="N28" s="43"/>
      <c r="O28" s="79"/>
      <c r="P28" s="87"/>
    </row>
    <row r="29" spans="1:16" ht="13.5" x14ac:dyDescent="0.2">
      <c r="A29" s="20">
        <v>4400</v>
      </c>
      <c r="B29" s="21" t="s">
        <v>31</v>
      </c>
      <c r="C29" s="65">
        <f t="shared" si="6"/>
        <v>0</v>
      </c>
      <c r="D29" s="7"/>
      <c r="E29" s="11"/>
      <c r="F29" s="8"/>
      <c r="G29" s="8"/>
      <c r="H29" s="8"/>
      <c r="I29" s="8"/>
      <c r="J29" s="10"/>
      <c r="K29" s="9"/>
      <c r="L29" s="10"/>
      <c r="M29" s="9"/>
      <c r="N29" s="43"/>
      <c r="O29" s="79"/>
      <c r="P29" s="87"/>
    </row>
    <row r="30" spans="1:16" ht="13.5" x14ac:dyDescent="0.2">
      <c r="A30" s="20" t="s">
        <v>32</v>
      </c>
      <c r="B30" s="21" t="s">
        <v>33</v>
      </c>
      <c r="C30" s="65">
        <f t="shared" si="6"/>
        <v>0</v>
      </c>
      <c r="D30" s="64"/>
      <c r="E30" s="66"/>
      <c r="F30" s="67"/>
      <c r="G30" s="67"/>
      <c r="H30" s="67"/>
      <c r="I30" s="67"/>
      <c r="J30" s="66"/>
      <c r="K30" s="67"/>
      <c r="L30" s="66"/>
      <c r="M30" s="67"/>
      <c r="N30" s="43"/>
      <c r="O30" s="79"/>
      <c r="P30" s="87"/>
    </row>
    <row r="31" spans="1:16" ht="13.5" x14ac:dyDescent="0.2">
      <c r="A31" s="20">
        <v>441</v>
      </c>
      <c r="B31" s="21" t="s">
        <v>34</v>
      </c>
      <c r="C31" s="65">
        <f t="shared" si="6"/>
        <v>0</v>
      </c>
      <c r="D31" s="64"/>
      <c r="E31" s="66"/>
      <c r="F31" s="67"/>
      <c r="G31" s="67"/>
      <c r="H31" s="67"/>
      <c r="I31" s="67"/>
      <c r="J31" s="66"/>
      <c r="K31" s="67"/>
      <c r="L31" s="66"/>
      <c r="M31" s="67"/>
      <c r="N31" s="43"/>
      <c r="O31" s="79"/>
      <c r="P31" s="87"/>
    </row>
    <row r="32" spans="1:16" ht="13.5" x14ac:dyDescent="0.2">
      <c r="A32" s="20">
        <v>442</v>
      </c>
      <c r="B32" s="21" t="s">
        <v>35</v>
      </c>
      <c r="C32" s="65">
        <f t="shared" ref="C32" si="7">SUM(D32:M32)</f>
        <v>0</v>
      </c>
      <c r="D32" s="64"/>
      <c r="E32" s="66"/>
      <c r="F32" s="67"/>
      <c r="G32" s="67"/>
      <c r="H32" s="67"/>
      <c r="I32" s="67"/>
      <c r="J32" s="66"/>
      <c r="K32" s="67"/>
      <c r="L32" s="66"/>
      <c r="M32" s="67"/>
      <c r="N32" s="43"/>
      <c r="O32" s="79"/>
      <c r="P32" s="87"/>
    </row>
    <row r="33" spans="1:16" ht="13.5" x14ac:dyDescent="0.2">
      <c r="A33" s="20">
        <v>444</v>
      </c>
      <c r="B33" s="21" t="s">
        <v>36</v>
      </c>
      <c r="C33" s="65">
        <f t="shared" si="6"/>
        <v>0</v>
      </c>
      <c r="D33" s="64"/>
      <c r="E33" s="66"/>
      <c r="F33" s="67"/>
      <c r="G33" s="67"/>
      <c r="H33" s="67"/>
      <c r="I33" s="67"/>
      <c r="J33" s="66"/>
      <c r="K33" s="67"/>
      <c r="L33" s="66"/>
      <c r="M33" s="67"/>
      <c r="N33" s="43"/>
      <c r="O33" s="79"/>
      <c r="P33" s="87"/>
    </row>
    <row r="34" spans="1:16" ht="13.5" x14ac:dyDescent="0.2">
      <c r="A34" s="20">
        <v>445</v>
      </c>
      <c r="B34" s="21" t="s">
        <v>37</v>
      </c>
      <c r="C34" s="65">
        <f t="shared" si="6"/>
        <v>0</v>
      </c>
      <c r="D34" s="7"/>
      <c r="E34" s="11"/>
      <c r="F34" s="8"/>
      <c r="G34" s="8"/>
      <c r="H34" s="8"/>
      <c r="I34" s="8"/>
      <c r="J34" s="10"/>
      <c r="K34" s="9"/>
      <c r="L34" s="10"/>
      <c r="M34" s="9"/>
      <c r="N34" s="43"/>
      <c r="O34" s="79"/>
      <c r="P34" s="87"/>
    </row>
    <row r="35" spans="1:16" ht="13.5" x14ac:dyDescent="0.2">
      <c r="A35" s="20" t="s">
        <v>38</v>
      </c>
      <c r="B35" s="21" t="s">
        <v>39</v>
      </c>
      <c r="C35" s="65">
        <f t="shared" si="6"/>
        <v>0</v>
      </c>
      <c r="D35" s="64"/>
      <c r="E35" s="66"/>
      <c r="F35" s="67"/>
      <c r="G35" s="67"/>
      <c r="H35" s="67"/>
      <c r="I35" s="67"/>
      <c r="J35" s="66"/>
      <c r="K35" s="67"/>
      <c r="L35" s="66"/>
      <c r="M35" s="67"/>
      <c r="N35" s="43"/>
      <c r="O35" s="79"/>
      <c r="P35" s="87"/>
    </row>
    <row r="36" spans="1:16" ht="13.5" x14ac:dyDescent="0.2">
      <c r="A36" s="20">
        <v>448</v>
      </c>
      <c r="B36" s="21" t="s">
        <v>40</v>
      </c>
      <c r="C36" s="65">
        <f t="shared" si="6"/>
        <v>0</v>
      </c>
      <c r="D36" s="64"/>
      <c r="E36" s="66"/>
      <c r="F36" s="67"/>
      <c r="G36" s="67"/>
      <c r="H36" s="67"/>
      <c r="I36" s="67"/>
      <c r="J36" s="66"/>
      <c r="K36" s="67"/>
      <c r="L36" s="66"/>
      <c r="M36" s="67"/>
      <c r="N36" s="43"/>
      <c r="O36" s="79"/>
      <c r="P36" s="87"/>
    </row>
    <row r="37" spans="1:16" ht="13.5" x14ac:dyDescent="0.2">
      <c r="A37" s="20">
        <v>450</v>
      </c>
      <c r="B37" s="21" t="s">
        <v>41</v>
      </c>
      <c r="C37" s="65">
        <f t="shared" si="6"/>
        <v>0</v>
      </c>
      <c r="D37" s="7"/>
      <c r="E37" s="11"/>
      <c r="F37" s="8"/>
      <c r="G37" s="8"/>
      <c r="H37" s="8"/>
      <c r="I37" s="8"/>
      <c r="J37" s="10"/>
      <c r="K37" s="9"/>
      <c r="L37" s="10"/>
      <c r="M37" s="9"/>
      <c r="N37" s="43"/>
      <c r="O37" s="79"/>
      <c r="P37" s="87"/>
    </row>
    <row r="38" spans="1:16" ht="13.5" x14ac:dyDescent="0.2">
      <c r="A38" s="20">
        <v>460</v>
      </c>
      <c r="B38" s="21" t="s">
        <v>42</v>
      </c>
      <c r="C38" s="65">
        <f t="shared" si="6"/>
        <v>0</v>
      </c>
      <c r="D38" s="64"/>
      <c r="E38" s="66"/>
      <c r="F38" s="67"/>
      <c r="G38" s="67"/>
      <c r="H38" s="67"/>
      <c r="I38" s="67"/>
      <c r="J38" s="66"/>
      <c r="K38" s="67"/>
      <c r="L38" s="66"/>
      <c r="M38" s="67"/>
      <c r="N38" s="43"/>
      <c r="O38" s="79"/>
      <c r="P38" s="87"/>
    </row>
    <row r="39" spans="1:16" ht="13.5" x14ac:dyDescent="0.2">
      <c r="A39" s="20">
        <v>4680</v>
      </c>
      <c r="B39" s="21" t="s">
        <v>43</v>
      </c>
      <c r="C39" s="65">
        <f t="shared" si="6"/>
        <v>0</v>
      </c>
      <c r="D39" s="64"/>
      <c r="E39" s="66"/>
      <c r="F39" s="67"/>
      <c r="G39" s="67"/>
      <c r="H39" s="67"/>
      <c r="I39" s="67"/>
      <c r="J39" s="66"/>
      <c r="K39" s="67"/>
      <c r="L39" s="66"/>
      <c r="M39" s="67"/>
      <c r="N39" s="43"/>
      <c r="O39" s="79"/>
      <c r="P39" s="87"/>
    </row>
    <row r="40" spans="1:16" ht="13.5" x14ac:dyDescent="0.2">
      <c r="A40" s="20">
        <v>4760</v>
      </c>
      <c r="B40" s="21" t="s">
        <v>44</v>
      </c>
      <c r="C40" s="65">
        <f t="shared" si="6"/>
        <v>0</v>
      </c>
      <c r="D40" s="64"/>
      <c r="E40" s="66"/>
      <c r="F40" s="67"/>
      <c r="G40" s="67"/>
      <c r="H40" s="67"/>
      <c r="I40" s="67"/>
      <c r="J40" s="66"/>
      <c r="K40" s="67"/>
      <c r="L40" s="66"/>
      <c r="M40" s="67"/>
      <c r="N40" s="43"/>
      <c r="O40" s="79"/>
      <c r="P40" s="87"/>
    </row>
    <row r="41" spans="1:16" ht="13.5" x14ac:dyDescent="0.2">
      <c r="A41" s="20">
        <v>470</v>
      </c>
      <c r="B41" s="21" t="s">
        <v>45</v>
      </c>
      <c r="C41" s="65">
        <f t="shared" ref="C41:C44" si="8">SUM(D41:M41)</f>
        <v>0</v>
      </c>
      <c r="D41" s="64"/>
      <c r="E41" s="66"/>
      <c r="F41" s="67"/>
      <c r="G41" s="67"/>
      <c r="H41" s="67"/>
      <c r="I41" s="67"/>
      <c r="J41" s="66"/>
      <c r="K41" s="67"/>
      <c r="L41" s="66"/>
      <c r="M41" s="67"/>
      <c r="N41" s="43"/>
      <c r="O41" s="79"/>
      <c r="P41" s="87"/>
    </row>
    <row r="42" spans="1:16" ht="13.5" x14ac:dyDescent="0.2">
      <c r="A42" s="35"/>
      <c r="B42" s="128" t="s">
        <v>359</v>
      </c>
      <c r="C42" s="31">
        <f t="shared" si="8"/>
        <v>0</v>
      </c>
      <c r="D42" s="32"/>
      <c r="E42" s="33"/>
      <c r="F42" s="34"/>
      <c r="G42" s="34"/>
      <c r="H42" s="34"/>
      <c r="I42" s="34"/>
      <c r="J42" s="33"/>
      <c r="K42" s="34"/>
      <c r="L42" s="33"/>
      <c r="M42" s="34"/>
      <c r="N42" s="45"/>
      <c r="O42" s="80"/>
      <c r="P42" s="87"/>
    </row>
    <row r="43" spans="1:16" ht="13.5" x14ac:dyDescent="0.2">
      <c r="A43" s="20">
        <v>480</v>
      </c>
      <c r="B43" s="21" t="s">
        <v>46</v>
      </c>
      <c r="C43" s="65">
        <f t="shared" si="8"/>
        <v>0</v>
      </c>
      <c r="D43" s="7"/>
      <c r="E43" s="11"/>
      <c r="F43" s="9"/>
      <c r="G43" s="9"/>
      <c r="H43" s="9"/>
      <c r="I43" s="9"/>
      <c r="J43" s="11"/>
      <c r="K43" s="9"/>
      <c r="L43" s="11"/>
      <c r="M43" s="9"/>
      <c r="N43" s="43"/>
      <c r="O43" s="79"/>
      <c r="P43" s="87"/>
    </row>
    <row r="44" spans="1:16" ht="13.5" x14ac:dyDescent="0.2">
      <c r="A44" s="20">
        <v>490</v>
      </c>
      <c r="B44" s="21" t="s">
        <v>47</v>
      </c>
      <c r="C44" s="65">
        <f t="shared" si="8"/>
        <v>0</v>
      </c>
      <c r="D44" s="64"/>
      <c r="E44" s="66"/>
      <c r="F44" s="67"/>
      <c r="G44" s="67"/>
      <c r="H44" s="67"/>
      <c r="I44" s="67"/>
      <c r="J44" s="66"/>
      <c r="K44" s="67"/>
      <c r="L44" s="66"/>
      <c r="M44" s="67"/>
      <c r="N44" s="43"/>
      <c r="O44" s="79"/>
      <c r="P44" s="87"/>
    </row>
    <row r="45" spans="1:16" x14ac:dyDescent="0.2">
      <c r="A45" s="12"/>
      <c r="B45" s="59" t="s">
        <v>48</v>
      </c>
      <c r="C45" s="30">
        <f t="shared" ref="C45" si="9">ROUND(SUM(C$22:C$44)-C$42-C$25,0)</f>
        <v>0</v>
      </c>
      <c r="D45" s="30">
        <f>ROUND(SUM(D$22:D$44)-D$42-D$25,0)</f>
        <v>0</v>
      </c>
      <c r="E45" s="30">
        <f t="shared" ref="E45:M45" si="10">ROUND(SUM(E$22:E$44)-E$42-E$25,0)</f>
        <v>0</v>
      </c>
      <c r="F45" s="30">
        <f t="shared" si="10"/>
        <v>0</v>
      </c>
      <c r="G45" s="30">
        <f t="shared" si="10"/>
        <v>0</v>
      </c>
      <c r="H45" s="30">
        <f t="shared" si="10"/>
        <v>0</v>
      </c>
      <c r="I45" s="30">
        <f t="shared" si="10"/>
        <v>0</v>
      </c>
      <c r="J45" s="30">
        <f t="shared" si="10"/>
        <v>0</v>
      </c>
      <c r="K45" s="30">
        <f t="shared" si="10"/>
        <v>0</v>
      </c>
      <c r="L45" s="30">
        <f t="shared" si="10"/>
        <v>0</v>
      </c>
      <c r="M45" s="30">
        <f t="shared" si="10"/>
        <v>0</v>
      </c>
      <c r="N45" s="24"/>
      <c r="O45" s="81"/>
      <c r="P45" s="87"/>
    </row>
    <row r="46" spans="1:16" ht="12.75" customHeight="1" x14ac:dyDescent="0.2">
      <c r="A46" s="12"/>
      <c r="B46" s="17" t="s">
        <v>49</v>
      </c>
      <c r="C46" s="18">
        <f t="shared" ref="C46:M46" si="11">C21+C45</f>
        <v>0</v>
      </c>
      <c r="D46" s="18">
        <f t="shared" si="11"/>
        <v>0</v>
      </c>
      <c r="E46" s="18">
        <f t="shared" si="11"/>
        <v>0</v>
      </c>
      <c r="F46" s="18">
        <f t="shared" si="11"/>
        <v>0</v>
      </c>
      <c r="G46" s="18">
        <f t="shared" si="11"/>
        <v>0</v>
      </c>
      <c r="H46" s="18">
        <f t="shared" si="11"/>
        <v>0</v>
      </c>
      <c r="I46" s="18">
        <f t="shared" si="11"/>
        <v>0</v>
      </c>
      <c r="J46" s="18">
        <f t="shared" si="11"/>
        <v>0</v>
      </c>
      <c r="K46" s="18">
        <f t="shared" si="11"/>
        <v>0</v>
      </c>
      <c r="L46" s="18">
        <f t="shared" si="11"/>
        <v>0</v>
      </c>
      <c r="M46" s="18">
        <f t="shared" si="11"/>
        <v>0</v>
      </c>
      <c r="N46" s="24"/>
      <c r="O46" s="81"/>
      <c r="P46" s="87"/>
    </row>
    <row r="47" spans="1:16" x14ac:dyDescent="0.2">
      <c r="A47" s="13"/>
      <c r="B47" s="15" t="s">
        <v>50</v>
      </c>
      <c r="C47" s="14"/>
      <c r="D47" s="2"/>
      <c r="E47" s="2"/>
      <c r="F47" s="2"/>
      <c r="G47" s="2"/>
      <c r="H47" s="2"/>
      <c r="I47" s="2"/>
      <c r="J47" s="2"/>
      <c r="K47" s="5"/>
      <c r="L47" s="2"/>
      <c r="M47" s="5"/>
      <c r="N47" s="25"/>
      <c r="O47" s="82"/>
      <c r="P47" s="87"/>
    </row>
    <row r="48" spans="1:16" ht="13.5" x14ac:dyDescent="0.2">
      <c r="A48" s="20">
        <v>6000</v>
      </c>
      <c r="B48" s="26" t="s">
        <v>51</v>
      </c>
      <c r="C48" s="63">
        <f>SUM(D48:M48)</f>
        <v>0</v>
      </c>
      <c r="D48" s="68"/>
      <c r="E48" s="69"/>
      <c r="F48" s="69"/>
      <c r="G48" s="69"/>
      <c r="H48" s="69"/>
      <c r="I48" s="69"/>
      <c r="J48" s="69"/>
      <c r="K48" s="66"/>
      <c r="L48" s="69"/>
      <c r="M48" s="66"/>
      <c r="N48" s="43"/>
      <c r="O48" s="79"/>
      <c r="P48" s="87"/>
    </row>
    <row r="49" spans="1:16" ht="13.5" x14ac:dyDescent="0.2">
      <c r="A49" s="20">
        <v>6020</v>
      </c>
      <c r="B49" s="26" t="s">
        <v>52</v>
      </c>
      <c r="C49" s="63">
        <f t="shared" ref="C49:C60" si="12">SUM(D49:M49)</f>
        <v>0</v>
      </c>
      <c r="D49" s="68"/>
      <c r="E49" s="69"/>
      <c r="F49" s="69"/>
      <c r="G49" s="69"/>
      <c r="H49" s="69"/>
      <c r="I49" s="69"/>
      <c r="J49" s="69"/>
      <c r="K49" s="66"/>
      <c r="L49" s="69"/>
      <c r="M49" s="66"/>
      <c r="N49" s="43"/>
      <c r="O49" s="79"/>
      <c r="P49" s="87"/>
    </row>
    <row r="50" spans="1:16" ht="13.5" x14ac:dyDescent="0.2">
      <c r="A50" s="20">
        <v>6050</v>
      </c>
      <c r="B50" s="26" t="s">
        <v>53</v>
      </c>
      <c r="C50" s="63">
        <f t="shared" si="12"/>
        <v>0</v>
      </c>
      <c r="D50" s="68"/>
      <c r="E50" s="69"/>
      <c r="F50" s="69"/>
      <c r="G50" s="69"/>
      <c r="H50" s="69"/>
      <c r="I50" s="69"/>
      <c r="J50" s="69"/>
      <c r="K50" s="66"/>
      <c r="L50" s="69"/>
      <c r="M50" s="66"/>
      <c r="N50" s="43"/>
      <c r="O50" s="79"/>
      <c r="P50" s="87"/>
    </row>
    <row r="51" spans="1:16" ht="13.5" x14ac:dyDescent="0.2">
      <c r="A51" s="116">
        <v>6099</v>
      </c>
      <c r="B51" s="117" t="s">
        <v>355</v>
      </c>
      <c r="C51" s="63">
        <f t="shared" si="12"/>
        <v>0</v>
      </c>
      <c r="D51" s="68"/>
      <c r="E51" s="69"/>
      <c r="F51" s="69"/>
      <c r="G51" s="69"/>
      <c r="H51" s="69"/>
      <c r="I51" s="69"/>
      <c r="J51" s="69"/>
      <c r="K51" s="66"/>
      <c r="L51" s="69"/>
      <c r="M51" s="66"/>
      <c r="N51" s="43"/>
      <c r="O51" s="79"/>
      <c r="P51" s="87"/>
    </row>
    <row r="52" spans="1:16" ht="13.5" x14ac:dyDescent="0.2">
      <c r="A52" s="20">
        <v>610</v>
      </c>
      <c r="B52" s="26" t="s">
        <v>54</v>
      </c>
      <c r="C52" s="63">
        <f t="shared" si="12"/>
        <v>0</v>
      </c>
      <c r="D52" s="68"/>
      <c r="E52" s="69"/>
      <c r="F52" s="69"/>
      <c r="G52" s="69"/>
      <c r="H52" s="69"/>
      <c r="I52" s="69"/>
      <c r="J52" s="69"/>
      <c r="K52" s="66"/>
      <c r="L52" s="69"/>
      <c r="M52" s="66"/>
      <c r="N52" s="43"/>
      <c r="O52" s="79"/>
      <c r="P52" s="87"/>
    </row>
    <row r="53" spans="1:16" ht="13.5" x14ac:dyDescent="0.2">
      <c r="A53" s="20">
        <v>620</v>
      </c>
      <c r="B53" s="21" t="s">
        <v>55</v>
      </c>
      <c r="C53" s="63">
        <f t="shared" si="12"/>
        <v>0</v>
      </c>
      <c r="D53" s="68"/>
      <c r="E53" s="69"/>
      <c r="F53" s="69"/>
      <c r="G53" s="69"/>
      <c r="H53" s="69"/>
      <c r="I53" s="69"/>
      <c r="J53" s="69"/>
      <c r="K53" s="66"/>
      <c r="L53" s="69"/>
      <c r="M53" s="66"/>
      <c r="N53" s="43"/>
      <c r="O53" s="79"/>
      <c r="P53" s="87"/>
    </row>
    <row r="54" spans="1:16" ht="13.5" x14ac:dyDescent="0.2">
      <c r="A54" s="20">
        <v>630</v>
      </c>
      <c r="B54" s="26" t="s">
        <v>56</v>
      </c>
      <c r="C54" s="63">
        <f t="shared" si="12"/>
        <v>0</v>
      </c>
      <c r="D54" s="68"/>
      <c r="E54" s="69"/>
      <c r="F54" s="69"/>
      <c r="G54" s="69"/>
      <c r="H54" s="69"/>
      <c r="I54" s="69"/>
      <c r="J54" s="69"/>
      <c r="K54" s="66"/>
      <c r="L54" s="69"/>
      <c r="M54" s="66"/>
      <c r="N54" s="43"/>
      <c r="O54" s="79"/>
      <c r="P54" s="87"/>
    </row>
    <row r="55" spans="1:16" ht="13.5" x14ac:dyDescent="0.2">
      <c r="A55" s="20">
        <v>650</v>
      </c>
      <c r="B55" s="26" t="s">
        <v>57</v>
      </c>
      <c r="C55" s="63">
        <f t="shared" si="12"/>
        <v>0</v>
      </c>
      <c r="D55" s="68"/>
      <c r="E55" s="69"/>
      <c r="F55" s="69"/>
      <c r="G55" s="69"/>
      <c r="H55" s="69"/>
      <c r="I55" s="69"/>
      <c r="J55" s="69"/>
      <c r="K55" s="66"/>
      <c r="L55" s="69"/>
      <c r="M55" s="66"/>
      <c r="N55" s="43"/>
      <c r="O55" s="79"/>
      <c r="P55" s="87"/>
    </row>
    <row r="56" spans="1:16" ht="13.5" x14ac:dyDescent="0.2">
      <c r="A56" s="20">
        <v>660</v>
      </c>
      <c r="B56" s="26" t="s">
        <v>58</v>
      </c>
      <c r="C56" s="63">
        <f t="shared" si="12"/>
        <v>0</v>
      </c>
      <c r="D56" s="68"/>
      <c r="E56" s="69"/>
      <c r="F56" s="69"/>
      <c r="G56" s="69"/>
      <c r="H56" s="69"/>
      <c r="I56" s="69"/>
      <c r="J56" s="69"/>
      <c r="K56" s="66"/>
      <c r="L56" s="69"/>
      <c r="M56" s="66"/>
      <c r="N56" s="43"/>
      <c r="O56" s="79"/>
      <c r="P56" s="87"/>
    </row>
    <row r="57" spans="1:16" ht="13.5" x14ac:dyDescent="0.2">
      <c r="A57" s="20">
        <v>665</v>
      </c>
      <c r="B57" s="26" t="s">
        <v>59</v>
      </c>
      <c r="C57" s="63">
        <f t="shared" si="12"/>
        <v>0</v>
      </c>
      <c r="D57" s="68"/>
      <c r="E57" s="69"/>
      <c r="F57" s="69"/>
      <c r="G57" s="69"/>
      <c r="H57" s="69"/>
      <c r="I57" s="69"/>
      <c r="J57" s="69"/>
      <c r="K57" s="66"/>
      <c r="L57" s="69"/>
      <c r="M57" s="66"/>
      <c r="N57" s="43"/>
      <c r="O57" s="79"/>
      <c r="P57" s="87"/>
    </row>
    <row r="58" spans="1:16" ht="13.5" x14ac:dyDescent="0.2">
      <c r="A58" s="20">
        <v>670</v>
      </c>
      <c r="B58" s="26" t="s">
        <v>60</v>
      </c>
      <c r="C58" s="63">
        <f t="shared" si="12"/>
        <v>0</v>
      </c>
      <c r="D58" s="68"/>
      <c r="E58" s="69"/>
      <c r="F58" s="69"/>
      <c r="G58" s="69"/>
      <c r="H58" s="69"/>
      <c r="I58" s="69"/>
      <c r="J58" s="69"/>
      <c r="K58" s="66"/>
      <c r="L58" s="69"/>
      <c r="M58" s="66"/>
      <c r="N58" s="43"/>
      <c r="O58" s="79"/>
      <c r="P58" s="87"/>
    </row>
    <row r="59" spans="1:16" ht="13.5" x14ac:dyDescent="0.2">
      <c r="A59" s="20">
        <v>680</v>
      </c>
      <c r="B59" s="26" t="s">
        <v>61</v>
      </c>
      <c r="C59" s="63">
        <f t="shared" si="12"/>
        <v>0</v>
      </c>
      <c r="D59" s="68"/>
      <c r="E59" s="69"/>
      <c r="F59" s="69"/>
      <c r="G59" s="69"/>
      <c r="H59" s="69"/>
      <c r="I59" s="69"/>
      <c r="J59" s="69"/>
      <c r="K59" s="66"/>
      <c r="L59" s="69"/>
      <c r="M59" s="66"/>
      <c r="N59" s="43"/>
      <c r="O59" s="79"/>
      <c r="P59" s="87"/>
    </row>
    <row r="60" spans="1:16" ht="13.5" x14ac:dyDescent="0.2">
      <c r="A60" s="116">
        <v>6930</v>
      </c>
      <c r="B60" s="117" t="s">
        <v>62</v>
      </c>
      <c r="C60" s="63">
        <f t="shared" si="12"/>
        <v>0</v>
      </c>
      <c r="D60" s="68"/>
      <c r="E60" s="69"/>
      <c r="F60" s="69"/>
      <c r="G60" s="69"/>
      <c r="H60" s="69"/>
      <c r="I60" s="69"/>
      <c r="J60" s="69"/>
      <c r="K60" s="66"/>
      <c r="L60" s="69"/>
      <c r="M60" s="66"/>
      <c r="N60" s="43"/>
      <c r="O60" s="79"/>
      <c r="P60" s="87"/>
    </row>
    <row r="61" spans="1:16" ht="13.5" x14ac:dyDescent="0.2">
      <c r="A61" s="20" t="s">
        <v>63</v>
      </c>
      <c r="B61" s="26" t="s">
        <v>64</v>
      </c>
      <c r="C61" s="63">
        <f>SUM(D61:M61)</f>
        <v>0</v>
      </c>
      <c r="D61" s="68"/>
      <c r="E61" s="69"/>
      <c r="F61" s="69"/>
      <c r="G61" s="69"/>
      <c r="H61" s="69"/>
      <c r="I61" s="69"/>
      <c r="J61" s="69"/>
      <c r="K61" s="66"/>
      <c r="L61" s="69"/>
      <c r="M61" s="66"/>
      <c r="N61" s="43"/>
      <c r="O61" s="79"/>
      <c r="P61" s="87"/>
    </row>
    <row r="62" spans="1:16" x14ac:dyDescent="0.2">
      <c r="A62" s="16"/>
      <c r="B62" s="17" t="s">
        <v>65</v>
      </c>
      <c r="C62" s="19">
        <f>ROUND(-C46+SUM(C48:C61),0)</f>
        <v>0</v>
      </c>
      <c r="D62" s="19">
        <f t="shared" ref="D62:M62" si="13">ROUND(-D46+SUM(D48:D61),0)</f>
        <v>0</v>
      </c>
      <c r="E62" s="19">
        <f t="shared" si="13"/>
        <v>0</v>
      </c>
      <c r="F62" s="19">
        <f t="shared" si="13"/>
        <v>0</v>
      </c>
      <c r="G62" s="19">
        <f t="shared" si="13"/>
        <v>0</v>
      </c>
      <c r="H62" s="19">
        <f t="shared" si="13"/>
        <v>0</v>
      </c>
      <c r="I62" s="19">
        <f t="shared" si="13"/>
        <v>0</v>
      </c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24"/>
      <c r="O62" s="81"/>
      <c r="P62" s="87"/>
    </row>
    <row r="63" spans="1:16" ht="13.5" x14ac:dyDescent="0.2">
      <c r="A63" s="20">
        <v>700</v>
      </c>
      <c r="B63" s="21" t="s">
        <v>66</v>
      </c>
      <c r="C63" s="63">
        <f t="shared" ref="C63:C65" si="14">SUM(D63:M63)</f>
        <v>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56"/>
      <c r="O63" s="83" t="s">
        <v>67</v>
      </c>
      <c r="P63" s="87"/>
    </row>
    <row r="64" spans="1:16" ht="13.5" x14ac:dyDescent="0.2">
      <c r="A64" s="20">
        <v>710</v>
      </c>
      <c r="B64" s="21" t="s">
        <v>68</v>
      </c>
      <c r="C64" s="63">
        <f t="shared" si="14"/>
        <v>0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7"/>
      <c r="O64" s="84"/>
      <c r="P64" s="87"/>
    </row>
    <row r="65" spans="1:16" ht="13.5" x14ac:dyDescent="0.2">
      <c r="A65" s="20">
        <v>720</v>
      </c>
      <c r="B65" s="21" t="s">
        <v>69</v>
      </c>
      <c r="C65" s="63">
        <f t="shared" si="14"/>
        <v>0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58"/>
      <c r="O65" s="85"/>
      <c r="P65" s="87"/>
    </row>
    <row r="66" spans="1:16" x14ac:dyDescent="0.2">
      <c r="A66" s="59"/>
      <c r="B66" s="59" t="s">
        <v>70</v>
      </c>
      <c r="C66" s="72">
        <f>SUM(C63:C65)</f>
        <v>0</v>
      </c>
      <c r="D66" s="30">
        <f>SUM(D63:D65)</f>
        <v>0</v>
      </c>
      <c r="E66" s="30">
        <f t="shared" ref="E66:M66" si="15">SUM(E63:E65)</f>
        <v>0</v>
      </c>
      <c r="F66" s="30">
        <f t="shared" si="15"/>
        <v>0</v>
      </c>
      <c r="G66" s="30">
        <f t="shared" si="15"/>
        <v>0</v>
      </c>
      <c r="H66" s="30">
        <f t="shared" si="15"/>
        <v>0</v>
      </c>
      <c r="I66" s="30">
        <f t="shared" si="15"/>
        <v>0</v>
      </c>
      <c r="J66" s="30">
        <f t="shared" si="15"/>
        <v>0</v>
      </c>
      <c r="K66" s="30">
        <f t="shared" si="15"/>
        <v>0</v>
      </c>
      <c r="L66" s="30">
        <f t="shared" si="15"/>
        <v>0</v>
      </c>
      <c r="M66" s="30">
        <f t="shared" si="15"/>
        <v>0</v>
      </c>
      <c r="N66" s="24"/>
      <c r="O66" s="81"/>
      <c r="P66" s="87"/>
    </row>
    <row r="67" spans="1:16" x14ac:dyDescent="0.2">
      <c r="A67" s="17"/>
      <c r="B67" s="17" t="s">
        <v>71</v>
      </c>
      <c r="C67" s="18">
        <f>C62+C66</f>
        <v>0</v>
      </c>
      <c r="D67" s="18">
        <f>D62+D66</f>
        <v>0</v>
      </c>
      <c r="E67" s="18">
        <f t="shared" ref="E67:M67" si="16">E62+E66</f>
        <v>0</v>
      </c>
      <c r="F67" s="18">
        <f t="shared" si="16"/>
        <v>0</v>
      </c>
      <c r="G67" s="18">
        <f t="shared" si="16"/>
        <v>0</v>
      </c>
      <c r="H67" s="18">
        <f t="shared" si="16"/>
        <v>0</v>
      </c>
      <c r="I67" s="18">
        <f t="shared" si="16"/>
        <v>0</v>
      </c>
      <c r="J67" s="18">
        <f t="shared" si="16"/>
        <v>0</v>
      </c>
      <c r="K67" s="18">
        <f t="shared" si="16"/>
        <v>0</v>
      </c>
      <c r="L67" s="18">
        <f t="shared" si="16"/>
        <v>0</v>
      </c>
      <c r="M67" s="18">
        <f t="shared" si="16"/>
        <v>0</v>
      </c>
      <c r="N67" s="24"/>
      <c r="O67" s="81"/>
      <c r="P67" s="87"/>
    </row>
    <row r="68" spans="1:16" s="95" customFormat="1" ht="12" customHeight="1" x14ac:dyDescent="0.2">
      <c r="A68" s="91"/>
      <c r="B68" s="92"/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75"/>
      <c r="O68" s="93"/>
      <c r="P68" s="94"/>
    </row>
    <row r="69" spans="1:16" s="95" customFormat="1" ht="12" customHeight="1" x14ac:dyDescent="0.2">
      <c r="A69" s="91"/>
      <c r="B69" s="115" t="s">
        <v>72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75"/>
      <c r="O69" s="93"/>
      <c r="P69" s="94"/>
    </row>
    <row r="70" spans="1:16" ht="12" customHeight="1" x14ac:dyDescent="0.2">
      <c r="A70" s="73"/>
      <c r="B70" s="103" t="s">
        <v>73</v>
      </c>
      <c r="C70" s="104">
        <f>SUM(D70:M70)</f>
        <v>0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75"/>
      <c r="O70" s="86"/>
      <c r="P70" s="87"/>
    </row>
    <row r="71" spans="1:16" ht="12" customHeight="1" x14ac:dyDescent="0.2">
      <c r="A71" s="73"/>
      <c r="B71" s="73"/>
      <c r="C71" s="73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23"/>
      <c r="O71" s="76"/>
      <c r="P71" s="87"/>
    </row>
    <row r="72" spans="1:16" ht="12" customHeight="1" x14ac:dyDescent="0.2">
      <c r="A72" s="74"/>
      <c r="B72" s="88" t="s">
        <v>74</v>
      </c>
      <c r="C72" s="104"/>
      <c r="D72" s="100"/>
      <c r="E72" s="100">
        <v>0</v>
      </c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0</v>
      </c>
      <c r="L72" s="100">
        <v>0</v>
      </c>
      <c r="M72" s="100">
        <v>0</v>
      </c>
      <c r="N72" s="75"/>
      <c r="O72" s="86"/>
      <c r="P72" s="87"/>
    </row>
    <row r="73" spans="1:16" x14ac:dyDescent="0.2">
      <c r="A73" s="74"/>
      <c r="B73" s="88" t="s">
        <v>356</v>
      </c>
      <c r="C73" s="99"/>
      <c r="D73" s="99">
        <f>D46-SUM(D54:D61)</f>
        <v>0</v>
      </c>
      <c r="E73" s="99">
        <f t="shared" ref="E73:M73" si="17">E46-SUM(E54:E61)</f>
        <v>0</v>
      </c>
      <c r="F73" s="99">
        <f t="shared" si="17"/>
        <v>0</v>
      </c>
      <c r="G73" s="99">
        <f t="shared" si="17"/>
        <v>0</v>
      </c>
      <c r="H73" s="99">
        <f t="shared" si="17"/>
        <v>0</v>
      </c>
      <c r="I73" s="99">
        <f t="shared" si="17"/>
        <v>0</v>
      </c>
      <c r="J73" s="99">
        <f t="shared" si="17"/>
        <v>0</v>
      </c>
      <c r="K73" s="99">
        <f t="shared" si="17"/>
        <v>0</v>
      </c>
      <c r="L73" s="99">
        <f t="shared" si="17"/>
        <v>0</v>
      </c>
      <c r="M73" s="99">
        <f t="shared" si="17"/>
        <v>0</v>
      </c>
      <c r="N73" s="75"/>
      <c r="O73" s="86"/>
      <c r="P73" s="87"/>
    </row>
    <row r="74" spans="1:16" x14ac:dyDescent="0.2">
      <c r="A74" s="74"/>
      <c r="B74" s="88" t="s">
        <v>357</v>
      </c>
      <c r="C74" s="99"/>
      <c r="D74" s="99">
        <f>D46-SUM(D54:D61)+D70</f>
        <v>0</v>
      </c>
      <c r="E74" s="99">
        <f t="shared" ref="E74:M74" si="18">E46-SUM(E54:E61)+E70</f>
        <v>0</v>
      </c>
      <c r="F74" s="99">
        <f t="shared" si="18"/>
        <v>0</v>
      </c>
      <c r="G74" s="99">
        <f t="shared" si="18"/>
        <v>0</v>
      </c>
      <c r="H74" s="99">
        <f t="shared" si="18"/>
        <v>0</v>
      </c>
      <c r="I74" s="99">
        <f t="shared" si="18"/>
        <v>0</v>
      </c>
      <c r="J74" s="99">
        <f t="shared" si="18"/>
        <v>0</v>
      </c>
      <c r="K74" s="99">
        <f t="shared" si="18"/>
        <v>0</v>
      </c>
      <c r="L74" s="99">
        <f t="shared" si="18"/>
        <v>0</v>
      </c>
      <c r="M74" s="99">
        <f t="shared" si="18"/>
        <v>0</v>
      </c>
      <c r="N74" s="75"/>
      <c r="O74" s="86"/>
      <c r="P74" s="87"/>
    </row>
    <row r="75" spans="1:16" x14ac:dyDescent="0.2">
      <c r="A75" s="74"/>
      <c r="B75" s="89" t="s">
        <v>75</v>
      </c>
      <c r="C75" s="90"/>
      <c r="D75" s="118" t="str">
        <f>IFERROR(ROUND(D74/D72,0),"")</f>
        <v/>
      </c>
      <c r="E75" s="98" t="str">
        <f t="shared" ref="E75:M75" si="19">IFERROR(ROUND(E74/E72,2),"")</f>
        <v/>
      </c>
      <c r="F75" s="98" t="str">
        <f t="shared" si="19"/>
        <v/>
      </c>
      <c r="G75" s="98" t="str">
        <f t="shared" si="19"/>
        <v/>
      </c>
      <c r="H75" s="98" t="str">
        <f t="shared" si="19"/>
        <v/>
      </c>
      <c r="I75" s="98" t="str">
        <f t="shared" si="19"/>
        <v/>
      </c>
      <c r="J75" s="98" t="str">
        <f t="shared" si="19"/>
        <v/>
      </c>
      <c r="K75" s="98" t="str">
        <f t="shared" si="19"/>
        <v/>
      </c>
      <c r="L75" s="98" t="str">
        <f t="shared" si="19"/>
        <v/>
      </c>
      <c r="M75" s="98" t="str">
        <f t="shared" si="19"/>
        <v/>
      </c>
      <c r="N75" s="75"/>
      <c r="O75" s="86"/>
      <c r="P75" s="87"/>
    </row>
    <row r="76" spans="1:16" x14ac:dyDescent="0.2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5"/>
      <c r="O76" s="86"/>
      <c r="P76" s="87"/>
    </row>
    <row r="77" spans="1:16" x14ac:dyDescent="0.2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5"/>
      <c r="O77" s="86"/>
      <c r="P77" s="87"/>
    </row>
    <row r="78" spans="1:16" s="3" customFormat="1" x14ac:dyDescent="0.2"/>
    <row r="79" spans="1:16" s="3" customFormat="1" x14ac:dyDescent="0.2"/>
    <row r="80" spans="1:16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</sheetData>
  <sheetProtection algorithmName="SHA-512" hashValue="hIrMnP+1egjOTbNFWZWgsfhwg9XxDytB+R9DrwelS55RMDcc5gtHqncgP8ampfYSxiNB/8ZvRHuLxf9ezCYGWw==" saltValue="q7bsrwFz35+bpUJhlndXvNf4Do1lijxZyoeuco0K1g1zxo+ohnlhY8M2rJg9aLBw2BZsJJdd1GE/AxzF5zeFyNqI5DjQDNWHFtEj1bFFAoHtsCDvb0t/va6Mw65Tq4aakt8fphj6DXn7zV16eXUdJtQVGnEIJIfEtU6gJbdWrKi4lu+FK5dzZmxJHzcvv6odoGh50+ZG06WSSqmrX4oPbugHxAfPZM50o/00jiy5WlFRbI2GfwL2D/3hoENf5DabwT+0ewr2o6RnfkiKAF4wARnd1jWftnopAObBcC0U0pN3Ls/J4OZ8NoC6562YdBTqz6jzDWUotlHI1UG7QFI4GQ==" spinCount="100000" sheet="1" objects="1" scenarios="1"/>
  <mergeCells count="5">
    <mergeCell ref="O5:O6"/>
    <mergeCell ref="D4:M4"/>
    <mergeCell ref="N5:N6"/>
    <mergeCell ref="A5:A6"/>
    <mergeCell ref="B5:B6"/>
  </mergeCells>
  <conditionalFormatting sqref="D70:M75">
    <cfRule type="expression" dxfId="3" priority="6">
      <formula>NOT(EXACT(D$5,"Heimpflege (AJB)"))</formula>
    </cfRule>
  </conditionalFormatting>
  <conditionalFormatting sqref="D6:M6">
    <cfRule type="expression" dxfId="2" priority="4">
      <formula>AND(NOT(D21=0),(ISBLANK(D6)))</formula>
    </cfRule>
  </conditionalFormatting>
  <conditionalFormatting sqref="D5">
    <cfRule type="expression" dxfId="1" priority="2">
      <formula>AND(NOT(D21=0),(ISBLANK(D5)))</formula>
    </cfRule>
  </conditionalFormatting>
  <conditionalFormatting sqref="E5:M5">
    <cfRule type="expression" dxfId="0" priority="1">
      <formula>AND(NOT(E21=0),(ISBLANK(E5)))</formula>
    </cfRule>
  </conditionalFormatting>
  <dataValidations xWindow="771" yWindow="317" count="3"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0000000}"/>
    <dataValidation type="list" allowBlank="1" sqref="N45:N47" xr:uid="{00000000-0002-0000-0000-000001000000}">
      <formula1>$B$2:$B$17</formula1>
    </dataValidation>
    <dataValidation type="list" allowBlank="1" sqref="N22:N44 N63:N65 N48:N61" xr:uid="{00000000-0002-0000-0000-000002000000}">
      <formula1>$M$2:$M$15</formula1>
    </dataValidation>
  </dataValidations>
  <pageMargins left="0.23622047244094491" right="0.23622047244094491" top="0.35433070866141736" bottom="0.35433070866141736" header="0.11811023622047245" footer="0.11811023622047245"/>
  <pageSetup paperSize="9" scale="58" orientation="landscape" r:id="rId1"/>
  <headerFooter alignWithMargins="0">
    <oddFooter>&amp;R&amp;P von &amp;N</oddFooter>
  </headerFooter>
  <drawing r:id="rId2"/>
  <legacyDrawing r:id="rId3"/>
  <oleObjects>
    <mc:AlternateContent xmlns:mc="http://schemas.openxmlformats.org/markup-compatibility/2006">
      <mc:Choice Requires="x14">
        <oleObject progId="Acrobat.Document.11" dvAspect="DVASPECT_ICON" shapeId="1028" r:id="rId4">
          <objectPr locked="0" defaultSize="0" r:id="rId5">
            <anchor moveWithCells="1">
              <from>
                <xdr:col>13</xdr:col>
                <xdr:colOff>171450</xdr:colOff>
                <xdr:row>1</xdr:row>
                <xdr:rowOff>180975</xdr:rowOff>
              </from>
              <to>
                <xdr:col>13</xdr:col>
                <xdr:colOff>1085850</xdr:colOff>
                <xdr:row>3</xdr:row>
                <xdr:rowOff>104775</xdr:rowOff>
              </to>
            </anchor>
          </objectPr>
        </oleObject>
      </mc:Choice>
      <mc:Fallback>
        <oleObject progId="Acrobat.Document.11" dvAspect="DVASPECT_ICON" shapeId="1028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771" yWindow="317" count="8">
        <x14:dataValidation type="list" allowBlank="1" showErrorMessage="1" promptTitle="Kostenträger" prompt="Bitte wählen Sie einen Kostenträger (siehe blaue Liste) aus." xr:uid="{00000000-0002-0000-0000-000003000000}">
          <x14:formula1>
            <xm:f>'Auswahl-Daten'!$I$2:$I$5</xm:f>
          </x14:formula1>
          <xm:sqref>D5:M5</xm:sqref>
        </x14:dataValidation>
        <x14:dataValidation type="list" allowBlank="1" xr:uid="{00000000-0002-0000-0000-000004000000}">
          <x14:formula1>
            <xm:f>'Auswahl-Daten'!$M$2:$M$16</xm:f>
          </x14:formula1>
          <xm:sqref>N21</xm:sqref>
        </x14:dataValidation>
        <x14:dataValidation type="list" xr:uid="{00000000-0002-0000-0000-000005000000}">
          <x14:formula1>
            <xm:f>'Auswahl-Daten'!$E$2:$E$4</xm:f>
          </x14:formula1>
          <xm:sqref>E3</xm:sqref>
        </x14:dataValidation>
        <x14:dataValidation type="list" xr:uid="{00000000-0002-0000-0000-000006000000}">
          <x14:formula1>
            <xm:f>'Auswahl-Daten'!$G$2:$G$8</xm:f>
          </x14:formula1>
          <xm:sqref>H3</xm:sqref>
        </x14:dataValidation>
        <x14:dataValidation type="list" allowBlank="1" xr:uid="{00000000-0002-0000-0000-000007000000}">
          <x14:formula1>
            <xm:f>'Auswahl-Daten'!$M$2:$M$15</xm:f>
          </x14:formula1>
          <xm:sqref>N7:N20</xm:sqref>
        </x14:dataValidation>
        <x14:dataValidation type="list" allowBlank="1" showInputMessage="1" promptTitle="Kostenträger/Tarifeinheit" prompt="Kostenträger gemäss VSA oder Tarifeinheit gemäss AJB" xr:uid="{00000000-0002-0000-0000-000008000000}">
          <x14:formula1>
            <xm:f>'Auswahl-Daten'!$K$2:$K$6</xm:f>
          </x14:formula1>
          <xm:sqref>D6:G6 I6:M6</xm:sqref>
        </x14:dataValidation>
        <x14:dataValidation type="list" allowBlank="1" showInputMessage="1" promptTitle="Kostenträger/Tarifeinheit" prompt="Kostenträger gemäss VSA (Dropdown)_x000a_oder Tarifeinheit gemäss AJB (manuell, gemäss LV)" xr:uid="{00000000-0002-0000-0000-000009000000}">
          <x14:formula1>
            <xm:f>'Auswahl-Daten'!$K$2:$K$6</xm:f>
          </x14:formula1>
          <xm:sqref>H6</xm:sqref>
        </x14:dataValidation>
        <x14:dataValidation type="list" allowBlank="1" xr:uid="{00000000-0002-0000-0000-00000A000000}">
          <x14:formula1>
            <xm:f>'Auswahl-Daten'!$B$2:$B$123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3"/>
  <sheetViews>
    <sheetView workbookViewId="0">
      <selection activeCell="C9" sqref="C9"/>
    </sheetView>
  </sheetViews>
  <sheetFormatPr baseColWidth="10" defaultColWidth="10.85546875" defaultRowHeight="12.75" x14ac:dyDescent="0.2"/>
  <cols>
    <col min="1" max="1" width="2.85546875" customWidth="1"/>
    <col min="2" max="2" width="11.5703125" style="61" bestFit="1" customWidth="1"/>
    <col min="3" max="3" width="59.5703125" style="61" bestFit="1" customWidth="1"/>
    <col min="4" max="4" width="2.85546875" customWidth="1"/>
    <col min="5" max="5" width="17" bestFit="1" customWidth="1"/>
    <col min="6" max="6" width="2.85546875" customWidth="1"/>
    <col min="7" max="7" width="11.140625" bestFit="1" customWidth="1"/>
    <col min="8" max="8" width="2.85546875" customWidth="1"/>
    <col min="9" max="9" width="15.42578125" bestFit="1" customWidth="1"/>
    <col min="10" max="10" width="2.85546875" customWidth="1"/>
    <col min="11" max="11" width="27.140625" bestFit="1" customWidth="1"/>
    <col min="12" max="12" width="2.85546875" customWidth="1"/>
    <col min="13" max="13" width="33.5703125" bestFit="1" customWidth="1"/>
  </cols>
  <sheetData>
    <row r="1" spans="2:13" x14ac:dyDescent="0.2">
      <c r="B1" s="1" t="s">
        <v>76</v>
      </c>
      <c r="C1" s="1" t="s">
        <v>77</v>
      </c>
      <c r="E1" s="1" t="s">
        <v>78</v>
      </c>
      <c r="G1" s="1" t="s">
        <v>79</v>
      </c>
      <c r="I1" s="1" t="s">
        <v>80</v>
      </c>
      <c r="K1" s="1" t="s">
        <v>81</v>
      </c>
      <c r="L1" s="1"/>
      <c r="M1" s="1" t="s">
        <v>82</v>
      </c>
    </row>
    <row r="2" spans="2:13" x14ac:dyDescent="0.2">
      <c r="B2" s="22" t="s">
        <v>83</v>
      </c>
      <c r="C2" s="22" t="s">
        <v>84</v>
      </c>
      <c r="E2" s="22" t="s">
        <v>85</v>
      </c>
      <c r="G2">
        <v>2022</v>
      </c>
      <c r="I2" s="22" t="s">
        <v>86</v>
      </c>
      <c r="K2" s="22" t="s">
        <v>87</v>
      </c>
      <c r="M2" s="22" t="s">
        <v>88</v>
      </c>
    </row>
    <row r="3" spans="2:13" x14ac:dyDescent="0.2">
      <c r="B3" s="22" t="s">
        <v>89</v>
      </c>
      <c r="C3" s="22" t="s">
        <v>90</v>
      </c>
      <c r="E3" s="22" t="s">
        <v>2</v>
      </c>
      <c r="G3">
        <v>2023</v>
      </c>
      <c r="I3" s="22" t="s">
        <v>91</v>
      </c>
      <c r="K3" s="22" t="s">
        <v>92</v>
      </c>
      <c r="L3" s="22"/>
      <c r="M3" s="22" t="s">
        <v>93</v>
      </c>
    </row>
    <row r="4" spans="2:13" x14ac:dyDescent="0.2">
      <c r="B4" s="61" t="s">
        <v>94</v>
      </c>
      <c r="C4" s="61" t="s">
        <v>95</v>
      </c>
      <c r="E4" s="22" t="s">
        <v>96</v>
      </c>
      <c r="G4">
        <v>2024</v>
      </c>
      <c r="I4" s="22" t="s">
        <v>97</v>
      </c>
      <c r="K4" t="s">
        <v>98</v>
      </c>
      <c r="M4" s="22" t="s">
        <v>99</v>
      </c>
    </row>
    <row r="5" spans="2:13" x14ac:dyDescent="0.2">
      <c r="B5" s="61" t="s">
        <v>100</v>
      </c>
      <c r="C5" s="61" t="s">
        <v>101</v>
      </c>
      <c r="G5">
        <v>2025</v>
      </c>
      <c r="I5" t="s">
        <v>102</v>
      </c>
      <c r="K5" s="22" t="s">
        <v>103</v>
      </c>
      <c r="L5" s="22"/>
      <c r="M5" s="22" t="s">
        <v>104</v>
      </c>
    </row>
    <row r="6" spans="2:13" x14ac:dyDescent="0.2">
      <c r="B6" s="61" t="s">
        <v>105</v>
      </c>
      <c r="C6" s="61" t="s">
        <v>106</v>
      </c>
      <c r="G6" s="22" t="s">
        <v>107</v>
      </c>
      <c r="K6" s="22" t="s">
        <v>108</v>
      </c>
      <c r="M6" s="22" t="s">
        <v>109</v>
      </c>
    </row>
    <row r="7" spans="2:13" x14ac:dyDescent="0.2">
      <c r="B7" s="61" t="s">
        <v>110</v>
      </c>
      <c r="C7" s="61" t="s">
        <v>111</v>
      </c>
      <c r="G7" s="22" t="s">
        <v>112</v>
      </c>
      <c r="M7" s="22" t="s">
        <v>113</v>
      </c>
    </row>
    <row r="8" spans="2:13" x14ac:dyDescent="0.2">
      <c r="B8" s="61" t="s">
        <v>114</v>
      </c>
      <c r="C8" s="61" t="s">
        <v>115</v>
      </c>
      <c r="G8" s="22" t="s">
        <v>116</v>
      </c>
      <c r="M8" s="22" t="s">
        <v>117</v>
      </c>
    </row>
    <row r="9" spans="2:13" x14ac:dyDescent="0.2">
      <c r="B9" s="61" t="s">
        <v>118</v>
      </c>
      <c r="C9" s="61" t="s">
        <v>119</v>
      </c>
      <c r="M9" s="22" t="s">
        <v>120</v>
      </c>
    </row>
    <row r="10" spans="2:13" x14ac:dyDescent="0.2">
      <c r="B10" s="61" t="s">
        <v>121</v>
      </c>
      <c r="C10" s="61" t="s">
        <v>122</v>
      </c>
      <c r="M10" s="22" t="s">
        <v>123</v>
      </c>
    </row>
    <row r="11" spans="2:13" x14ac:dyDescent="0.2">
      <c r="B11" s="61" t="s">
        <v>124</v>
      </c>
      <c r="C11" s="61" t="s">
        <v>351</v>
      </c>
      <c r="M11" s="22" t="s">
        <v>125</v>
      </c>
    </row>
    <row r="12" spans="2:13" x14ac:dyDescent="0.2">
      <c r="B12" s="61" t="s">
        <v>126</v>
      </c>
      <c r="C12" s="61" t="s">
        <v>127</v>
      </c>
      <c r="M12" s="22" t="s">
        <v>128</v>
      </c>
    </row>
    <row r="13" spans="2:13" x14ac:dyDescent="0.2">
      <c r="B13" s="61" t="s">
        <v>129</v>
      </c>
      <c r="C13" s="61" t="s">
        <v>352</v>
      </c>
      <c r="M13" s="22" t="s">
        <v>130</v>
      </c>
    </row>
    <row r="14" spans="2:13" x14ac:dyDescent="0.2">
      <c r="B14" s="61" t="s">
        <v>131</v>
      </c>
      <c r="C14" s="61" t="s">
        <v>132</v>
      </c>
      <c r="M14" s="22" t="s">
        <v>133</v>
      </c>
    </row>
    <row r="15" spans="2:13" x14ac:dyDescent="0.2">
      <c r="B15" s="61" t="s">
        <v>134</v>
      </c>
      <c r="C15" s="61" t="s">
        <v>135</v>
      </c>
      <c r="M15" s="22" t="s">
        <v>136</v>
      </c>
    </row>
    <row r="16" spans="2:13" x14ac:dyDescent="0.2">
      <c r="B16" s="61" t="s">
        <v>137</v>
      </c>
      <c r="C16" s="61" t="s">
        <v>138</v>
      </c>
      <c r="M16" s="22"/>
    </row>
    <row r="17" spans="2:3" x14ac:dyDescent="0.2">
      <c r="B17" s="61" t="s">
        <v>139</v>
      </c>
      <c r="C17" s="61" t="s">
        <v>140</v>
      </c>
    </row>
    <row r="18" spans="2:3" x14ac:dyDescent="0.2">
      <c r="B18" s="61" t="s">
        <v>141</v>
      </c>
      <c r="C18" s="61" t="s">
        <v>142</v>
      </c>
    </row>
    <row r="19" spans="2:3" x14ac:dyDescent="0.2">
      <c r="B19" s="61" t="s">
        <v>143</v>
      </c>
      <c r="C19" s="61" t="s">
        <v>144</v>
      </c>
    </row>
    <row r="20" spans="2:3" x14ac:dyDescent="0.2">
      <c r="B20" s="61" t="s">
        <v>145</v>
      </c>
      <c r="C20" s="61" t="s">
        <v>146</v>
      </c>
    </row>
    <row r="21" spans="2:3" x14ac:dyDescent="0.2">
      <c r="B21" s="61" t="s">
        <v>147</v>
      </c>
      <c r="C21" s="61" t="s">
        <v>148</v>
      </c>
    </row>
    <row r="22" spans="2:3" x14ac:dyDescent="0.2">
      <c r="B22" s="61" t="s">
        <v>149</v>
      </c>
      <c r="C22" s="61" t="s">
        <v>150</v>
      </c>
    </row>
    <row r="23" spans="2:3" x14ac:dyDescent="0.2">
      <c r="B23" s="61" t="s">
        <v>151</v>
      </c>
      <c r="C23" s="61" t="s">
        <v>152</v>
      </c>
    </row>
    <row r="24" spans="2:3" x14ac:dyDescent="0.2">
      <c r="B24" s="61" t="s">
        <v>153</v>
      </c>
      <c r="C24" s="61" t="s">
        <v>154</v>
      </c>
    </row>
    <row r="25" spans="2:3" x14ac:dyDescent="0.2">
      <c r="B25" s="61" t="s">
        <v>155</v>
      </c>
      <c r="C25" s="61" t="s">
        <v>156</v>
      </c>
    </row>
    <row r="26" spans="2:3" x14ac:dyDescent="0.2">
      <c r="B26" s="61" t="s">
        <v>157</v>
      </c>
      <c r="C26" s="61" t="s">
        <v>158</v>
      </c>
    </row>
    <row r="27" spans="2:3" x14ac:dyDescent="0.2">
      <c r="B27" s="61" t="s">
        <v>159</v>
      </c>
      <c r="C27" s="61" t="s">
        <v>160</v>
      </c>
    </row>
    <row r="28" spans="2:3" x14ac:dyDescent="0.2">
      <c r="B28" s="61" t="s">
        <v>161</v>
      </c>
      <c r="C28" s="61" t="s">
        <v>162</v>
      </c>
    </row>
    <row r="29" spans="2:3" x14ac:dyDescent="0.2">
      <c r="B29" s="61" t="s">
        <v>163</v>
      </c>
      <c r="C29" s="61" t="s">
        <v>164</v>
      </c>
    </row>
    <row r="30" spans="2:3" x14ac:dyDescent="0.2">
      <c r="B30" s="61" t="s">
        <v>165</v>
      </c>
      <c r="C30" s="61" t="s">
        <v>166</v>
      </c>
    </row>
    <row r="31" spans="2:3" x14ac:dyDescent="0.2">
      <c r="B31" s="61" t="s">
        <v>167</v>
      </c>
      <c r="C31" s="61" t="s">
        <v>168</v>
      </c>
    </row>
    <row r="32" spans="2:3" x14ac:dyDescent="0.2">
      <c r="B32" s="61" t="s">
        <v>169</v>
      </c>
      <c r="C32" s="61" t="s">
        <v>170</v>
      </c>
    </row>
    <row r="33" spans="2:3" x14ac:dyDescent="0.2">
      <c r="B33" s="61" t="s">
        <v>171</v>
      </c>
      <c r="C33" s="61" t="s">
        <v>172</v>
      </c>
    </row>
    <row r="34" spans="2:3" x14ac:dyDescent="0.2">
      <c r="B34" s="61" t="s">
        <v>173</v>
      </c>
      <c r="C34" s="61" t="s">
        <v>174</v>
      </c>
    </row>
    <row r="35" spans="2:3" x14ac:dyDescent="0.2">
      <c r="B35" s="61" t="s">
        <v>175</v>
      </c>
      <c r="C35" s="61" t="s">
        <v>176</v>
      </c>
    </row>
    <row r="36" spans="2:3" x14ac:dyDescent="0.2">
      <c r="B36" s="61" t="s">
        <v>177</v>
      </c>
      <c r="C36" s="61" t="s">
        <v>178</v>
      </c>
    </row>
    <row r="37" spans="2:3" x14ac:dyDescent="0.2">
      <c r="B37" s="61" t="s">
        <v>179</v>
      </c>
      <c r="C37" s="61" t="s">
        <v>180</v>
      </c>
    </row>
    <row r="38" spans="2:3" x14ac:dyDescent="0.2">
      <c r="B38" s="61" t="s">
        <v>181</v>
      </c>
      <c r="C38" s="61" t="s">
        <v>350</v>
      </c>
    </row>
    <row r="39" spans="2:3" x14ac:dyDescent="0.2">
      <c r="B39" s="61" t="s">
        <v>182</v>
      </c>
      <c r="C39" s="61" t="s">
        <v>183</v>
      </c>
    </row>
    <row r="40" spans="2:3" x14ac:dyDescent="0.2">
      <c r="B40" s="61" t="s">
        <v>184</v>
      </c>
      <c r="C40" s="61" t="s">
        <v>185</v>
      </c>
    </row>
    <row r="41" spans="2:3" x14ac:dyDescent="0.2">
      <c r="B41" s="61" t="s">
        <v>186</v>
      </c>
      <c r="C41" s="61" t="s">
        <v>187</v>
      </c>
    </row>
    <row r="42" spans="2:3" x14ac:dyDescent="0.2">
      <c r="B42" s="101" t="s">
        <v>343</v>
      </c>
      <c r="C42" s="101" t="s">
        <v>344</v>
      </c>
    </row>
    <row r="43" spans="2:3" x14ac:dyDescent="0.2">
      <c r="B43" s="61" t="s">
        <v>189</v>
      </c>
      <c r="C43" s="61" t="s">
        <v>190</v>
      </c>
    </row>
    <row r="44" spans="2:3" x14ac:dyDescent="0.2">
      <c r="B44" s="61" t="s">
        <v>191</v>
      </c>
      <c r="C44" s="61" t="s">
        <v>192</v>
      </c>
    </row>
    <row r="45" spans="2:3" x14ac:dyDescent="0.2">
      <c r="B45" s="61" t="s">
        <v>193</v>
      </c>
      <c r="C45" s="61" t="s">
        <v>194</v>
      </c>
    </row>
    <row r="46" spans="2:3" x14ac:dyDescent="0.2">
      <c r="B46" s="61" t="s">
        <v>195</v>
      </c>
      <c r="C46" s="61" t="s">
        <v>196</v>
      </c>
    </row>
    <row r="47" spans="2:3" x14ac:dyDescent="0.2">
      <c r="B47" s="61" t="s">
        <v>197</v>
      </c>
      <c r="C47" s="61" t="s">
        <v>198</v>
      </c>
    </row>
    <row r="48" spans="2:3" x14ac:dyDescent="0.2">
      <c r="B48" s="61" t="s">
        <v>199</v>
      </c>
      <c r="C48" s="61" t="s">
        <v>200</v>
      </c>
    </row>
    <row r="49" spans="2:3" x14ac:dyDescent="0.2">
      <c r="B49" s="61" t="s">
        <v>201</v>
      </c>
      <c r="C49" s="61" t="s">
        <v>202</v>
      </c>
    </row>
    <row r="50" spans="2:3" x14ac:dyDescent="0.2">
      <c r="B50" s="61" t="s">
        <v>203</v>
      </c>
      <c r="C50" s="61" t="s">
        <v>204</v>
      </c>
    </row>
    <row r="51" spans="2:3" x14ac:dyDescent="0.2">
      <c r="B51" s="61" t="s">
        <v>205</v>
      </c>
      <c r="C51" s="61" t="s">
        <v>206</v>
      </c>
    </row>
    <row r="52" spans="2:3" x14ac:dyDescent="0.2">
      <c r="B52" s="61" t="s">
        <v>207</v>
      </c>
      <c r="C52" s="61" t="s">
        <v>208</v>
      </c>
    </row>
    <row r="53" spans="2:3" x14ac:dyDescent="0.2">
      <c r="B53" s="61" t="s">
        <v>209</v>
      </c>
      <c r="C53" s="61" t="s">
        <v>210</v>
      </c>
    </row>
    <row r="54" spans="2:3" x14ac:dyDescent="0.2">
      <c r="B54" s="61" t="s">
        <v>211</v>
      </c>
      <c r="C54" s="61" t="s">
        <v>212</v>
      </c>
    </row>
    <row r="55" spans="2:3" x14ac:dyDescent="0.2">
      <c r="B55" s="61" t="s">
        <v>213</v>
      </c>
      <c r="C55" s="61" t="s">
        <v>214</v>
      </c>
    </row>
    <row r="56" spans="2:3" x14ac:dyDescent="0.2">
      <c r="B56" s="61" t="s">
        <v>215</v>
      </c>
      <c r="C56" s="61" t="s">
        <v>216</v>
      </c>
    </row>
    <row r="57" spans="2:3" x14ac:dyDescent="0.2">
      <c r="B57" s="61" t="s">
        <v>217</v>
      </c>
      <c r="C57" s="61" t="s">
        <v>218</v>
      </c>
    </row>
    <row r="58" spans="2:3" x14ac:dyDescent="0.2">
      <c r="B58" s="61" t="s">
        <v>219</v>
      </c>
      <c r="C58" s="61" t="s">
        <v>354</v>
      </c>
    </row>
    <row r="59" spans="2:3" x14ac:dyDescent="0.2">
      <c r="B59" s="61" t="s">
        <v>353</v>
      </c>
      <c r="C59" s="61" t="s">
        <v>188</v>
      </c>
    </row>
    <row r="60" spans="2:3" x14ac:dyDescent="0.2">
      <c r="B60" s="61" t="s">
        <v>220</v>
      </c>
      <c r="C60" s="61" t="s">
        <v>221</v>
      </c>
    </row>
    <row r="61" spans="2:3" x14ac:dyDescent="0.2">
      <c r="B61" s="61" t="s">
        <v>222</v>
      </c>
      <c r="C61" s="61" t="s">
        <v>223</v>
      </c>
    </row>
    <row r="62" spans="2:3" x14ac:dyDescent="0.2">
      <c r="B62" s="61" t="s">
        <v>224</v>
      </c>
      <c r="C62" s="61" t="s">
        <v>225</v>
      </c>
    </row>
    <row r="63" spans="2:3" x14ac:dyDescent="0.2">
      <c r="B63" s="61" t="s">
        <v>226</v>
      </c>
      <c r="C63" s="61" t="s">
        <v>227</v>
      </c>
    </row>
    <row r="64" spans="2:3" x14ac:dyDescent="0.2">
      <c r="B64" s="61" t="s">
        <v>228</v>
      </c>
      <c r="C64" s="61" t="s">
        <v>229</v>
      </c>
    </row>
    <row r="65" spans="2:3" x14ac:dyDescent="0.2">
      <c r="B65" s="61" t="s">
        <v>230</v>
      </c>
      <c r="C65" s="61" t="s">
        <v>231</v>
      </c>
    </row>
    <row r="66" spans="2:3" x14ac:dyDescent="0.2">
      <c r="B66" s="61" t="s">
        <v>232</v>
      </c>
      <c r="C66" s="61" t="s">
        <v>233</v>
      </c>
    </row>
    <row r="67" spans="2:3" x14ac:dyDescent="0.2">
      <c r="B67" s="61" t="s">
        <v>234</v>
      </c>
      <c r="C67" s="61" t="s">
        <v>235</v>
      </c>
    </row>
    <row r="68" spans="2:3" x14ac:dyDescent="0.2">
      <c r="B68" s="61" t="s">
        <v>236</v>
      </c>
      <c r="C68" s="61" t="s">
        <v>237</v>
      </c>
    </row>
    <row r="69" spans="2:3" x14ac:dyDescent="0.2">
      <c r="B69" s="61" t="s">
        <v>238</v>
      </c>
      <c r="C69" s="61" t="s">
        <v>239</v>
      </c>
    </row>
    <row r="70" spans="2:3" x14ac:dyDescent="0.2">
      <c r="B70" s="61" t="s">
        <v>240</v>
      </c>
      <c r="C70" s="61" t="s">
        <v>241</v>
      </c>
    </row>
    <row r="71" spans="2:3" x14ac:dyDescent="0.2">
      <c r="B71" s="61" t="s">
        <v>242</v>
      </c>
      <c r="C71" s="61" t="s">
        <v>243</v>
      </c>
    </row>
    <row r="72" spans="2:3" x14ac:dyDescent="0.2">
      <c r="B72" s="61" t="s">
        <v>244</v>
      </c>
      <c r="C72" s="102" t="s">
        <v>349</v>
      </c>
    </row>
    <row r="73" spans="2:3" x14ac:dyDescent="0.2">
      <c r="B73" s="61" t="s">
        <v>245</v>
      </c>
      <c r="C73" s="61" t="s">
        <v>246</v>
      </c>
    </row>
    <row r="74" spans="2:3" x14ac:dyDescent="0.2">
      <c r="B74" s="61" t="s">
        <v>247</v>
      </c>
      <c r="C74" s="61" t="s">
        <v>248</v>
      </c>
    </row>
    <row r="75" spans="2:3" x14ac:dyDescent="0.2">
      <c r="B75" s="61" t="s">
        <v>249</v>
      </c>
      <c r="C75" s="61" t="s">
        <v>250</v>
      </c>
    </row>
    <row r="76" spans="2:3" x14ac:dyDescent="0.2">
      <c r="B76" s="61" t="s">
        <v>251</v>
      </c>
      <c r="C76" s="61" t="s">
        <v>252</v>
      </c>
    </row>
    <row r="77" spans="2:3" x14ac:dyDescent="0.2">
      <c r="B77" s="61" t="s">
        <v>253</v>
      </c>
      <c r="C77" s="61" t="s">
        <v>254</v>
      </c>
    </row>
    <row r="78" spans="2:3" x14ac:dyDescent="0.2">
      <c r="B78" s="61" t="s">
        <v>255</v>
      </c>
      <c r="C78" s="61" t="s">
        <v>256</v>
      </c>
    </row>
    <row r="79" spans="2:3" x14ac:dyDescent="0.2">
      <c r="B79" s="61" t="s">
        <v>257</v>
      </c>
      <c r="C79" s="61" t="s">
        <v>258</v>
      </c>
    </row>
    <row r="80" spans="2:3" x14ac:dyDescent="0.2">
      <c r="B80" s="61" t="s">
        <v>259</v>
      </c>
      <c r="C80" s="61" t="s">
        <v>260</v>
      </c>
    </row>
    <row r="81" spans="2:3" x14ac:dyDescent="0.2">
      <c r="B81" s="61" t="s">
        <v>261</v>
      </c>
      <c r="C81" s="61" t="s">
        <v>262</v>
      </c>
    </row>
    <row r="82" spans="2:3" x14ac:dyDescent="0.2">
      <c r="B82" s="61" t="s">
        <v>263</v>
      </c>
      <c r="C82" s="61" t="s">
        <v>264</v>
      </c>
    </row>
    <row r="83" spans="2:3" x14ac:dyDescent="0.2">
      <c r="B83" s="61" t="s">
        <v>265</v>
      </c>
      <c r="C83" s="101" t="s">
        <v>346</v>
      </c>
    </row>
    <row r="84" spans="2:3" x14ac:dyDescent="0.2">
      <c r="B84" s="61" t="s">
        <v>266</v>
      </c>
      <c r="C84" s="61" t="s">
        <v>267</v>
      </c>
    </row>
    <row r="85" spans="2:3" x14ac:dyDescent="0.2">
      <c r="B85" s="61" t="s">
        <v>268</v>
      </c>
      <c r="C85" s="61" t="s">
        <v>269</v>
      </c>
    </row>
    <row r="86" spans="2:3" x14ac:dyDescent="0.2">
      <c r="B86" s="61" t="s">
        <v>270</v>
      </c>
      <c r="C86" s="61" t="s">
        <v>271</v>
      </c>
    </row>
    <row r="87" spans="2:3" x14ac:dyDescent="0.2">
      <c r="B87" s="61" t="s">
        <v>272</v>
      </c>
      <c r="C87" s="61" t="s">
        <v>273</v>
      </c>
    </row>
    <row r="88" spans="2:3" x14ac:dyDescent="0.2">
      <c r="B88" s="61" t="s">
        <v>274</v>
      </c>
      <c r="C88" s="61" t="s">
        <v>275</v>
      </c>
    </row>
    <row r="89" spans="2:3" x14ac:dyDescent="0.2">
      <c r="B89" s="61" t="s">
        <v>276</v>
      </c>
      <c r="C89" s="61" t="s">
        <v>277</v>
      </c>
    </row>
    <row r="90" spans="2:3" x14ac:dyDescent="0.2">
      <c r="B90" s="61" t="s">
        <v>278</v>
      </c>
      <c r="C90" s="61" t="s">
        <v>279</v>
      </c>
    </row>
    <row r="91" spans="2:3" x14ac:dyDescent="0.2">
      <c r="B91" s="61" t="s">
        <v>280</v>
      </c>
      <c r="C91" s="101" t="s">
        <v>345</v>
      </c>
    </row>
    <row r="92" spans="2:3" x14ac:dyDescent="0.2">
      <c r="B92" s="61" t="s">
        <v>281</v>
      </c>
      <c r="C92" s="61" t="s">
        <v>282</v>
      </c>
    </row>
    <row r="93" spans="2:3" x14ac:dyDescent="0.2">
      <c r="B93" s="61" t="s">
        <v>283</v>
      </c>
      <c r="C93" s="61" t="s">
        <v>284</v>
      </c>
    </row>
    <row r="94" spans="2:3" x14ac:dyDescent="0.2">
      <c r="B94" s="61" t="s">
        <v>285</v>
      </c>
      <c r="C94" s="61" t="s">
        <v>286</v>
      </c>
    </row>
    <row r="95" spans="2:3" x14ac:dyDescent="0.2">
      <c r="B95" s="61" t="s">
        <v>287</v>
      </c>
      <c r="C95" s="61" t="s">
        <v>288</v>
      </c>
    </row>
    <row r="96" spans="2:3" x14ac:dyDescent="0.2">
      <c r="B96" s="61" t="s">
        <v>289</v>
      </c>
      <c r="C96" s="61" t="s">
        <v>290</v>
      </c>
    </row>
    <row r="97" spans="2:3" x14ac:dyDescent="0.2">
      <c r="B97" s="61" t="s">
        <v>291</v>
      </c>
      <c r="C97" s="61" t="s">
        <v>292</v>
      </c>
    </row>
    <row r="98" spans="2:3" x14ac:dyDescent="0.2">
      <c r="B98" s="61" t="s">
        <v>293</v>
      </c>
      <c r="C98" s="61" t="s">
        <v>294</v>
      </c>
    </row>
    <row r="99" spans="2:3" x14ac:dyDescent="0.2">
      <c r="B99" s="61" t="s">
        <v>295</v>
      </c>
      <c r="C99" s="61" t="s">
        <v>296</v>
      </c>
    </row>
    <row r="100" spans="2:3" x14ac:dyDescent="0.2">
      <c r="B100" s="61" t="s">
        <v>297</v>
      </c>
      <c r="C100" s="61" t="s">
        <v>298</v>
      </c>
    </row>
    <row r="101" spans="2:3" x14ac:dyDescent="0.2">
      <c r="B101" s="61" t="s">
        <v>299</v>
      </c>
      <c r="C101" s="61" t="s">
        <v>300</v>
      </c>
    </row>
    <row r="102" spans="2:3" x14ac:dyDescent="0.2">
      <c r="B102" s="61" t="s">
        <v>301</v>
      </c>
      <c r="C102" s="61" t="s">
        <v>302</v>
      </c>
    </row>
    <row r="103" spans="2:3" x14ac:dyDescent="0.2">
      <c r="B103" s="61" t="s">
        <v>303</v>
      </c>
      <c r="C103" s="61" t="s">
        <v>304</v>
      </c>
    </row>
    <row r="104" spans="2:3" x14ac:dyDescent="0.2">
      <c r="B104" s="61" t="s">
        <v>305</v>
      </c>
      <c r="C104" s="61" t="s">
        <v>306</v>
      </c>
    </row>
    <row r="105" spans="2:3" x14ac:dyDescent="0.2">
      <c r="B105" s="61" t="s">
        <v>307</v>
      </c>
      <c r="C105" s="61" t="s">
        <v>308</v>
      </c>
    </row>
    <row r="106" spans="2:3" x14ac:dyDescent="0.2">
      <c r="B106" s="61" t="s">
        <v>309</v>
      </c>
      <c r="C106" s="61" t="s">
        <v>310</v>
      </c>
    </row>
    <row r="107" spans="2:3" x14ac:dyDescent="0.2">
      <c r="B107" s="61" t="s">
        <v>311</v>
      </c>
      <c r="C107" s="61" t="s">
        <v>312</v>
      </c>
    </row>
    <row r="108" spans="2:3" x14ac:dyDescent="0.2">
      <c r="B108" s="61" t="s">
        <v>313</v>
      </c>
      <c r="C108" s="61" t="s">
        <v>314</v>
      </c>
    </row>
    <row r="109" spans="2:3" x14ac:dyDescent="0.2">
      <c r="B109" s="61" t="s">
        <v>315</v>
      </c>
      <c r="C109" s="101" t="s">
        <v>347</v>
      </c>
    </row>
    <row r="110" spans="2:3" x14ac:dyDescent="0.2">
      <c r="B110" s="61" t="s">
        <v>316</v>
      </c>
      <c r="C110" s="101" t="s">
        <v>348</v>
      </c>
    </row>
    <row r="111" spans="2:3" x14ac:dyDescent="0.2">
      <c r="B111" s="61" t="s">
        <v>317</v>
      </c>
      <c r="C111" s="61" t="s">
        <v>318</v>
      </c>
    </row>
    <row r="112" spans="2:3" x14ac:dyDescent="0.2">
      <c r="B112" s="61" t="s">
        <v>319</v>
      </c>
      <c r="C112" s="61" t="s">
        <v>320</v>
      </c>
    </row>
    <row r="113" spans="2:3" x14ac:dyDescent="0.2">
      <c r="B113" s="61" t="s">
        <v>321</v>
      </c>
      <c r="C113" s="61" t="s">
        <v>322</v>
      </c>
    </row>
    <row r="114" spans="2:3" x14ac:dyDescent="0.2">
      <c r="B114" s="61" t="s">
        <v>323</v>
      </c>
      <c r="C114" s="61" t="s">
        <v>324</v>
      </c>
    </row>
    <row r="115" spans="2:3" x14ac:dyDescent="0.2">
      <c r="B115" s="61" t="s">
        <v>325</v>
      </c>
      <c r="C115" s="61" t="s">
        <v>326</v>
      </c>
    </row>
    <row r="116" spans="2:3" x14ac:dyDescent="0.2">
      <c r="B116" s="61" t="s">
        <v>327</v>
      </c>
      <c r="C116" s="61" t="s">
        <v>328</v>
      </c>
    </row>
    <row r="117" spans="2:3" x14ac:dyDescent="0.2">
      <c r="B117" s="61" t="s">
        <v>329</v>
      </c>
      <c r="C117" s="61" t="s">
        <v>330</v>
      </c>
    </row>
    <row r="118" spans="2:3" x14ac:dyDescent="0.2">
      <c r="B118" s="61" t="s">
        <v>331</v>
      </c>
      <c r="C118" s="61" t="s">
        <v>332</v>
      </c>
    </row>
    <row r="119" spans="2:3" x14ac:dyDescent="0.2">
      <c r="B119" s="61" t="s">
        <v>333</v>
      </c>
      <c r="C119" s="61" t="s">
        <v>334</v>
      </c>
    </row>
    <row r="120" spans="2:3" x14ac:dyDescent="0.2">
      <c r="B120" s="61" t="s">
        <v>335</v>
      </c>
      <c r="C120" s="61" t="s">
        <v>336</v>
      </c>
    </row>
    <row r="121" spans="2:3" x14ac:dyDescent="0.2">
      <c r="B121" s="61" t="s">
        <v>337</v>
      </c>
      <c r="C121" s="61" t="s">
        <v>338</v>
      </c>
    </row>
    <row r="122" spans="2:3" x14ac:dyDescent="0.2">
      <c r="B122" s="61" t="s">
        <v>339</v>
      </c>
      <c r="C122" s="61" t="s">
        <v>340</v>
      </c>
    </row>
    <row r="123" spans="2:3" x14ac:dyDescent="0.2">
      <c r="B123" s="61" t="s">
        <v>341</v>
      </c>
      <c r="C123" s="61" t="s">
        <v>342</v>
      </c>
    </row>
  </sheetData>
  <sheetProtection algorithmName="SHA-512" hashValue="fC02qNsoe3wpsO8ZzPT0RZkvQd4h2FXI1gqG3McehPHnJOO/4wwgK+d3qr97yaM/s3jy4Cv7OxQV4GjezuHNdg==" saltValue="nhDRFv1tVXrDjuo6A6zpKA==" spinCount="100000" sheet="1" objects="1" scenarios="1"/>
  <sortState ref="C2:C135">
    <sortCondition ref="C94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4" ma:contentTypeDescription="Ein neues Dokument erstellen." ma:contentTypeScope="" ma:versionID="3bb25b285b0920dc6813005750f36247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6ae677df18ff7bca7301014b1df9fc00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192665-48B5-4E74-9732-D31CA9454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F0B90-1071-4312-B95D-74231C58D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CF25CC-0ABA-4138-B7B5-81C508B4E8A1}">
  <ds:schemaRefs>
    <ds:schemaRef ds:uri="43ae6fc2-8df4-4db5-a999-2167808227c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5f06cc0-fb60-4f62-8792-4264ace43a9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BAB SR 2023</vt:lpstr>
      <vt:lpstr>Auswahl-Daten</vt:lpstr>
      <vt:lpstr>'BAB SR 2023'!Druckbereich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Francesco  Carbonaro</cp:lastModifiedBy>
  <cp:revision/>
  <dcterms:created xsi:type="dcterms:W3CDTF">2008-07-28T08:59:10Z</dcterms:created>
  <dcterms:modified xsi:type="dcterms:W3CDTF">2023-11-30T08:43:36Z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