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updateLinks="never"/>
  <mc:AlternateContent xmlns:mc="http://schemas.openxmlformats.org/markup-compatibility/2006">
    <mc:Choice Requires="x15">
      <x15ac:absPath xmlns:x15ac="http://schemas.microsoft.com/office/spreadsheetml/2010/11/ac" url="K:\BI-AJBZRH-3-KJH-ERBR-32-ErgaenzendeHilfen\321_Traegerschaften_NEU\321-08_Finanzierung_Abgeltung\8.3 Heimpflege\8.3.1 Jahr\SB 2027\Formulare\1_Formulare\"/>
    </mc:Choice>
  </mc:AlternateContent>
  <xr:revisionPtr revIDLastSave="0" documentId="13_ncr:1_{D24A5E23-F2E0-451D-8077-4C2575773CDE}" xr6:coauthVersionLast="47" xr6:coauthVersionMax="47" xr10:uidLastSave="{00000000-0000-0000-0000-000000000000}"/>
  <bookViews>
    <workbookView xWindow="-120" yWindow="-120" windowWidth="29040" windowHeight="17520" activeTab="1" xr2:uid="{00000000-000D-0000-FFFF-FFFF00000000}"/>
  </bookViews>
  <sheets>
    <sheet name="Beispiel" sheetId="2" r:id="rId1"/>
    <sheet name="Formular Investitionen" sheetId="5" r:id="rId2"/>
    <sheet name="Daten" sheetId="4" state="hidden" r:id="rId3"/>
  </sheets>
  <externalReferences>
    <externalReference r:id="rId4"/>
  </externalReferences>
  <definedNames>
    <definedName name="_xlnm._FilterDatabase" localSheetId="2" hidden="1">Daten!$A$1:$B$123</definedName>
    <definedName name="Betriebsjahr" localSheetId="1">#REF!</definedName>
    <definedName name="Betriebsjahr">#REF!</definedName>
    <definedName name="_xlnm.Print_Area" localSheetId="0">Beispiel!$A$1:$S$32</definedName>
    <definedName name="_xlnm.Print_Area" localSheetId="1">'Formular Investitionen'!$A$1:$S$62</definedName>
    <definedName name="Z_48CB502E_C774_4C7C_8239_0EC21EDF8836_.wvu.PrintArea" localSheetId="0" hidden="1">Beispiel!$A$1:$S$31</definedName>
    <definedName name="Z_48CB502E_C774_4C7C_8239_0EC21EDF8836_.wvu.PrintArea" localSheetId="1" hidden="1">'Formular Investitionen'!$A$1:$S$55</definedName>
  </definedNames>
  <calcPr calcId="191029"/>
  <customWorkbookViews>
    <customWorkbookView name="Ott Daniela - Persönliche Ansicht" guid="{48CB502E-C774-4C7C-8239-0EC21EDF8836}" mergeInterval="0" personalView="1" maximized="1" xWindow="-8" yWindow="-8" windowWidth="1936" windowHeight="1176" activeSheetId="3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3" i="5" l="1"/>
  <c r="J52" i="5"/>
  <c r="J51" i="5"/>
  <c r="J50" i="5"/>
  <c r="J49" i="5"/>
  <c r="J48" i="5"/>
  <c r="J47" i="5"/>
  <c r="J46" i="5"/>
  <c r="J45" i="5"/>
  <c r="J44" i="5"/>
  <c r="J43" i="5"/>
  <c r="J42" i="5"/>
  <c r="J41" i="5"/>
  <c r="J36" i="5"/>
  <c r="J35" i="5"/>
  <c r="J34" i="5"/>
  <c r="J33" i="5"/>
  <c r="J32" i="5"/>
  <c r="J31" i="5"/>
  <c r="J30" i="5"/>
  <c r="J29" i="5"/>
  <c r="J28" i="5"/>
  <c r="J27" i="5"/>
  <c r="J26" i="5"/>
  <c r="J25" i="5"/>
  <c r="J24" i="5"/>
  <c r="J19" i="5"/>
  <c r="J18" i="5"/>
  <c r="J17" i="5"/>
  <c r="J16" i="5"/>
  <c r="J15" i="5"/>
  <c r="J14" i="5"/>
  <c r="J13" i="5"/>
  <c r="R5" i="2"/>
  <c r="Q5" i="2"/>
  <c r="O5" i="2"/>
  <c r="P19" i="5" l="1"/>
  <c r="P18" i="5"/>
  <c r="P17" i="5"/>
  <c r="P16" i="5"/>
  <c r="P15" i="5"/>
  <c r="P14" i="5"/>
  <c r="P13" i="5"/>
  <c r="R13" i="5"/>
  <c r="R19" i="5"/>
  <c r="R18" i="5"/>
  <c r="R17" i="5"/>
  <c r="R16" i="5"/>
  <c r="R15" i="5"/>
  <c r="R14" i="5"/>
  <c r="R53" i="5"/>
  <c r="R52" i="5"/>
  <c r="R51" i="5"/>
  <c r="R50" i="5"/>
  <c r="R49" i="5"/>
  <c r="R48" i="5"/>
  <c r="R47" i="5"/>
  <c r="R46" i="5"/>
  <c r="R45" i="5"/>
  <c r="R44" i="5"/>
  <c r="R43" i="5"/>
  <c r="R42" i="5"/>
  <c r="R41" i="5"/>
  <c r="P53" i="5"/>
  <c r="P52" i="5"/>
  <c r="P51" i="5"/>
  <c r="P50" i="5"/>
  <c r="P49" i="5"/>
  <c r="P48" i="5"/>
  <c r="P47" i="5"/>
  <c r="P46" i="5"/>
  <c r="P45" i="5"/>
  <c r="P44" i="5"/>
  <c r="P43" i="5"/>
  <c r="P42" i="5"/>
  <c r="P41" i="5"/>
  <c r="R36" i="5"/>
  <c r="R35" i="5"/>
  <c r="R34" i="5"/>
  <c r="R33" i="5"/>
  <c r="R32" i="5"/>
  <c r="R31" i="5"/>
  <c r="R30" i="5"/>
  <c r="R29" i="5"/>
  <c r="R28" i="5"/>
  <c r="R27" i="5"/>
  <c r="R26" i="5"/>
  <c r="R25" i="5"/>
  <c r="R24" i="5"/>
  <c r="P36" i="5"/>
  <c r="P35" i="5"/>
  <c r="P34" i="5"/>
  <c r="P33" i="5"/>
  <c r="P32" i="5"/>
  <c r="P31" i="5"/>
  <c r="P30" i="5"/>
  <c r="P29" i="5"/>
  <c r="P28" i="5"/>
  <c r="P27" i="5"/>
  <c r="P26" i="5"/>
  <c r="P25" i="5"/>
  <c r="P24" i="5"/>
  <c r="Q5" i="5" l="1"/>
  <c r="R5" i="5"/>
  <c r="O5" i="5"/>
  <c r="K4" i="5"/>
  <c r="G4" i="5"/>
  <c r="F2" i="5"/>
  <c r="R53" i="2" l="1"/>
  <c r="P53" i="2"/>
  <c r="J53" i="2"/>
  <c r="R52" i="2"/>
  <c r="P52" i="2"/>
  <c r="J52" i="2"/>
  <c r="R51" i="2"/>
  <c r="P51" i="2"/>
  <c r="J51" i="2"/>
  <c r="R50" i="2"/>
  <c r="P50" i="2"/>
  <c r="J50" i="2"/>
  <c r="R49" i="2"/>
  <c r="P49" i="2"/>
  <c r="J49" i="2"/>
  <c r="R48" i="2"/>
  <c r="P48" i="2"/>
  <c r="J48" i="2"/>
  <c r="R47" i="2"/>
  <c r="P47" i="2"/>
  <c r="J47" i="2"/>
  <c r="R46" i="2"/>
  <c r="P46" i="2"/>
  <c r="J46" i="2"/>
  <c r="R45" i="2"/>
  <c r="P45" i="2"/>
  <c r="J45" i="2"/>
  <c r="R44" i="2"/>
  <c r="P44" i="2"/>
  <c r="J44" i="2"/>
  <c r="R43" i="2"/>
  <c r="P43" i="2"/>
  <c r="J43" i="2"/>
  <c r="R42" i="2"/>
  <c r="P42" i="2"/>
  <c r="J42" i="2"/>
  <c r="R41" i="2"/>
  <c r="P41" i="2"/>
  <c r="J41" i="2"/>
  <c r="Q40" i="2"/>
  <c r="Q54" i="2" s="1"/>
  <c r="O40" i="2"/>
  <c r="O54" i="2" s="1"/>
  <c r="R36" i="2"/>
  <c r="P36" i="2"/>
  <c r="J36" i="2"/>
  <c r="R35" i="2"/>
  <c r="P35" i="2"/>
  <c r="J35" i="2"/>
  <c r="R34" i="2"/>
  <c r="P34" i="2"/>
  <c r="J34" i="2"/>
  <c r="R33" i="2"/>
  <c r="P33" i="2"/>
  <c r="J33" i="2"/>
  <c r="R32" i="2"/>
  <c r="P32" i="2"/>
  <c r="J32" i="2"/>
  <c r="R31" i="2"/>
  <c r="P31" i="2"/>
  <c r="J31" i="2"/>
  <c r="R30" i="2"/>
  <c r="P30" i="2"/>
  <c r="J30" i="2"/>
  <c r="R29" i="2"/>
  <c r="P29" i="2"/>
  <c r="J29" i="2"/>
  <c r="R28" i="2"/>
  <c r="P28" i="2"/>
  <c r="J28" i="2"/>
  <c r="R27" i="2"/>
  <c r="P27" i="2"/>
  <c r="J27" i="2"/>
  <c r="R26" i="2"/>
  <c r="P26" i="2"/>
  <c r="J26" i="2"/>
  <c r="R25" i="2"/>
  <c r="P25" i="2"/>
  <c r="J25" i="2"/>
  <c r="R24" i="2"/>
  <c r="P24" i="2"/>
  <c r="J24" i="2"/>
  <c r="Q23" i="2"/>
  <c r="Q37" i="2" s="1"/>
  <c r="O23" i="2"/>
  <c r="O37" i="2" s="1"/>
  <c r="R19" i="2"/>
  <c r="P19" i="2"/>
  <c r="J19" i="2"/>
  <c r="R18" i="2"/>
  <c r="P18" i="2"/>
  <c r="J18" i="2"/>
  <c r="R17" i="2"/>
  <c r="P17" i="2"/>
  <c r="J17" i="2"/>
  <c r="R16" i="2"/>
  <c r="P16" i="2"/>
  <c r="J16" i="2"/>
  <c r="R15" i="2"/>
  <c r="P15" i="2"/>
  <c r="J15" i="2"/>
  <c r="R14" i="2"/>
  <c r="P14" i="2"/>
  <c r="J14" i="2"/>
  <c r="R13" i="2"/>
  <c r="P13" i="2"/>
  <c r="J13" i="2"/>
  <c r="Q12" i="2"/>
  <c r="O12" i="2"/>
  <c r="Q11" i="2"/>
  <c r="O11" i="2"/>
  <c r="Q10" i="2"/>
  <c r="O10" i="2"/>
  <c r="Q9" i="2"/>
  <c r="O9" i="2"/>
  <c r="Q8" i="2"/>
  <c r="O8" i="2"/>
  <c r="F2" i="2"/>
  <c r="P20" i="2" l="1"/>
  <c r="R37" i="2"/>
  <c r="R20" i="2"/>
  <c r="P37" i="2"/>
  <c r="Q20" i="2"/>
  <c r="O20" i="2"/>
  <c r="P54" i="2"/>
  <c r="R54" i="2"/>
  <c r="O12" i="5" l="1"/>
  <c r="P54" i="5" l="1"/>
  <c r="R54" i="5"/>
  <c r="Q12" i="5" l="1"/>
  <c r="Q11" i="5"/>
  <c r="O11" i="5"/>
  <c r="Q40" i="5"/>
  <c r="Q54" i="5" s="1"/>
  <c r="O40" i="5"/>
  <c r="O54" i="5" s="1"/>
  <c r="Q23" i="5"/>
  <c r="Q37" i="5" s="1"/>
  <c r="O23" i="5"/>
  <c r="O37" i="5" s="1"/>
  <c r="R20" i="5"/>
  <c r="Q10" i="5"/>
  <c r="O10" i="5"/>
  <c r="Q9" i="5"/>
  <c r="O9" i="5"/>
  <c r="Q8" i="5"/>
  <c r="O8" i="5"/>
  <c r="R37" i="5" l="1"/>
  <c r="P37" i="5"/>
  <c r="P20" i="5"/>
  <c r="Q20" i="5"/>
  <c r="O20" i="5"/>
</calcChain>
</file>

<file path=xl/sharedStrings.xml><?xml version="1.0" encoding="utf-8"?>
<sst xmlns="http://schemas.openxmlformats.org/spreadsheetml/2006/main" count="451" uniqueCount="317">
  <si>
    <t>ZH102</t>
  </si>
  <si>
    <t>ZH119</t>
  </si>
  <si>
    <t>ZH130</t>
  </si>
  <si>
    <t>ZH137</t>
  </si>
  <si>
    <t>Landheim Brüttisellen</t>
  </si>
  <si>
    <t>Rhyhuus Flurlingen</t>
  </si>
  <si>
    <t>Kinderheim Weidhalde</t>
  </si>
  <si>
    <t>Modellstation SOMOSA</t>
  </si>
  <si>
    <t>Stiftung Hirslanden</t>
  </si>
  <si>
    <t>Chinderhuus Sunneschii</t>
  </si>
  <si>
    <t>Lehrlingshaus Eidmatt</t>
  </si>
  <si>
    <t>Ghangetwies</t>
  </si>
  <si>
    <t>Jugendwohngruppen Limmattal</t>
  </si>
  <si>
    <t>JWG Eulach</t>
  </si>
  <si>
    <t>ZH189</t>
  </si>
  <si>
    <t>Haus für Mutter und Kind</t>
  </si>
  <si>
    <t>Kinder- und Jugendheim Oberi</t>
  </si>
  <si>
    <t>ZH-Nr.</t>
  </si>
  <si>
    <t>Betriebsjahr</t>
  </si>
  <si>
    <t>J</t>
  </si>
  <si>
    <t xml:space="preserve"> </t>
  </si>
  <si>
    <t>Beschreibung Investition</t>
  </si>
  <si>
    <t>N</t>
  </si>
  <si>
    <t>Total</t>
  </si>
  <si>
    <r>
      <t xml:space="preserve">Jahr der letzten gleichartigen Investition
</t>
    </r>
    <r>
      <rPr>
        <sz val="10"/>
        <rFont val="Arial"/>
        <family val="2"/>
      </rPr>
      <t>(JJJJ)</t>
    </r>
  </si>
  <si>
    <r>
      <t xml:space="preserve">Geplanter Zeitpunkt der Investition
</t>
    </r>
    <r>
      <rPr>
        <sz val="10"/>
        <rFont val="Arial"/>
        <family val="2"/>
      </rPr>
      <t>(MM/JJ)</t>
    </r>
  </si>
  <si>
    <t>Neuan-schaffung?</t>
  </si>
  <si>
    <t>Investition getätigt?</t>
  </si>
  <si>
    <t>Bemerkungen /
Begründung Abweichungen</t>
  </si>
  <si>
    <t>Kinderheim Grünau</t>
  </si>
  <si>
    <t>Kto 430</t>
  </si>
  <si>
    <t>Kto 445</t>
  </si>
  <si>
    <t>Kto 431/2</t>
  </si>
  <si>
    <t>Kto 446/7</t>
  </si>
  <si>
    <t>Kto 433</t>
  </si>
  <si>
    <t>Kto 448</t>
  </si>
  <si>
    <t>ZH103</t>
  </si>
  <si>
    <t>Entlastungsheim Sunnemätteli</t>
  </si>
  <si>
    <t>ZH104</t>
  </si>
  <si>
    <t>ZH108</t>
  </si>
  <si>
    <t>ZH110</t>
  </si>
  <si>
    <t>Monikaheim</t>
  </si>
  <si>
    <t>ZH117</t>
  </si>
  <si>
    <t>ZH123</t>
  </si>
  <si>
    <t>ZH125</t>
  </si>
  <si>
    <t>ZH126</t>
  </si>
  <si>
    <t>Wohnheim für Lehrlinge</t>
  </si>
  <si>
    <t>ZH131</t>
  </si>
  <si>
    <t>ZH134</t>
  </si>
  <si>
    <t>Mädchenhaus Zürich</t>
  </si>
  <si>
    <t>ZH135</t>
  </si>
  <si>
    <t>Jugendheim Schenkung Dapples</t>
  </si>
  <si>
    <t>ZH148</t>
  </si>
  <si>
    <t>Durchgangsstation Winterthur</t>
  </si>
  <si>
    <t>ZH151</t>
  </si>
  <si>
    <t xml:space="preserve">Sozialpädagogische Familien Zürich der Stiftung DIHEI </t>
  </si>
  <si>
    <t>ZH153</t>
  </si>
  <si>
    <t>ZH156</t>
  </si>
  <si>
    <t>ZH157</t>
  </si>
  <si>
    <t>ZH160</t>
  </si>
  <si>
    <t>ZH163</t>
  </si>
  <si>
    <t>ZH165</t>
  </si>
  <si>
    <t>ZH166</t>
  </si>
  <si>
    <t>Sozialpädagogische Pflegefamilien SGh</t>
  </si>
  <si>
    <t>ZH170</t>
  </si>
  <si>
    <t>ZH171</t>
  </si>
  <si>
    <t>ZH179</t>
  </si>
  <si>
    <t>ZH183</t>
  </si>
  <si>
    <t>ZH196</t>
  </si>
  <si>
    <t>ZH197</t>
  </si>
  <si>
    <t>Krisenintervention Entlisberg</t>
  </si>
  <si>
    <t>ZH201</t>
  </si>
  <si>
    <t>ZH213</t>
  </si>
  <si>
    <t>Gleis 1</t>
  </si>
  <si>
    <t>ZH216</t>
  </si>
  <si>
    <t>ZH226</t>
  </si>
  <si>
    <t>Etappe</t>
  </si>
  <si>
    <t>ZH229</t>
  </si>
  <si>
    <t>Nemo</t>
  </si>
  <si>
    <t>ZH232</t>
  </si>
  <si>
    <t>Buona Notte</t>
  </si>
  <si>
    <t>ZH303</t>
  </si>
  <si>
    <t>Burghof</t>
  </si>
  <si>
    <t>ZH309</t>
  </si>
  <si>
    <t>ZH313</t>
  </si>
  <si>
    <t>Heizenholz</t>
  </si>
  <si>
    <t>ZH321</t>
  </si>
  <si>
    <t>Gfellergut</t>
  </si>
  <si>
    <t>ZH3220</t>
  </si>
  <si>
    <t>Obstgarten (WG Sternen, WG 22, Foyer Nord, Altenhof)</t>
  </si>
  <si>
    <t>ZH328</t>
  </si>
  <si>
    <t>Krisenintervention Riesbach</t>
  </si>
  <si>
    <t>ZH3338</t>
  </si>
  <si>
    <t>GO-DEF (Eichbühl, Dialogweg, Fennergut)</t>
  </si>
  <si>
    <t>ZH3369</t>
  </si>
  <si>
    <t>ZH3373</t>
  </si>
  <si>
    <t>ZH467</t>
  </si>
  <si>
    <t>ZH520</t>
  </si>
  <si>
    <t>SEK3, Oberstufe für Gehörlose und Schwerhörige</t>
  </si>
  <si>
    <t>ZH701</t>
  </si>
  <si>
    <t>Projekt Perspektive</t>
  </si>
  <si>
    <t>ZH-Nummer</t>
  </si>
  <si>
    <t>Institution</t>
  </si>
  <si>
    <t>ZH441</t>
  </si>
  <si>
    <t>Schule für cerebral gelähmte Kinder, Maurerschule</t>
  </si>
  <si>
    <t>ZH442</t>
  </si>
  <si>
    <t xml:space="preserve">Etz Chaim Schule </t>
  </si>
  <si>
    <t>ZH443</t>
  </si>
  <si>
    <t>Heilpädagogische Schule Affoltern</t>
  </si>
  <si>
    <t>ZH464</t>
  </si>
  <si>
    <t>ZH469</t>
  </si>
  <si>
    <t xml:space="preserve">Heilpädagogische Schule Limmattal </t>
  </si>
  <si>
    <t>ZH470</t>
  </si>
  <si>
    <t xml:space="preserve">Stiftung Schule Tägerst </t>
  </si>
  <si>
    <t>ZH471</t>
  </si>
  <si>
    <t>KLEINgruppenschule Wädenswil</t>
  </si>
  <si>
    <t>ZH472</t>
  </si>
  <si>
    <t xml:space="preserve">Gruppenschule Thalwil </t>
  </si>
  <si>
    <t>ZH473</t>
  </si>
  <si>
    <t>Heilpädagogische Schule Turbenthal</t>
  </si>
  <si>
    <t>ZH474</t>
  </si>
  <si>
    <t xml:space="preserve">Stiftung Tagesschule Oberglatt </t>
  </si>
  <si>
    <t>ZH476</t>
  </si>
  <si>
    <t>Lernwerkstatt Bickwill</t>
  </si>
  <si>
    <t>ZH480</t>
  </si>
  <si>
    <t>Heilpädagogische Schule Wetzikon</t>
  </si>
  <si>
    <t>ZH484</t>
  </si>
  <si>
    <t>ZH488</t>
  </si>
  <si>
    <t xml:space="preserve">Stiftung Tagesschule Birke </t>
  </si>
  <si>
    <t>ZH489</t>
  </si>
  <si>
    <t xml:space="preserve">Sonderpädagogische Tagesschule für Wahrnehmungsförderung STW </t>
  </si>
  <si>
    <t>ZH496</t>
  </si>
  <si>
    <t>Tagesschule visoparents</t>
  </si>
  <si>
    <t>ZH497</t>
  </si>
  <si>
    <t xml:space="preserve">Sonderpädagogische Tagesschule Toblerstrasse </t>
  </si>
  <si>
    <t>ZH521</t>
  </si>
  <si>
    <t xml:space="preserve">Tagesschule Fähre </t>
  </si>
  <si>
    <t>ZH522</t>
  </si>
  <si>
    <t xml:space="preserve">Rafaelschule, Heilpädagogogische Tagesschule </t>
  </si>
  <si>
    <t>ZH525</t>
  </si>
  <si>
    <t>ZH526</t>
  </si>
  <si>
    <t xml:space="preserve">Stiftung M.A.C. Hermann Witzig-Schule </t>
  </si>
  <si>
    <t>ZH527</t>
  </si>
  <si>
    <t xml:space="preserve">Oberstufenschule Lengg </t>
  </si>
  <si>
    <t>ZH528</t>
  </si>
  <si>
    <t xml:space="preserve">PRIMA Sonderschulung </t>
  </si>
  <si>
    <t>ZH530</t>
  </si>
  <si>
    <t xml:space="preserve">Gesamtschule Erlen </t>
  </si>
  <si>
    <t>ZH531</t>
  </si>
  <si>
    <t>Tagessonderschule Eschenmosen / Räterschen / Höri</t>
  </si>
  <si>
    <t>ZH532</t>
  </si>
  <si>
    <t>Johannes-Schule</t>
  </si>
  <si>
    <t>ZH533</t>
  </si>
  <si>
    <t xml:space="preserve">Schule MOMO </t>
  </si>
  <si>
    <t>ZH534</t>
  </si>
  <si>
    <t xml:space="preserve">Schule im Grund </t>
  </si>
  <si>
    <t>ZH536</t>
  </si>
  <si>
    <t>Freie Evangelische Schule Zürich</t>
  </si>
  <si>
    <t>ZH537</t>
  </si>
  <si>
    <t xml:space="preserve">Freie Oberstufenschule Zürich </t>
  </si>
  <si>
    <t>ZH538</t>
  </si>
  <si>
    <t>Freie Primarschule Zürich</t>
  </si>
  <si>
    <t>ZH539</t>
  </si>
  <si>
    <t xml:space="preserve">Jüdische Schule NOAM </t>
  </si>
  <si>
    <t>ZH541</t>
  </si>
  <si>
    <t xml:space="preserve">Sonderschule PULS+ </t>
  </si>
  <si>
    <t>ZH542</t>
  </si>
  <si>
    <t xml:space="preserve">Tagesschule LOGARTIS </t>
  </si>
  <si>
    <t>ZH543</t>
  </si>
  <si>
    <t xml:space="preserve">Tagessonderschule Intermezzo (ZKJ) </t>
  </si>
  <si>
    <t>ZH601</t>
  </si>
  <si>
    <t>ZH602</t>
  </si>
  <si>
    <t>ZH603</t>
  </si>
  <si>
    <t>Heilpädagogische Schule Humlikon</t>
  </si>
  <si>
    <t>ZH604</t>
  </si>
  <si>
    <t>KGS Dällikon Oberstufe</t>
  </si>
  <si>
    <t>ZH605</t>
  </si>
  <si>
    <t>Schule in Kleingruppen Dielsdorf</t>
  </si>
  <si>
    <t>ZH606</t>
  </si>
  <si>
    <t>Heilpädagogische Schule Waidhöchi</t>
  </si>
  <si>
    <t>ZH607</t>
  </si>
  <si>
    <t>Kleingruppenschule Kleinandelfingen</t>
  </si>
  <si>
    <t>ZH609</t>
  </si>
  <si>
    <t>Kleingruppenschule Furttal</t>
  </si>
  <si>
    <t>ZH610</t>
  </si>
  <si>
    <t>Heilpädagogische Schule Rümlang</t>
  </si>
  <si>
    <t>ZH611</t>
  </si>
  <si>
    <t>Heilpädagogische Schule Uster</t>
  </si>
  <si>
    <t>ZH612</t>
  </si>
  <si>
    <t>Schule in Kleingruppen Wallisellen</t>
  </si>
  <si>
    <t>ZH614</t>
  </si>
  <si>
    <t>Heilpädagogische Schule Bezirk Bülach</t>
  </si>
  <si>
    <t>ZH615</t>
  </si>
  <si>
    <t>KGS Winterthur</t>
  </si>
  <si>
    <t>ZH616</t>
  </si>
  <si>
    <t>Michaelschule, Heilpädagogische Sonderschule</t>
  </si>
  <si>
    <t xml:space="preserve">Name der Einrichtung </t>
  </si>
  <si>
    <t xml:space="preserve">Investitionsmeldeformular </t>
  </si>
  <si>
    <t>Kto 455</t>
  </si>
  <si>
    <t>Abschrei-bungsdauer</t>
  </si>
  <si>
    <t>Sozialpädagogische Wohngruppe Bachstei</t>
  </si>
  <si>
    <t>Inselhof</t>
  </si>
  <si>
    <t>Kinderheim Pilgerbrunnen</t>
  </si>
  <si>
    <t>Stiftung Netzwerk</t>
  </si>
  <si>
    <t>KiEl Bethanien Zürich</t>
  </si>
  <si>
    <t>TERRA EST VITA</t>
  </si>
  <si>
    <t>Stiftung Jugendnetzwerk - Wohngruppen</t>
  </si>
  <si>
    <t>Stiftung Jugendnetzwerk - Start Life</t>
  </si>
  <si>
    <t xml:space="preserve">Stiftung Kind &amp; Autismus </t>
  </si>
  <si>
    <t>ZH124</t>
  </si>
  <si>
    <t>Werkschule Grundhof</t>
  </si>
  <si>
    <t>ZH105</t>
  </si>
  <si>
    <t>Schule Friedheim</t>
  </si>
  <si>
    <t>ZH106</t>
  </si>
  <si>
    <t>Schulheim Elgg</t>
  </si>
  <si>
    <t>ZH109</t>
  </si>
  <si>
    <t>Wohnschule Freienstein</t>
  </si>
  <si>
    <t>ZH112</t>
  </si>
  <si>
    <t>Albisbrunn</t>
  </si>
  <si>
    <t>ZH115</t>
  </si>
  <si>
    <t>ZH120</t>
  </si>
  <si>
    <t>ZH301</t>
  </si>
  <si>
    <t>Schulinternat Aathal</t>
  </si>
  <si>
    <t>ZH308</t>
  </si>
  <si>
    <t>Schulinternat Redlikon</t>
  </si>
  <si>
    <t>ZH451</t>
  </si>
  <si>
    <t>ZH452</t>
  </si>
  <si>
    <t>Stiftung Vivendra</t>
  </si>
  <si>
    <t>ZH453</t>
  </si>
  <si>
    <t>Ilgenhalde</t>
  </si>
  <si>
    <t>ZH457</t>
  </si>
  <si>
    <t>Stiftung Schloss Regensberg</t>
  </si>
  <si>
    <t>ZH458</t>
  </si>
  <si>
    <t>Stiftung Buechweid</t>
  </si>
  <si>
    <t>ZH460</t>
  </si>
  <si>
    <t>Stiftung Bühl</t>
  </si>
  <si>
    <t>ZH461</t>
  </si>
  <si>
    <t>Mathilde Escher Stiftung</t>
  </si>
  <si>
    <t>ZH462</t>
  </si>
  <si>
    <t>Tanne</t>
  </si>
  <si>
    <t>ZH478</t>
  </si>
  <si>
    <t xml:space="preserve">Zentrum für Gehör und Sprache Zürich ZGSZ </t>
  </si>
  <si>
    <t>ZH551</t>
  </si>
  <si>
    <t>ZH552</t>
  </si>
  <si>
    <t>Schulinternat Ringlikon</t>
  </si>
  <si>
    <t>Zürcherische Pestalozzistiftung Knonau</t>
  </si>
  <si>
    <t>ZH207</t>
  </si>
  <si>
    <t>Fachschule Viventa, Viventa15plus</t>
  </si>
  <si>
    <t>Kinder Stiftung Ulmenhof</t>
  </si>
  <si>
    <t>ZH3371</t>
  </si>
  <si>
    <t xml:space="preserve">Sprachheilschulen Zürich </t>
  </si>
  <si>
    <t>Schule für Körper- und Mehrf.behinderte (SKB)</t>
  </si>
  <si>
    <t>Heilpädagogische Schulen der Stiftung RgZ</t>
  </si>
  <si>
    <t>Schule Fokus Sehen (SFS)                           </t>
  </si>
  <si>
    <t>Heilpädagogische Schule Stadt Zürich                        </t>
  </si>
  <si>
    <t>Einzelmassnahmen Unterhalt und Reparaturen zwischen
Fr. 15 001 und Fr. 49 999 (hier aufführen)</t>
  </si>
  <si>
    <t>Investitionen ab Fr. 50 000 (aktivieren, hier aufführen)</t>
  </si>
  <si>
    <t>Zu aktivierende Einzelinvestitionen ab Fr. 3 000 (hier aufführen)</t>
  </si>
  <si>
    <r>
      <t xml:space="preserve">Abschreibungs- berechtigter Betrag
</t>
    </r>
    <r>
      <rPr>
        <sz val="10"/>
        <rFont val="Arial"/>
        <family val="2"/>
      </rPr>
      <t>(nur AJB-Teil)</t>
    </r>
  </si>
  <si>
    <r>
      <t>Budgetierte Unterhalts-
kosten</t>
    </r>
    <r>
      <rPr>
        <sz val="10"/>
        <rFont val="Arial"/>
        <family val="2"/>
      </rPr>
      <t xml:space="preserve">
(nur AJB-Teil)</t>
    </r>
  </si>
  <si>
    <r>
      <t xml:space="preserve">Unterhalt und Reparaturen immobile Sachanlagen
(exkl. separate Positionen in den Zeilen 9 - 12) - </t>
    </r>
    <r>
      <rPr>
        <b/>
        <sz val="10"/>
        <color theme="1"/>
        <rFont val="Arial"/>
        <family val="2"/>
      </rPr>
      <t>nur AJB-Teil</t>
    </r>
  </si>
  <si>
    <r>
      <t xml:space="preserve">Unterhalt und Reparaturen mobile Sachanlagen und Fahrzeuge
</t>
    </r>
    <r>
      <rPr>
        <b/>
        <sz val="10"/>
        <color theme="1"/>
        <rFont val="Arial"/>
        <family val="2"/>
      </rPr>
      <t>nur AJB-Teil</t>
    </r>
  </si>
  <si>
    <r>
      <t xml:space="preserve">Unterhalt und Reparaturen Informatik- und Kommunikationssysteme </t>
    </r>
    <r>
      <rPr>
        <b/>
        <sz val="10"/>
        <color theme="1"/>
        <rFont val="Arial"/>
        <family val="2"/>
      </rPr>
      <t>nur AJB-Teil</t>
    </r>
    <r>
      <rPr>
        <sz val="10"/>
        <color theme="1"/>
        <rFont val="Arial"/>
        <family val="2"/>
      </rPr>
      <t xml:space="preserve">
</t>
    </r>
    <r>
      <rPr>
        <b/>
        <sz val="10"/>
        <color theme="1"/>
        <rFont val="Arial"/>
        <family val="2"/>
      </rPr>
      <t>nur AJB-Teil</t>
    </r>
  </si>
  <si>
    <t>Malerarbeiten Zimmer</t>
  </si>
  <si>
    <t>Fassadensanierung</t>
  </si>
  <si>
    <t>Waschmaschinen - pro Wohngruppe</t>
  </si>
  <si>
    <t>1999</t>
  </si>
  <si>
    <t>Ersatz Hardware - diverse</t>
  </si>
  <si>
    <t>kleinere UrE-Arbeiten</t>
  </si>
  <si>
    <t>nicht ausfüllen</t>
  </si>
  <si>
    <t>Farbcode der Zellen:</t>
  </si>
  <si>
    <t>Budgetwerte</t>
  </si>
  <si>
    <t>Schlussrechnungswerte</t>
  </si>
  <si>
    <r>
      <t xml:space="preserve">Effektive Unterhalts-
kosten
</t>
    </r>
    <r>
      <rPr>
        <sz val="10"/>
        <rFont val="Arial"/>
        <family val="2"/>
      </rPr>
      <t>(nur AJB-Teil)</t>
    </r>
  </si>
  <si>
    <r>
      <t xml:space="preserve">Effektiver abschreibungs-
berechtigter Betrag
</t>
    </r>
    <r>
      <rPr>
        <sz val="10"/>
        <rFont val="Arial"/>
        <family val="2"/>
      </rPr>
      <t>(nur AJB-Teil)</t>
    </r>
  </si>
  <si>
    <t>Immobilien</t>
  </si>
  <si>
    <t>20 Jahre</t>
  </si>
  <si>
    <t>25 Jahre</t>
  </si>
  <si>
    <t>5 Jahre</t>
  </si>
  <si>
    <t>3 Jahre</t>
  </si>
  <si>
    <t>7 Jahre</t>
  </si>
  <si>
    <t>10 Jahre</t>
  </si>
  <si>
    <t xml:space="preserve">Personenwagen, Motorräder, Kleinbusse für Personentransporte
</t>
  </si>
  <si>
    <t>Maschinen, Instrumente, Apparate, Werkzeuge, Lagereinrichtungen, Lieferwagen, Traktore</t>
  </si>
  <si>
    <t>Mobiliar, Büromaschinen, Fotokopierer, Arbeitsplatzsysteme, Grossrechner, Server, Netze</t>
  </si>
  <si>
    <t>3 Laptops mit Bildschirm und Drucker</t>
  </si>
  <si>
    <r>
      <t xml:space="preserve">Zweckbindung/Nutzungsdauer: </t>
    </r>
    <r>
      <rPr>
        <sz val="10"/>
        <rFont val="Arial"/>
        <family val="2"/>
      </rPr>
      <t>(erneute Finanzierung der gleichen Investition erst nach Ablauf der Nutzungsdauer möglich)</t>
    </r>
  </si>
  <si>
    <r>
      <t xml:space="preserve">Abschreibedauer: </t>
    </r>
    <r>
      <rPr>
        <sz val="10"/>
        <rFont val="Arial"/>
        <family val="2"/>
      </rPr>
      <t>(gemäss Vorgaben Curaviva)</t>
    </r>
  </si>
  <si>
    <r>
      <t xml:space="preserve">Genehmigung nötig?
</t>
    </r>
    <r>
      <rPr>
        <sz val="10"/>
        <rFont val="Arial"/>
        <family val="2"/>
      </rPr>
      <t>(Gesuche sind separat und nicht zusammen mit
dem Budget einzureichen)</t>
    </r>
  </si>
  <si>
    <t>Mussfeld oder Hinweis beachten</t>
  </si>
  <si>
    <t>05/24</t>
  </si>
  <si>
    <t>Hinweis: Wenn keine Investitionen und/oder Unterhalts- und Reparaturkosten geplant sind, bitte das Formular trotzdem einreichen mit dem Vermerk: "Kein/e UrE/Investitionen geplant"</t>
  </si>
  <si>
    <t>Hinweis: Wenn keine Investitionen und/oder Unterhalts- und Reparaturkosten geplant sind, bitte das Formular trotzdem einreichen mit dem Vermerk: "Kein/e Unterhalt und Reparaturen/Investitionen geplant"</t>
  </si>
  <si>
    <t>Mobilien, Maschinen und Fahrzeuge</t>
  </si>
  <si>
    <t>Informatik und Kommunikationssysteme</t>
  </si>
  <si>
    <t>Kinder- und Jugendhaus Paradies</t>
  </si>
  <si>
    <t>Lattenberg SpB, Wohngruppen für Kinder und Jugendliche</t>
  </si>
  <si>
    <t>Pädagogisches Zentrum Pestalozzihaus Räterschen</t>
  </si>
  <si>
    <t>KHT - Kinderhaus Thalwil AG</t>
  </si>
  <si>
    <t xml:space="preserve">Schlupfhuus </t>
  </si>
  <si>
    <t>Quellenhof-Stiftung</t>
  </si>
  <si>
    <t>Schulinternat Heimgarten</t>
  </si>
  <si>
    <r>
      <t xml:space="preserve">Abschreibedauer: </t>
    </r>
    <r>
      <rPr>
        <sz val="10"/>
        <rFont val="Arial"/>
        <family val="2"/>
      </rPr>
      <t>(gemäss Vorgaben LAKORE/Curaviva)</t>
    </r>
  </si>
  <si>
    <r>
      <t>Total Kosten Investition</t>
    </r>
    <r>
      <rPr>
        <sz val="10"/>
        <rFont val="Arial"/>
        <family val="2"/>
      </rPr>
      <t xml:space="preserve"> (sämtliche Finanzierende)</t>
    </r>
  </si>
  <si>
    <t>Budget 2025</t>
  </si>
  <si>
    <t>Schlussrechnung 2025</t>
  </si>
  <si>
    <t>ZH10192</t>
  </si>
  <si>
    <t>Familienwohnen Okey</t>
  </si>
  <si>
    <t>Krisenintervention OKey</t>
  </si>
  <si>
    <t xml:space="preserve">Vereinigung St. Michael </t>
  </si>
  <si>
    <r>
      <t>Mobile Sachanlagen und Fahrzeuge</t>
    </r>
    <r>
      <rPr>
        <sz val="10"/>
        <rFont val="Arial Black"/>
        <family val="2"/>
      </rPr>
      <t xml:space="preserve"> </t>
    </r>
    <r>
      <rPr>
        <sz val="10"/>
        <rFont val="Arial"/>
        <family val="2"/>
      </rPr>
      <t xml:space="preserve">(Genehmigung durch das AJB für Anschaffungen erforderlich, wenn AJB-Kostenanteil ≥ Fr. 30 000  |  Aktivierung von getätigten Anschaffungen erforderlich, wenn Gesamtkosten ≥ Fr. 3 000) </t>
    </r>
  </si>
  <si>
    <r>
      <t>Informatik- und Kommunikationssysteme</t>
    </r>
    <r>
      <rPr>
        <sz val="10"/>
        <rFont val="Arial"/>
        <family val="2"/>
      </rPr>
      <t xml:space="preserve"> (Genehmigung durch das AJB für Anschaffungen erforderlich, wenn AJB-Kostenanteil ≥ Fr. 30 000  |  Aktivierung von getätigten Anschaffungen erforderlich, wenn Gesamtkosten ≥ Fr. 3 000) </t>
    </r>
  </si>
  <si>
    <r>
      <t xml:space="preserve">Immobilie Sachanlagen </t>
    </r>
    <r>
      <rPr>
        <sz val="10"/>
        <rFont val="Arial"/>
        <family val="2"/>
      </rPr>
      <t>(Genehmigung durch das AJB für Bauvorhaben erforderlich, wenn AJB-Kostenanteil ≥ Fr. 100 000</t>
    </r>
    <r>
      <rPr>
        <sz val="8"/>
        <rFont val="Arial"/>
        <family val="2"/>
      </rPr>
      <t xml:space="preserve">  |  </t>
    </r>
    <r>
      <rPr>
        <sz val="10"/>
        <rFont val="Arial"/>
        <family val="2"/>
      </rPr>
      <t xml:space="preserve">Aktivierung von abgeschlossenen Bauprojekten erforderlich, wenn Gesamtkosten ≥ Fr. 50 000) </t>
    </r>
  </si>
  <si>
    <r>
      <t xml:space="preserve">Immobilie Sachanlagen </t>
    </r>
    <r>
      <rPr>
        <sz val="10"/>
        <rFont val="Arial"/>
        <family val="2"/>
      </rPr>
      <t xml:space="preserve">(Genehmigung durch das AJB für Bauvorhaben erforderlich, wenn AJB-Kostenanteil ≥ Fr. 100 000  |  Aktivierung von abgeschlossenen Bauprojekten erforderlich, wenn Gesamtkosten ≥ Fr. 50 000) </t>
    </r>
  </si>
  <si>
    <r>
      <t xml:space="preserve">Mobile Sachanlagen und Fahrzeuge </t>
    </r>
    <r>
      <rPr>
        <sz val="10"/>
        <rFont val="Arial"/>
        <family val="2"/>
      </rPr>
      <t xml:space="preserve">(Genehmigung durch das AJB für Anschaffungen erforderlich, wenn AJB-Kostenanteil ≥ Fr. 30 000  |  Aktivierung von getätigten Anschaffungen erforderlich, wenn Gesamtkosten ≥ Fr. 3 000) </t>
    </r>
  </si>
  <si>
    <t>ZH7232</t>
  </si>
  <si>
    <t>ZH7302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</si>
</sst>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 * #,##0_ ;_ * \-#,##0_ ;_ * &quot;-&quot;??_ ;_ @_ "/>
    <numFmt numFmtId="165" formatCode="mm\/yy"/>
  </numFmts>
  <fonts count="27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.5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.5"/>
      <name val="Arial"/>
      <family val="2"/>
    </font>
    <font>
      <i/>
      <sz val="10"/>
      <name val="Arial"/>
      <family val="2"/>
    </font>
    <font>
      <sz val="10"/>
      <color rgb="FFFF0000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b/>
      <sz val="10"/>
      <name val="Arial Black"/>
      <family val="2"/>
    </font>
    <font>
      <b/>
      <sz val="14"/>
      <name val="Arial Black"/>
      <family val="2"/>
    </font>
    <font>
      <b/>
      <sz val="10"/>
      <color theme="1"/>
      <name val="Arial Black"/>
      <family val="2"/>
    </font>
    <font>
      <b/>
      <sz val="10.5"/>
      <color theme="1"/>
      <name val="Arial Black"/>
      <family val="2"/>
    </font>
    <font>
      <sz val="10.5"/>
      <name val="Arial Black"/>
      <family val="2"/>
    </font>
    <font>
      <i/>
      <sz val="10"/>
      <color theme="1"/>
      <name val="Arial"/>
      <family val="2"/>
    </font>
    <font>
      <i/>
      <sz val="10.5"/>
      <color theme="1"/>
      <name val="Arial"/>
      <family val="2"/>
    </font>
    <font>
      <i/>
      <sz val="10"/>
      <color theme="0" tint="-0.499984740745262"/>
      <name val="Arial"/>
      <family val="2"/>
    </font>
    <font>
      <sz val="10"/>
      <name val="Arial Black"/>
      <family val="2"/>
    </font>
    <font>
      <i/>
      <sz val="11"/>
      <color theme="1"/>
      <name val="Arial"/>
      <family val="2"/>
    </font>
    <font>
      <u/>
      <sz val="11"/>
      <name val="Arial Black"/>
      <family val="2"/>
    </font>
    <font>
      <b/>
      <sz val="10"/>
      <color theme="1"/>
      <name val="Arial"/>
      <family val="2"/>
    </font>
    <font>
      <sz val="11"/>
      <color rgb="FFFF0000"/>
      <name val="Arial"/>
      <family val="2"/>
    </font>
    <font>
      <sz val="11"/>
      <name val="Calibri"/>
      <family val="2"/>
      <scheme val="minor"/>
    </font>
    <font>
      <sz val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</fills>
  <borders count="6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thin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indexed="64"/>
      </right>
      <top/>
      <bottom/>
      <diagonal/>
    </border>
    <border>
      <left style="medium">
        <color auto="1"/>
      </left>
      <right style="thin">
        <color indexed="64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indexed="64"/>
      </right>
      <top/>
      <bottom style="thin">
        <color indexed="64"/>
      </bottom>
      <diagonal/>
    </border>
    <border>
      <left style="medium">
        <color auto="1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</borders>
  <cellStyleXfs count="5">
    <xf numFmtId="0" fontId="0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6" fillId="0" borderId="0" applyFont="0" applyFill="0" applyBorder="0" applyAlignment="0" applyProtection="0"/>
  </cellStyleXfs>
  <cellXfs count="215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7" fillId="5" borderId="0" xfId="0" applyFont="1" applyFill="1" applyAlignment="1">
      <alignment vertical="center"/>
    </xf>
    <xf numFmtId="0" fontId="2" fillId="5" borderId="0" xfId="0" applyFont="1" applyFill="1"/>
    <xf numFmtId="2" fontId="2" fillId="5" borderId="0" xfId="0" applyNumberFormat="1" applyFont="1" applyFill="1" applyAlignment="1">
      <alignment vertical="center"/>
    </xf>
    <xf numFmtId="0" fontId="15" fillId="0" borderId="0" xfId="0" applyFont="1" applyAlignment="1">
      <alignment horizontal="center" vertical="center"/>
    </xf>
    <xf numFmtId="0" fontId="2" fillId="5" borderId="0" xfId="0" applyFont="1" applyFill="1" applyAlignment="1">
      <alignment vertical="center"/>
    </xf>
    <xf numFmtId="2" fontId="2" fillId="5" borderId="0" xfId="0" applyNumberFormat="1" applyFont="1" applyFill="1" applyAlignment="1">
      <alignment vertical="center" textRotation="90"/>
    </xf>
    <xf numFmtId="0" fontId="3" fillId="0" borderId="0" xfId="1" applyAlignment="1">
      <alignment horizontal="left" vertical="center"/>
    </xf>
    <xf numFmtId="0" fontId="16" fillId="0" borderId="4" xfId="1" applyFont="1" applyBorder="1" applyAlignment="1">
      <alignment vertical="center"/>
    </xf>
    <xf numFmtId="0" fontId="16" fillId="0" borderId="3" xfId="1" applyFont="1" applyBorder="1" applyAlignment="1">
      <alignment vertical="center"/>
    </xf>
    <xf numFmtId="0" fontId="7" fillId="0" borderId="3" xfId="1" applyFont="1" applyBorder="1" applyAlignment="1">
      <alignment vertical="center"/>
    </xf>
    <xf numFmtId="0" fontId="2" fillId="0" borderId="5" xfId="0" applyFont="1" applyBorder="1" applyAlignment="1">
      <alignment vertical="center"/>
    </xf>
    <xf numFmtId="2" fontId="4" fillId="5" borderId="0" xfId="1" applyNumberFormat="1" applyFont="1" applyFill="1" applyAlignment="1">
      <alignment horizontal="left" vertical="center"/>
    </xf>
    <xf numFmtId="0" fontId="3" fillId="5" borderId="0" xfId="1" applyFill="1" applyAlignment="1">
      <alignment horizontal="left" vertical="center"/>
    </xf>
    <xf numFmtId="0" fontId="7" fillId="5" borderId="0" xfId="0" applyFont="1" applyFill="1" applyAlignment="1">
      <alignment horizontal="center" vertical="center"/>
    </xf>
    <xf numFmtId="2" fontId="4" fillId="5" borderId="0" xfId="1" applyNumberFormat="1" applyFont="1" applyFill="1" applyAlignment="1">
      <alignment vertical="top" wrapText="1"/>
    </xf>
    <xf numFmtId="0" fontId="4" fillId="5" borderId="0" xfId="1" applyFont="1" applyFill="1" applyAlignment="1">
      <alignment horizontal="left" vertical="top" wrapText="1"/>
    </xf>
    <xf numFmtId="0" fontId="12" fillId="5" borderId="0" xfId="1" applyFont="1" applyFill="1" applyAlignment="1">
      <alignment horizontal="centerContinuous" vertical="center" wrapText="1"/>
    </xf>
    <xf numFmtId="0" fontId="12" fillId="5" borderId="0" xfId="1" applyFont="1" applyFill="1" applyAlignment="1">
      <alignment horizontal="center" vertical="center" wrapText="1"/>
    </xf>
    <xf numFmtId="2" fontId="2" fillId="5" borderId="0" xfId="0" applyNumberFormat="1" applyFont="1" applyFill="1" applyAlignment="1">
      <alignment horizontal="center" vertical="center"/>
    </xf>
    <xf numFmtId="0" fontId="4" fillId="5" borderId="0" xfId="1" applyFont="1" applyFill="1" applyAlignment="1">
      <alignment horizontal="center" vertical="center" wrapText="1"/>
    </xf>
    <xf numFmtId="164" fontId="3" fillId="0" borderId="10" xfId="4" applyNumberFormat="1" applyFont="1" applyFill="1" applyBorder="1" applyAlignment="1" applyProtection="1">
      <alignment horizontal="right" vertical="center"/>
    </xf>
    <xf numFmtId="0" fontId="8" fillId="4" borderId="7" xfId="1" applyFont="1" applyFill="1" applyBorder="1" applyAlignment="1">
      <alignment horizontal="center" vertical="center"/>
    </xf>
    <xf numFmtId="164" fontId="9" fillId="4" borderId="11" xfId="4" applyNumberFormat="1" applyFont="1" applyFill="1" applyBorder="1" applyAlignment="1" applyProtection="1">
      <alignment horizontal="right" vertical="center"/>
    </xf>
    <xf numFmtId="164" fontId="3" fillId="0" borderId="9" xfId="4" applyNumberFormat="1" applyFont="1" applyFill="1" applyBorder="1" applyAlignment="1" applyProtection="1">
      <alignment horizontal="right" vertical="center"/>
    </xf>
    <xf numFmtId="2" fontId="11" fillId="5" borderId="0" xfId="0" applyNumberFormat="1" applyFont="1" applyFill="1" applyAlignment="1">
      <alignment vertical="center"/>
    </xf>
    <xf numFmtId="0" fontId="14" fillId="0" borderId="0" xfId="0" applyFont="1" applyAlignment="1">
      <alignment horizontal="center" vertical="center"/>
    </xf>
    <xf numFmtId="164" fontId="10" fillId="0" borderId="15" xfId="4" applyNumberFormat="1" applyFont="1" applyBorder="1" applyAlignment="1" applyProtection="1">
      <alignment horizontal="right" vertical="center"/>
    </xf>
    <xf numFmtId="164" fontId="10" fillId="0" borderId="16" xfId="4" applyNumberFormat="1" applyFont="1" applyBorder="1" applyAlignment="1" applyProtection="1">
      <alignment horizontal="right" vertical="center"/>
    </xf>
    <xf numFmtId="164" fontId="7" fillId="0" borderId="0" xfId="4" applyNumberFormat="1" applyFont="1" applyBorder="1" applyAlignment="1" applyProtection="1">
      <alignment vertical="center"/>
    </xf>
    <xf numFmtId="0" fontId="10" fillId="5" borderId="0" xfId="1" applyFont="1" applyFill="1" applyAlignment="1">
      <alignment horizontal="center" vertical="center" wrapText="1"/>
    </xf>
    <xf numFmtId="0" fontId="3" fillId="0" borderId="0" xfId="1" applyAlignment="1">
      <alignment vertical="top"/>
    </xf>
    <xf numFmtId="0" fontId="3" fillId="5" borderId="0" xfId="1" applyFill="1" applyAlignment="1">
      <alignment vertical="top"/>
    </xf>
    <xf numFmtId="0" fontId="3" fillId="4" borderId="0" xfId="1" applyFill="1" applyAlignment="1">
      <alignment horizontal="center" vertical="center"/>
    </xf>
    <xf numFmtId="43" fontId="3" fillId="5" borderId="0" xfId="4" applyFont="1" applyFill="1" applyBorder="1" applyAlignment="1" applyProtection="1">
      <alignment vertical="center"/>
    </xf>
    <xf numFmtId="0" fontId="3" fillId="4" borderId="7" xfId="1" applyFill="1" applyBorder="1" applyAlignment="1">
      <alignment horizontal="center" vertical="center"/>
    </xf>
    <xf numFmtId="0" fontId="13" fillId="0" borderId="0" xfId="1" applyFont="1" applyAlignment="1">
      <alignment horizontal="left" vertical="center"/>
    </xf>
    <xf numFmtId="0" fontId="4" fillId="5" borderId="0" xfId="1" applyFont="1" applyFill="1" applyAlignment="1">
      <alignment horizontal="left" vertical="center"/>
    </xf>
    <xf numFmtId="0" fontId="21" fillId="0" borderId="0" xfId="0" applyFont="1" applyAlignment="1">
      <alignment vertical="center"/>
    </xf>
    <xf numFmtId="0" fontId="22" fillId="0" borderId="0" xfId="1" applyFont="1" applyAlignment="1">
      <alignment vertical="top"/>
    </xf>
    <xf numFmtId="0" fontId="4" fillId="0" borderId="0" xfId="1" applyFont="1" applyAlignment="1">
      <alignment horizontal="center" vertical="center"/>
    </xf>
    <xf numFmtId="0" fontId="3" fillId="4" borderId="22" xfId="1" applyFill="1" applyBorder="1" applyAlignment="1">
      <alignment horizontal="center" vertical="center"/>
    </xf>
    <xf numFmtId="0" fontId="7" fillId="6" borderId="1" xfId="1" applyFont="1" applyFill="1" applyBorder="1" applyAlignment="1" applyProtection="1">
      <alignment horizontal="center" vertical="center"/>
      <protection locked="0"/>
    </xf>
    <xf numFmtId="0" fontId="15" fillId="0" borderId="0" xfId="0" applyFont="1" applyAlignment="1" applyProtection="1">
      <alignment horizontal="center" vertical="center"/>
      <protection locked="0"/>
    </xf>
    <xf numFmtId="49" fontId="3" fillId="0" borderId="21" xfId="1" applyNumberFormat="1" applyBorder="1" applyAlignment="1" applyProtection="1">
      <alignment horizontal="center" vertical="center" wrapText="1"/>
      <protection locked="0"/>
    </xf>
    <xf numFmtId="165" fontId="3" fillId="0" borderId="21" xfId="2" applyNumberFormat="1" applyFont="1" applyFill="1" applyBorder="1" applyAlignment="1" applyProtection="1">
      <alignment horizontal="center" vertical="center"/>
      <protection locked="0"/>
    </xf>
    <xf numFmtId="164" fontId="3" fillId="0" borderId="21" xfId="4" applyNumberFormat="1" applyFont="1" applyFill="1" applyBorder="1" applyAlignment="1" applyProtection="1">
      <alignment horizontal="center" vertical="center"/>
      <protection locked="0"/>
    </xf>
    <xf numFmtId="49" fontId="3" fillId="0" borderId="1" xfId="1" applyNumberFormat="1" applyBorder="1" applyAlignment="1" applyProtection="1">
      <alignment horizontal="center" vertical="center" wrapText="1"/>
      <protection locked="0"/>
    </xf>
    <xf numFmtId="165" fontId="3" fillId="0" borderId="1" xfId="2" applyNumberFormat="1" applyFont="1" applyFill="1" applyBorder="1" applyAlignment="1" applyProtection="1">
      <alignment horizontal="center" vertical="center"/>
      <protection locked="0"/>
    </xf>
    <xf numFmtId="164" fontId="3" fillId="0" borderId="3" xfId="4" applyNumberFormat="1" applyFont="1" applyFill="1" applyBorder="1" applyAlignment="1" applyProtection="1">
      <alignment vertical="center"/>
      <protection locked="0"/>
    </xf>
    <xf numFmtId="164" fontId="3" fillId="0" borderId="4" xfId="4" applyNumberFormat="1" applyFont="1" applyFill="1" applyBorder="1" applyAlignment="1" applyProtection="1">
      <alignment vertical="center"/>
      <protection locked="0"/>
    </xf>
    <xf numFmtId="43" fontId="3" fillId="0" borderId="8" xfId="4" applyFont="1" applyFill="1" applyBorder="1" applyAlignment="1" applyProtection="1">
      <alignment horizontal="center" vertical="center"/>
      <protection locked="0"/>
    </xf>
    <xf numFmtId="43" fontId="3" fillId="0" borderId="5" xfId="4" applyFont="1" applyFill="1" applyBorder="1" applyAlignment="1" applyProtection="1">
      <alignment horizontal="center" vertical="center"/>
      <protection locked="0"/>
    </xf>
    <xf numFmtId="49" fontId="3" fillId="0" borderId="5" xfId="1" applyNumberFormat="1" applyBorder="1" applyAlignment="1" applyProtection="1">
      <alignment horizontal="center" vertical="center" wrapText="1"/>
      <protection locked="0"/>
    </xf>
    <xf numFmtId="164" fontId="3" fillId="0" borderId="4" xfId="4" applyNumberFormat="1" applyFont="1" applyFill="1" applyBorder="1" applyAlignment="1" applyProtection="1">
      <alignment horizontal="center" vertical="center"/>
      <protection locked="0"/>
    </xf>
    <xf numFmtId="0" fontId="4" fillId="0" borderId="0" xfId="0" applyFont="1"/>
    <xf numFmtId="0" fontId="3" fillId="0" borderId="0" xfId="0" applyFont="1"/>
    <xf numFmtId="0" fontId="5" fillId="0" borderId="0" xfId="0" applyFont="1"/>
    <xf numFmtId="2" fontId="3" fillId="5" borderId="0" xfId="1" applyNumberFormat="1" applyFill="1" applyAlignment="1">
      <alignment vertical="center"/>
    </xf>
    <xf numFmtId="2" fontId="8" fillId="5" borderId="0" xfId="1" applyNumberFormat="1" applyFont="1" applyFill="1" applyAlignment="1">
      <alignment vertical="center"/>
    </xf>
    <xf numFmtId="0" fontId="12" fillId="0" borderId="0" xfId="1" applyFont="1" applyAlignment="1">
      <alignment horizontal="left" vertical="center"/>
    </xf>
    <xf numFmtId="0" fontId="3" fillId="4" borderId="26" xfId="1" applyFill="1" applyBorder="1" applyAlignment="1">
      <alignment horizontal="center" vertical="center"/>
    </xf>
    <xf numFmtId="0" fontId="3" fillId="4" borderId="27" xfId="1" applyFill="1" applyBorder="1" applyAlignment="1">
      <alignment horizontal="center" vertical="center"/>
    </xf>
    <xf numFmtId="164" fontId="3" fillId="0" borderId="28" xfId="4" applyNumberFormat="1" applyFont="1" applyFill="1" applyBorder="1" applyAlignment="1" applyProtection="1">
      <alignment vertical="center"/>
      <protection locked="0"/>
    </xf>
    <xf numFmtId="164" fontId="3" fillId="4" borderId="30" xfId="4" applyNumberFormat="1" applyFont="1" applyFill="1" applyBorder="1" applyAlignment="1" applyProtection="1">
      <alignment vertical="center"/>
    </xf>
    <xf numFmtId="0" fontId="19" fillId="0" borderId="31" xfId="0" applyFont="1" applyBorder="1" applyAlignment="1" applyProtection="1">
      <alignment vertical="center" wrapText="1"/>
      <protection locked="0"/>
    </xf>
    <xf numFmtId="164" fontId="3" fillId="4" borderId="11" xfId="4" applyNumberFormat="1" applyFont="1" applyFill="1" applyBorder="1" applyAlignment="1" applyProtection="1">
      <alignment vertical="center"/>
    </xf>
    <xf numFmtId="164" fontId="3" fillId="0" borderId="12" xfId="4" applyNumberFormat="1" applyFont="1" applyFill="1" applyBorder="1" applyAlignment="1" applyProtection="1">
      <alignment vertical="center"/>
      <protection locked="0"/>
    </xf>
    <xf numFmtId="49" fontId="3" fillId="0" borderId="32" xfId="1" applyNumberFormat="1" applyBorder="1" applyAlignment="1" applyProtection="1">
      <alignment horizontal="center" vertical="center" wrapText="1"/>
      <protection locked="0"/>
    </xf>
    <xf numFmtId="165" fontId="3" fillId="0" borderId="32" xfId="2" applyNumberFormat="1" applyFont="1" applyFill="1" applyBorder="1" applyAlignment="1" applyProtection="1">
      <alignment horizontal="center" vertical="center"/>
      <protection locked="0"/>
    </xf>
    <xf numFmtId="164" fontId="3" fillId="0" borderId="32" xfId="4" applyNumberFormat="1" applyFont="1" applyFill="1" applyBorder="1" applyAlignment="1" applyProtection="1">
      <alignment horizontal="center" vertical="center"/>
      <protection locked="0"/>
    </xf>
    <xf numFmtId="164" fontId="3" fillId="0" borderId="24" xfId="4" applyNumberFormat="1" applyFont="1" applyFill="1" applyBorder="1" applyAlignment="1" applyProtection="1">
      <alignment vertical="center"/>
      <protection locked="0"/>
    </xf>
    <xf numFmtId="0" fontId="3" fillId="4" borderId="35" xfId="1" applyFill="1" applyBorder="1" applyAlignment="1">
      <alignment horizontal="center" vertical="center"/>
    </xf>
    <xf numFmtId="0" fontId="3" fillId="4" borderId="36" xfId="1" applyFill="1" applyBorder="1" applyAlignment="1">
      <alignment horizontal="center" vertical="center"/>
    </xf>
    <xf numFmtId="164" fontId="3" fillId="0" borderId="37" xfId="4" applyNumberFormat="1" applyFont="1" applyFill="1" applyBorder="1" applyAlignment="1" applyProtection="1">
      <alignment vertical="center"/>
      <protection locked="0"/>
    </xf>
    <xf numFmtId="0" fontId="3" fillId="4" borderId="33" xfId="1" applyFill="1" applyBorder="1" applyAlignment="1">
      <alignment horizontal="center" vertical="center"/>
    </xf>
    <xf numFmtId="164" fontId="3" fillId="0" borderId="38" xfId="4" applyNumberFormat="1" applyFont="1" applyFill="1" applyBorder="1" applyAlignment="1" applyProtection="1">
      <alignment vertical="center"/>
      <protection locked="0"/>
    </xf>
    <xf numFmtId="164" fontId="3" fillId="4" borderId="39" xfId="4" applyNumberFormat="1" applyFont="1" applyFill="1" applyBorder="1" applyAlignment="1" applyProtection="1">
      <alignment vertical="center"/>
    </xf>
    <xf numFmtId="43" fontId="3" fillId="0" borderId="0" xfId="4" applyFont="1" applyFill="1" applyBorder="1" applyAlignment="1" applyProtection="1">
      <alignment vertical="center"/>
    </xf>
    <xf numFmtId="164" fontId="3" fillId="0" borderId="40" xfId="4" applyNumberFormat="1" applyFont="1" applyFill="1" applyBorder="1" applyAlignment="1" applyProtection="1">
      <alignment vertical="center"/>
      <protection locked="0"/>
    </xf>
    <xf numFmtId="164" fontId="3" fillId="0" borderId="9" xfId="4" applyNumberFormat="1" applyFont="1" applyFill="1" applyBorder="1" applyAlignment="1" applyProtection="1">
      <alignment vertical="center"/>
      <protection locked="0"/>
    </xf>
    <xf numFmtId="164" fontId="3" fillId="0" borderId="38" xfId="4" applyNumberFormat="1" applyFont="1" applyFill="1" applyBorder="1" applyAlignment="1" applyProtection="1">
      <alignment horizontal="center" vertical="center"/>
      <protection locked="0"/>
    </xf>
    <xf numFmtId="165" fontId="3" fillId="0" borderId="41" xfId="2" applyNumberFormat="1" applyFont="1" applyFill="1" applyBorder="1" applyAlignment="1" applyProtection="1">
      <alignment horizontal="center" vertical="center"/>
      <protection locked="0"/>
    </xf>
    <xf numFmtId="0" fontId="3" fillId="4" borderId="40" xfId="1" applyFill="1" applyBorder="1" applyAlignment="1">
      <alignment horizontal="center" vertical="center"/>
    </xf>
    <xf numFmtId="164" fontId="3" fillId="0" borderId="2" xfId="4" applyNumberFormat="1" applyFont="1" applyFill="1" applyBorder="1" applyAlignment="1" applyProtection="1">
      <alignment horizontal="center" vertical="center"/>
      <protection locked="0"/>
    </xf>
    <xf numFmtId="0" fontId="3" fillId="4" borderId="46" xfId="1" applyFill="1" applyBorder="1" applyAlignment="1">
      <alignment horizontal="center" vertical="center"/>
    </xf>
    <xf numFmtId="0" fontId="3" fillId="4" borderId="47" xfId="1" applyFill="1" applyBorder="1" applyAlignment="1">
      <alignment horizontal="center" vertical="center"/>
    </xf>
    <xf numFmtId="164" fontId="3" fillId="0" borderId="48" xfId="4" applyNumberFormat="1" applyFont="1" applyFill="1" applyBorder="1" applyAlignment="1" applyProtection="1">
      <alignment vertical="center"/>
      <protection locked="0"/>
    </xf>
    <xf numFmtId="164" fontId="3" fillId="4" borderId="18" xfId="4" applyNumberFormat="1" applyFont="1" applyFill="1" applyBorder="1" applyAlignment="1" applyProtection="1">
      <alignment vertical="center"/>
    </xf>
    <xf numFmtId="49" fontId="3" fillId="0" borderId="29" xfId="1" applyNumberFormat="1" applyBorder="1" applyAlignment="1" applyProtection="1">
      <alignment horizontal="center" vertical="center" wrapText="1"/>
      <protection locked="0"/>
    </xf>
    <xf numFmtId="164" fontId="3" fillId="0" borderId="44" xfId="4" applyNumberFormat="1" applyFont="1" applyFill="1" applyBorder="1" applyAlignment="1" applyProtection="1">
      <alignment horizontal="center" vertical="center"/>
      <protection locked="0"/>
    </xf>
    <xf numFmtId="164" fontId="3" fillId="0" borderId="14" xfId="4" applyNumberFormat="1" applyFont="1" applyFill="1" applyBorder="1" applyAlignment="1" applyProtection="1">
      <alignment vertical="center"/>
      <protection locked="0"/>
    </xf>
    <xf numFmtId="43" fontId="3" fillId="0" borderId="42" xfId="4" applyFont="1" applyFill="1" applyBorder="1" applyAlignment="1" applyProtection="1">
      <alignment horizontal="center" vertical="center"/>
      <protection locked="0"/>
    </xf>
    <xf numFmtId="0" fontId="3" fillId="4" borderId="49" xfId="1" applyFill="1" applyBorder="1" applyAlignment="1">
      <alignment horizontal="center" vertical="center"/>
    </xf>
    <xf numFmtId="0" fontId="8" fillId="4" borderId="49" xfId="1" applyFont="1" applyFill="1" applyBorder="1" applyAlignment="1">
      <alignment horizontal="center" vertical="center"/>
    </xf>
    <xf numFmtId="0" fontId="3" fillId="4" borderId="50" xfId="1" applyFill="1" applyBorder="1" applyAlignment="1">
      <alignment horizontal="center" vertical="center"/>
    </xf>
    <xf numFmtId="49" fontId="3" fillId="0" borderId="34" xfId="1" applyNumberFormat="1" applyBorder="1" applyAlignment="1" applyProtection="1">
      <alignment horizontal="center" vertical="center"/>
      <protection locked="0"/>
    </xf>
    <xf numFmtId="49" fontId="3" fillId="0" borderId="23" xfId="1" applyNumberFormat="1" applyBorder="1" applyAlignment="1" applyProtection="1">
      <alignment horizontal="center" vertical="center"/>
      <protection locked="0"/>
    </xf>
    <xf numFmtId="0" fontId="3" fillId="4" borderId="11" xfId="1" applyFill="1" applyBorder="1" applyAlignment="1">
      <alignment horizontal="center" vertical="center"/>
    </xf>
    <xf numFmtId="0" fontId="3" fillId="4" borderId="39" xfId="1" applyFill="1" applyBorder="1" applyAlignment="1">
      <alignment horizontal="center" vertical="center"/>
    </xf>
    <xf numFmtId="164" fontId="3" fillId="0" borderId="34" xfId="4" applyNumberFormat="1" applyFont="1" applyFill="1" applyBorder="1" applyAlignment="1" applyProtection="1">
      <alignment horizontal="center" vertical="center"/>
      <protection locked="0"/>
    </xf>
    <xf numFmtId="164" fontId="3" fillId="0" borderId="23" xfId="4" applyNumberFormat="1" applyFont="1" applyFill="1" applyBorder="1" applyAlignment="1" applyProtection="1">
      <alignment horizontal="center" vertical="center"/>
      <protection locked="0"/>
    </xf>
    <xf numFmtId="0" fontId="12" fillId="5" borderId="0" xfId="1" applyFont="1" applyFill="1" applyAlignment="1">
      <alignment horizontal="left" vertical="top" wrapText="1"/>
    </xf>
    <xf numFmtId="0" fontId="12" fillId="0" borderId="25" xfId="1" applyFont="1" applyBorder="1" applyAlignment="1">
      <alignment vertical="center" wrapText="1"/>
    </xf>
    <xf numFmtId="0" fontId="12" fillId="5" borderId="17" xfId="1" applyFont="1" applyFill="1" applyBorder="1" applyAlignment="1">
      <alignment horizontal="center" vertical="center" wrapText="1"/>
    </xf>
    <xf numFmtId="0" fontId="12" fillId="5" borderId="48" xfId="1" applyFont="1" applyFill="1" applyBorder="1" applyAlignment="1">
      <alignment horizontal="center" vertical="center" wrapText="1"/>
    </xf>
    <xf numFmtId="0" fontId="12" fillId="5" borderId="18" xfId="1" applyFont="1" applyFill="1" applyBorder="1" applyAlignment="1">
      <alignment horizontal="center" vertical="center" wrapText="1"/>
    </xf>
    <xf numFmtId="0" fontId="5" fillId="0" borderId="25" xfId="0" applyFont="1" applyBorder="1" applyAlignment="1">
      <alignment vertical="center" wrapText="1"/>
    </xf>
    <xf numFmtId="0" fontId="3" fillId="4" borderId="19" xfId="1" applyFill="1" applyBorder="1" applyAlignment="1">
      <alignment horizontal="center" vertical="center"/>
    </xf>
    <xf numFmtId="0" fontId="3" fillId="4" borderId="20" xfId="1" applyFill="1" applyBorder="1" applyAlignment="1">
      <alignment horizontal="center" vertical="center"/>
    </xf>
    <xf numFmtId="0" fontId="3" fillId="4" borderId="18" xfId="1" applyFill="1" applyBorder="1" applyAlignment="1">
      <alignment horizontal="center" vertical="center"/>
    </xf>
    <xf numFmtId="0" fontId="3" fillId="4" borderId="52" xfId="1" applyFill="1" applyBorder="1" applyAlignment="1">
      <alignment horizontal="center" vertical="center"/>
    </xf>
    <xf numFmtId="0" fontId="3" fillId="4" borderId="53" xfId="1" applyFill="1" applyBorder="1" applyAlignment="1">
      <alignment horizontal="center" vertical="center"/>
    </xf>
    <xf numFmtId="164" fontId="3" fillId="0" borderId="13" xfId="4" applyNumberFormat="1" applyFont="1" applyFill="1" applyBorder="1" applyAlignment="1" applyProtection="1">
      <alignment horizontal="center" vertical="center"/>
      <protection locked="0"/>
    </xf>
    <xf numFmtId="164" fontId="3" fillId="0" borderId="10" xfId="4" applyNumberFormat="1" applyFont="1" applyFill="1" applyBorder="1" applyAlignment="1" applyProtection="1">
      <alignment horizontal="center" vertical="center"/>
      <protection locked="0"/>
    </xf>
    <xf numFmtId="43" fontId="3" fillId="0" borderId="13" xfId="4" applyFont="1" applyFill="1" applyBorder="1" applyAlignment="1" applyProtection="1">
      <alignment horizontal="center" vertical="center"/>
      <protection locked="0"/>
    </xf>
    <xf numFmtId="43" fontId="3" fillId="0" borderId="10" xfId="4" applyFont="1" applyFill="1" applyBorder="1" applyAlignment="1" applyProtection="1">
      <alignment horizontal="center" vertical="center"/>
      <protection locked="0"/>
    </xf>
    <xf numFmtId="43" fontId="3" fillId="0" borderId="23" xfId="4" applyFont="1" applyFill="1" applyBorder="1" applyAlignment="1" applyProtection="1">
      <alignment horizontal="center" vertical="center"/>
      <protection locked="0"/>
    </xf>
    <xf numFmtId="43" fontId="3" fillId="0" borderId="34" xfId="4" applyFont="1" applyFill="1" applyBorder="1" applyAlignment="1" applyProtection="1">
      <alignment horizontal="center" vertical="center"/>
      <protection locked="0"/>
    </xf>
    <xf numFmtId="0" fontId="20" fillId="0" borderId="0" xfId="1" applyFont="1" applyAlignment="1">
      <alignment horizontal="left" vertical="center"/>
    </xf>
    <xf numFmtId="0" fontId="5" fillId="0" borderId="54" xfId="0" applyFont="1" applyBorder="1" applyAlignment="1">
      <alignment vertical="center" wrapText="1"/>
    </xf>
    <xf numFmtId="0" fontId="3" fillId="4" borderId="43" xfId="1" applyFill="1" applyBorder="1" applyAlignment="1">
      <alignment horizontal="center" vertical="center"/>
    </xf>
    <xf numFmtId="0" fontId="19" fillId="0" borderId="45" xfId="0" applyFont="1" applyBorder="1" applyAlignment="1" applyProtection="1">
      <alignment vertical="center" wrapText="1"/>
      <protection locked="0"/>
    </xf>
    <xf numFmtId="0" fontId="19" fillId="0" borderId="55" xfId="0" applyFont="1" applyBorder="1" applyAlignment="1" applyProtection="1">
      <alignment vertical="center" wrapText="1"/>
      <protection locked="0"/>
    </xf>
    <xf numFmtId="0" fontId="19" fillId="0" borderId="56" xfId="0" applyFont="1" applyBorder="1" applyAlignment="1" applyProtection="1">
      <alignment vertical="center" wrapText="1"/>
      <protection locked="0"/>
    </xf>
    <xf numFmtId="0" fontId="5" fillId="0" borderId="55" xfId="0" applyFont="1" applyBorder="1" applyAlignment="1" applyProtection="1">
      <alignment vertical="center" wrapText="1"/>
      <protection locked="0"/>
    </xf>
    <xf numFmtId="0" fontId="5" fillId="0" borderId="56" xfId="0" applyFont="1" applyBorder="1" applyAlignment="1" applyProtection="1">
      <alignment vertical="center" wrapText="1"/>
      <protection locked="0"/>
    </xf>
    <xf numFmtId="49" fontId="3" fillId="0" borderId="13" xfId="1" applyNumberFormat="1" applyBorder="1" applyAlignment="1" applyProtection="1">
      <alignment horizontal="center" vertical="center"/>
      <protection locked="0"/>
    </xf>
    <xf numFmtId="0" fontId="3" fillId="4" borderId="57" xfId="1" applyFill="1" applyBorder="1" applyAlignment="1">
      <alignment horizontal="center" vertical="center"/>
    </xf>
    <xf numFmtId="0" fontId="3" fillId="4" borderId="58" xfId="1" applyFill="1" applyBorder="1" applyAlignment="1">
      <alignment horizontal="center" vertical="center"/>
    </xf>
    <xf numFmtId="0" fontId="12" fillId="3" borderId="51" xfId="1" applyFont="1" applyFill="1" applyBorder="1" applyAlignment="1">
      <alignment horizontal="center" vertical="center" wrapText="1"/>
    </xf>
    <xf numFmtId="0" fontId="12" fillId="3" borderId="30" xfId="1" applyFont="1" applyFill="1" applyBorder="1" applyAlignment="1">
      <alignment horizontal="center" vertical="center" wrapText="1"/>
    </xf>
    <xf numFmtId="43" fontId="12" fillId="2" borderId="51" xfId="4" applyFont="1" applyFill="1" applyBorder="1" applyAlignment="1" applyProtection="1">
      <alignment horizontal="center" vertical="center"/>
    </xf>
    <xf numFmtId="43" fontId="12" fillId="2" borderId="30" xfId="4" applyFont="1" applyFill="1" applyBorder="1" applyAlignment="1" applyProtection="1">
      <alignment horizontal="center" vertical="center"/>
    </xf>
    <xf numFmtId="164" fontId="3" fillId="7" borderId="52" xfId="4" applyNumberFormat="1" applyFont="1" applyFill="1" applyBorder="1" applyAlignment="1" applyProtection="1">
      <alignment horizontal="right" vertical="center"/>
    </xf>
    <xf numFmtId="164" fontId="3" fillId="0" borderId="12" xfId="4" applyNumberFormat="1" applyFont="1" applyFill="1" applyBorder="1" applyAlignment="1" applyProtection="1">
      <alignment horizontal="right" vertical="center"/>
    </xf>
    <xf numFmtId="164" fontId="3" fillId="0" borderId="17" xfId="4" applyNumberFormat="1" applyFont="1" applyFill="1" applyBorder="1" applyAlignment="1" applyProtection="1">
      <alignment horizontal="right" vertical="center"/>
    </xf>
    <xf numFmtId="164" fontId="9" fillId="4" borderId="18" xfId="4" applyNumberFormat="1" applyFont="1" applyFill="1" applyBorder="1" applyAlignment="1" applyProtection="1">
      <alignment horizontal="center" vertical="center"/>
    </xf>
    <xf numFmtId="164" fontId="3" fillId="0" borderId="23" xfId="4" applyNumberFormat="1" applyFont="1" applyFill="1" applyBorder="1" applyAlignment="1" applyProtection="1">
      <alignment horizontal="right" vertical="center"/>
    </xf>
    <xf numFmtId="164" fontId="3" fillId="0" borderId="13" xfId="4" applyNumberFormat="1" applyFont="1" applyFill="1" applyBorder="1" applyAlignment="1" applyProtection="1">
      <alignment horizontal="right" vertical="center"/>
    </xf>
    <xf numFmtId="0" fontId="24" fillId="0" borderId="0" xfId="0" applyFont="1" applyAlignment="1">
      <alignment vertical="center"/>
    </xf>
    <xf numFmtId="164" fontId="3" fillId="4" borderId="51" xfId="4" applyNumberFormat="1" applyFont="1" applyFill="1" applyBorder="1" applyAlignment="1" applyProtection="1">
      <alignment horizontal="right" vertical="center"/>
    </xf>
    <xf numFmtId="164" fontId="3" fillId="4" borderId="52" xfId="4" applyNumberFormat="1" applyFont="1" applyFill="1" applyBorder="1" applyAlignment="1" applyProtection="1">
      <alignment horizontal="right" vertical="center"/>
    </xf>
    <xf numFmtId="164" fontId="3" fillId="4" borderId="53" xfId="4" applyNumberFormat="1" applyFont="1" applyFill="1" applyBorder="1" applyAlignment="1" applyProtection="1">
      <alignment horizontal="right" vertical="center"/>
    </xf>
    <xf numFmtId="164" fontId="9" fillId="4" borderId="39" xfId="4" applyNumberFormat="1" applyFont="1" applyFill="1" applyBorder="1" applyAlignment="1" applyProtection="1">
      <alignment horizontal="right" vertical="center"/>
    </xf>
    <xf numFmtId="164" fontId="3" fillId="7" borderId="51" xfId="4" applyNumberFormat="1" applyFont="1" applyFill="1" applyBorder="1" applyAlignment="1" applyProtection="1">
      <alignment horizontal="right" vertical="center"/>
    </xf>
    <xf numFmtId="164" fontId="3" fillId="7" borderId="53" xfId="4" applyNumberFormat="1" applyFont="1" applyFill="1" applyBorder="1" applyAlignment="1" applyProtection="1">
      <alignment horizontal="right" vertical="center"/>
    </xf>
    <xf numFmtId="0" fontId="3" fillId="4" borderId="1" xfId="1" applyFill="1" applyBorder="1" applyAlignment="1">
      <alignment vertical="top"/>
    </xf>
    <xf numFmtId="0" fontId="3" fillId="8" borderId="1" xfId="1" applyFill="1" applyBorder="1" applyAlignment="1">
      <alignment vertical="top"/>
    </xf>
    <xf numFmtId="0" fontId="1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12" fillId="2" borderId="53" xfId="1" applyFont="1" applyFill="1" applyBorder="1" applyAlignment="1">
      <alignment horizontal="center" vertical="center" wrapText="1"/>
    </xf>
    <xf numFmtId="0" fontId="12" fillId="2" borderId="33" xfId="1" applyFont="1" applyFill="1" applyBorder="1" applyAlignment="1">
      <alignment horizontal="center" vertical="center" wrapText="1"/>
    </xf>
    <xf numFmtId="0" fontId="12" fillId="2" borderId="39" xfId="1" applyFont="1" applyFill="1" applyBorder="1" applyAlignment="1">
      <alignment horizontal="center" vertical="center" wrapText="1"/>
    </xf>
    <xf numFmtId="0" fontId="12" fillId="3" borderId="53" xfId="1" applyFont="1" applyFill="1" applyBorder="1" applyAlignment="1">
      <alignment horizontal="center" vertical="center" wrapText="1"/>
    </xf>
    <xf numFmtId="0" fontId="12" fillId="3" borderId="33" xfId="1" applyFont="1" applyFill="1" applyBorder="1" applyAlignment="1">
      <alignment horizontal="center" vertical="center" wrapText="1"/>
    </xf>
    <xf numFmtId="0" fontId="12" fillId="3" borderId="39" xfId="1" applyFont="1" applyFill="1" applyBorder="1" applyAlignment="1">
      <alignment horizontal="center" vertical="center" wrapText="1"/>
    </xf>
    <xf numFmtId="0" fontId="3" fillId="3" borderId="1" xfId="1" applyFill="1" applyBorder="1" applyAlignment="1">
      <alignment vertical="top"/>
    </xf>
    <xf numFmtId="0" fontId="3" fillId="2" borderId="1" xfId="1" applyFill="1" applyBorder="1" applyAlignment="1">
      <alignment vertical="top"/>
    </xf>
    <xf numFmtId="0" fontId="8" fillId="4" borderId="49" xfId="1" applyFont="1" applyFill="1" applyBorder="1" applyAlignment="1">
      <alignment horizontal="left" vertical="center"/>
    </xf>
    <xf numFmtId="0" fontId="19" fillId="0" borderId="60" xfId="0" applyFont="1" applyBorder="1" applyAlignment="1" applyProtection="1">
      <alignment vertical="center" wrapText="1"/>
      <protection locked="0"/>
    </xf>
    <xf numFmtId="164" fontId="3" fillId="0" borderId="6" xfId="4" applyNumberFormat="1" applyFont="1" applyFill="1" applyBorder="1" applyAlignment="1" applyProtection="1">
      <alignment vertical="center"/>
      <protection locked="0"/>
    </xf>
    <xf numFmtId="164" fontId="3" fillId="0" borderId="2" xfId="4" applyNumberFormat="1" applyFont="1" applyFill="1" applyBorder="1" applyAlignment="1" applyProtection="1">
      <alignment vertical="center"/>
      <protection locked="0"/>
    </xf>
    <xf numFmtId="164" fontId="3" fillId="0" borderId="34" xfId="4" applyNumberFormat="1" applyFont="1" applyFill="1" applyBorder="1" applyAlignment="1" applyProtection="1">
      <alignment horizontal="right" vertical="center"/>
    </xf>
    <xf numFmtId="0" fontId="5" fillId="0" borderId="61" xfId="0" applyFont="1" applyBorder="1" applyAlignment="1">
      <alignment vertical="center" wrapText="1"/>
    </xf>
    <xf numFmtId="0" fontId="3" fillId="4" borderId="61" xfId="1" applyFill="1" applyBorder="1" applyAlignment="1">
      <alignment horizontal="center" vertical="center"/>
    </xf>
    <xf numFmtId="0" fontId="3" fillId="4" borderId="28" xfId="1" applyFill="1" applyBorder="1" applyAlignment="1">
      <alignment horizontal="center" vertical="center"/>
    </xf>
    <xf numFmtId="0" fontId="3" fillId="4" borderId="62" xfId="1" applyFill="1" applyBorder="1" applyAlignment="1">
      <alignment horizontal="center" vertical="center"/>
    </xf>
    <xf numFmtId="0" fontId="3" fillId="4" borderId="29" xfId="1" applyFill="1" applyBorder="1" applyAlignment="1">
      <alignment horizontal="center" vertical="center"/>
    </xf>
    <xf numFmtId="0" fontId="3" fillId="4" borderId="14" xfId="1" applyFill="1" applyBorder="1" applyAlignment="1">
      <alignment horizontal="center" vertical="center"/>
    </xf>
    <xf numFmtId="164" fontId="3" fillId="4" borderId="14" xfId="4" applyNumberFormat="1" applyFont="1" applyFill="1" applyBorder="1" applyAlignment="1" applyProtection="1">
      <alignment vertical="center"/>
    </xf>
    <xf numFmtId="164" fontId="9" fillId="4" borderId="14" xfId="4" applyNumberFormat="1" applyFont="1" applyFill="1" applyBorder="1" applyAlignment="1" applyProtection="1">
      <alignment horizontal="right" vertical="center"/>
    </xf>
    <xf numFmtId="0" fontId="12" fillId="5" borderId="25" xfId="1" applyFont="1" applyFill="1" applyBorder="1" applyAlignment="1">
      <alignment horizontal="centerContinuous" vertical="center" wrapText="1"/>
    </xf>
    <xf numFmtId="0" fontId="17" fillId="0" borderId="45" xfId="0" applyFont="1" applyBorder="1" applyAlignment="1" applyProtection="1">
      <alignment vertical="center" wrapText="1"/>
      <protection locked="0"/>
    </xf>
    <xf numFmtId="0" fontId="17" fillId="0" borderId="55" xfId="0" applyFont="1" applyBorder="1" applyAlignment="1" applyProtection="1">
      <alignment vertical="center" wrapText="1"/>
      <protection locked="0"/>
    </xf>
    <xf numFmtId="0" fontId="17" fillId="0" borderId="56" xfId="0" applyFont="1" applyBorder="1" applyAlignment="1" applyProtection="1">
      <alignment vertical="center" wrapText="1"/>
      <protection locked="0"/>
    </xf>
    <xf numFmtId="0" fontId="17" fillId="0" borderId="59" xfId="0" applyFont="1" applyBorder="1" applyAlignment="1" applyProtection="1">
      <alignment vertical="center" wrapText="1"/>
      <protection locked="0"/>
    </xf>
    <xf numFmtId="0" fontId="17" fillId="0" borderId="25" xfId="0" applyFont="1" applyBorder="1" applyAlignment="1" applyProtection="1">
      <alignment vertical="center" wrapText="1"/>
      <protection locked="0"/>
    </xf>
    <xf numFmtId="0" fontId="3" fillId="0" borderId="12" xfId="1" applyBorder="1" applyAlignment="1" applyProtection="1">
      <alignment horizontal="center" vertical="center"/>
      <protection locked="0"/>
    </xf>
    <xf numFmtId="0" fontId="3" fillId="0" borderId="24" xfId="1" applyBorder="1" applyAlignment="1" applyProtection="1">
      <alignment horizontal="center" vertical="center"/>
      <protection locked="0"/>
    </xf>
    <xf numFmtId="0" fontId="3" fillId="0" borderId="1" xfId="1" applyBorder="1" applyAlignment="1" applyProtection="1">
      <alignment horizontal="center" vertical="center"/>
      <protection locked="0"/>
    </xf>
    <xf numFmtId="0" fontId="3" fillId="0" borderId="21" xfId="1" applyBorder="1" applyAlignment="1" applyProtection="1">
      <alignment horizontal="center" vertical="center"/>
      <protection locked="0"/>
    </xf>
    <xf numFmtId="0" fontId="3" fillId="0" borderId="32" xfId="1" applyBorder="1" applyAlignment="1" applyProtection="1">
      <alignment horizontal="center" vertical="center"/>
      <protection locked="0"/>
    </xf>
    <xf numFmtId="0" fontId="3" fillId="0" borderId="21" xfId="1" applyBorder="1" applyAlignment="1" applyProtection="1">
      <alignment horizontal="center" vertical="center" wrapText="1"/>
      <protection locked="0"/>
    </xf>
    <xf numFmtId="0" fontId="3" fillId="0" borderId="2" xfId="1" applyBorder="1" applyAlignment="1" applyProtection="1">
      <alignment horizontal="center" vertical="center" wrapText="1"/>
      <protection locked="0"/>
    </xf>
    <xf numFmtId="1" fontId="3" fillId="0" borderId="1" xfId="1" applyNumberFormat="1" applyBorder="1" applyAlignment="1" applyProtection="1">
      <alignment horizontal="center" vertical="center"/>
      <protection locked="0"/>
    </xf>
    <xf numFmtId="1" fontId="3" fillId="0" borderId="21" xfId="1" applyNumberFormat="1" applyBorder="1" applyAlignment="1" applyProtection="1">
      <alignment horizontal="center" vertical="center"/>
      <protection locked="0"/>
    </xf>
    <xf numFmtId="1" fontId="3" fillId="0" borderId="32" xfId="1" applyNumberFormat="1" applyBorder="1" applyAlignment="1" applyProtection="1">
      <alignment horizontal="center" vertical="center"/>
      <protection locked="0"/>
    </xf>
    <xf numFmtId="0" fontId="3" fillId="0" borderId="0" xfId="1" applyAlignment="1">
      <alignment horizontal="right" vertical="top"/>
    </xf>
    <xf numFmtId="0" fontId="23" fillId="0" borderId="0" xfId="0" applyFont="1" applyAlignment="1">
      <alignment vertical="top"/>
    </xf>
    <xf numFmtId="0" fontId="12" fillId="0" borderId="0" xfId="1" applyFont="1" applyAlignment="1">
      <alignment vertical="top" wrapText="1"/>
    </xf>
    <xf numFmtId="0" fontId="12" fillId="0" borderId="0" xfId="1" applyFont="1" applyAlignment="1">
      <alignment horizontal="left" vertical="top" wrapText="1"/>
    </xf>
    <xf numFmtId="0" fontId="4" fillId="0" borderId="0" xfId="1" applyFont="1" applyAlignment="1">
      <alignment vertical="top"/>
    </xf>
    <xf numFmtId="0" fontId="25" fillId="0" borderId="0" xfId="0" applyFont="1"/>
    <xf numFmtId="164" fontId="3" fillId="0" borderId="12" xfId="4" applyNumberFormat="1" applyFont="1" applyFill="1" applyBorder="1" applyAlignment="1" applyProtection="1">
      <alignment horizontal="center" vertical="center"/>
    </xf>
    <xf numFmtId="164" fontId="3" fillId="0" borderId="24" xfId="4" applyNumberFormat="1" applyFont="1" applyFill="1" applyBorder="1" applyAlignment="1" applyProtection="1">
      <alignment horizontal="center" vertical="center"/>
    </xf>
    <xf numFmtId="164" fontId="3" fillId="0" borderId="6" xfId="4" applyNumberFormat="1" applyFont="1" applyFill="1" applyBorder="1" applyAlignment="1" applyProtection="1">
      <alignment horizontal="center" vertical="center"/>
    </xf>
    <xf numFmtId="0" fontId="17" fillId="0" borderId="63" xfId="0" applyFont="1" applyBorder="1" applyAlignment="1" applyProtection="1">
      <alignment vertical="center" wrapText="1"/>
      <protection locked="0"/>
    </xf>
    <xf numFmtId="0" fontId="20" fillId="3" borderId="19" xfId="1" applyFont="1" applyFill="1" applyBorder="1" applyAlignment="1">
      <alignment horizontal="center" vertical="center"/>
    </xf>
    <xf numFmtId="0" fontId="20" fillId="3" borderId="46" xfId="1" applyFont="1" applyFill="1" applyBorder="1" applyAlignment="1">
      <alignment horizontal="center" vertical="center"/>
    </xf>
    <xf numFmtId="0" fontId="20" fillId="3" borderId="20" xfId="1" applyFont="1" applyFill="1" applyBorder="1" applyAlignment="1">
      <alignment horizontal="center" vertical="center"/>
    </xf>
    <xf numFmtId="0" fontId="20" fillId="2" borderId="19" xfId="1" applyFont="1" applyFill="1" applyBorder="1" applyAlignment="1">
      <alignment horizontal="center" vertical="center"/>
    </xf>
    <xf numFmtId="0" fontId="20" fillId="2" borderId="46" xfId="1" applyFont="1" applyFill="1" applyBorder="1" applyAlignment="1">
      <alignment horizontal="center" vertical="center"/>
    </xf>
    <xf numFmtId="0" fontId="20" fillId="2" borderId="20" xfId="1" applyFont="1" applyFill="1" applyBorder="1" applyAlignment="1">
      <alignment horizontal="center" vertical="center"/>
    </xf>
    <xf numFmtId="0" fontId="12" fillId="2" borderId="19" xfId="1" applyFont="1" applyFill="1" applyBorder="1" applyAlignment="1">
      <alignment horizontal="center" vertical="center" wrapText="1"/>
    </xf>
    <xf numFmtId="0" fontId="12" fillId="2" borderId="20" xfId="1" applyFont="1" applyFill="1" applyBorder="1" applyAlignment="1">
      <alignment horizontal="center" vertical="center" wrapText="1"/>
    </xf>
    <xf numFmtId="0" fontId="12" fillId="3" borderId="19" xfId="1" applyFont="1" applyFill="1" applyBorder="1" applyAlignment="1">
      <alignment horizontal="center" vertical="center" wrapText="1"/>
    </xf>
    <xf numFmtId="0" fontId="12" fillId="3" borderId="20" xfId="1" applyFont="1" applyFill="1" applyBorder="1" applyAlignment="1">
      <alignment horizontal="center" vertical="center" wrapText="1"/>
    </xf>
    <xf numFmtId="0" fontId="1" fillId="0" borderId="0" xfId="0" applyFont="1"/>
  </cellXfs>
  <cellStyles count="5">
    <cellStyle name="Komma" xfId="4" builtinId="3"/>
    <cellStyle name="Komma 2" xfId="2" xr:uid="{00000000-0005-0000-0000-000001000000}"/>
    <cellStyle name="Standard" xfId="0" builtinId="0"/>
    <cellStyle name="Standard 2 2" xfId="3" xr:uid="{00000000-0005-0000-0000-000003000000}"/>
    <cellStyle name="Standard 4" xfId="1" xr:uid="{00000000-0005-0000-0000-000004000000}"/>
  </cellStyles>
  <dxfs count="32"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ont>
        <color rgb="FF9C6500"/>
      </font>
      <fill>
        <patternFill>
          <bgColor rgb="FFFFFF00"/>
        </patternFill>
      </fill>
    </dxf>
    <dxf>
      <font>
        <color rgb="FF9C65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ont>
        <color rgb="FF9C65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ont>
        <color rgb="FF9C6500"/>
      </font>
      <fill>
        <patternFill>
          <bgColor rgb="FFFFFF00"/>
        </patternFill>
      </fill>
    </dxf>
    <dxf>
      <font>
        <color rgb="FF9C65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ont>
        <color rgb="FF9C6500"/>
      </font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EBF8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28575</xdr:colOff>
          <xdr:row>1</xdr:row>
          <xdr:rowOff>0</xdr:rowOff>
        </xdr:from>
        <xdr:to>
          <xdr:col>15</xdr:col>
          <xdr:colOff>38100</xdr:colOff>
          <xdr:row>3</xdr:row>
          <xdr:rowOff>104775</xdr:rowOff>
        </xdr:to>
        <xdr:sp macro="" textlink="">
          <xdr:nvSpPr>
            <xdr:cNvPr id="1035" name="Object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 fLocksWithSheet="0"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221MHA\AppData\Local\Temp\notes554E22\Formular%20Investitionen_B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egleitung"/>
      <sheetName val="Beispiel"/>
      <sheetName val="Bsp"/>
      <sheetName val="Formular Investitionen"/>
      <sheetName val="ZH-Nr.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Larissa">
  <a:themeElements>
    <a:clrScheme name="Thema farbig">
      <a:dk1>
        <a:sysClr val="windowText" lastClr="000000"/>
      </a:dk1>
      <a:lt1>
        <a:sysClr val="window" lastClr="FFFFFF"/>
      </a:lt1>
      <a:dk2>
        <a:srgbClr val="885EA0"/>
      </a:dk2>
      <a:lt2>
        <a:srgbClr val="EB690B"/>
      </a:lt2>
      <a:accent1>
        <a:srgbClr val="0076BD"/>
      </a:accent1>
      <a:accent2>
        <a:srgbClr val="E2001A"/>
      </a:accent2>
      <a:accent3>
        <a:srgbClr val="3EA743"/>
      </a:accent3>
      <a:accent4>
        <a:srgbClr val="FFCC00"/>
      </a:accent4>
      <a:accent5>
        <a:srgbClr val="009EE0"/>
      </a:accent5>
      <a:accent6>
        <a:srgbClr val="E30059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6" Type="http://schemas.openxmlformats.org/officeDocument/2006/relationships/image" Target="../media/image3.emf"/><Relationship Id="rId5" Type="http://schemas.openxmlformats.org/officeDocument/2006/relationships/oleObject" Target="../embeddings/oleObject1.bin"/><Relationship Id="rId4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64"/>
  <sheetViews>
    <sheetView showGridLines="0" zoomScale="80" zoomScaleNormal="80" zoomScalePageLayoutView="70" workbookViewId="0">
      <selection activeCell="B2" sqref="B2"/>
    </sheetView>
  </sheetViews>
  <sheetFormatPr baseColWidth="10" defaultColWidth="7.140625" defaultRowHeight="15" x14ac:dyDescent="0.25"/>
  <cols>
    <col min="1" max="1" width="3.85546875" customWidth="1"/>
    <col min="2" max="2" width="60.5703125" customWidth="1"/>
    <col min="3" max="3" width="12.42578125" customWidth="1"/>
    <col min="4" max="4" width="15" customWidth="1"/>
    <col min="5" max="6" width="13.42578125" customWidth="1"/>
    <col min="7" max="8" width="16.5703125" customWidth="1"/>
    <col min="9" max="9" width="13.7109375" customWidth="1"/>
    <col min="10" max="10" width="17.85546875" customWidth="1"/>
    <col min="11" max="12" width="12.28515625" customWidth="1"/>
    <col min="13" max="13" width="17.85546875" customWidth="1"/>
    <col min="14" max="14" width="7.42578125" customWidth="1"/>
    <col min="15" max="17" width="13.5703125" customWidth="1"/>
    <col min="18" max="18" width="14.28515625" customWidth="1"/>
    <col min="19" max="19" width="55" customWidth="1"/>
  </cols>
  <sheetData>
    <row r="1" spans="1:20" s="2" customFormat="1" ht="18.75" customHeight="1" x14ac:dyDescent="0.25">
      <c r="A1" s="9"/>
      <c r="D1" s="10" t="s">
        <v>18</v>
      </c>
      <c r="E1" s="10" t="s">
        <v>17</v>
      </c>
      <c r="F1" s="10"/>
      <c r="G1" s="10" t="s">
        <v>196</v>
      </c>
      <c r="N1" s="11"/>
      <c r="O1" s="4"/>
      <c r="P1" s="4"/>
      <c r="Q1" s="4"/>
      <c r="R1" s="4"/>
    </row>
    <row r="2" spans="1:20" s="2" customFormat="1" ht="22.5" x14ac:dyDescent="0.25">
      <c r="A2" s="12"/>
      <c r="B2" s="42" t="s">
        <v>197</v>
      </c>
      <c r="C2" s="13"/>
      <c r="D2" s="49">
        <v>2025</v>
      </c>
      <c r="E2" s="48"/>
      <c r="F2" s="14" t="str">
        <f>IFERROR(VLOOKUP(#REF!,Daten!A2:B105,2,0),"")</f>
        <v/>
      </c>
      <c r="G2" s="15"/>
      <c r="H2" s="15"/>
      <c r="I2" s="15"/>
      <c r="J2" s="16"/>
      <c r="K2" s="16"/>
      <c r="L2" s="16"/>
      <c r="M2" s="17"/>
      <c r="N2" s="11"/>
      <c r="O2" s="4"/>
      <c r="P2" s="4"/>
      <c r="Q2" s="4"/>
      <c r="R2" s="4"/>
    </row>
    <row r="3" spans="1:20" s="2" customFormat="1" ht="23.25" thickBot="1" x14ac:dyDescent="0.3">
      <c r="A3" s="12"/>
      <c r="B3" s="42"/>
      <c r="C3" s="13"/>
      <c r="D3" s="49"/>
      <c r="F3" s="155"/>
      <c r="G3" s="155"/>
      <c r="H3" s="155"/>
      <c r="I3" s="155"/>
      <c r="J3" s="156"/>
      <c r="K3" s="156"/>
      <c r="L3" s="156"/>
      <c r="N3" s="11"/>
      <c r="O3" s="4"/>
      <c r="P3" s="4"/>
      <c r="Q3" s="4"/>
      <c r="R3" s="4"/>
    </row>
    <row r="4" spans="1:20" s="7" customFormat="1" ht="22.5" customHeight="1" thickBot="1" x14ac:dyDescent="0.3">
      <c r="A4" s="18"/>
      <c r="B4" s="43"/>
      <c r="C4" s="19"/>
      <c r="D4" s="19"/>
      <c r="E4" s="19"/>
      <c r="F4" s="19"/>
      <c r="G4" s="204" t="s">
        <v>304</v>
      </c>
      <c r="H4" s="205"/>
      <c r="I4" s="205"/>
      <c r="J4" s="206"/>
      <c r="K4" s="207" t="s">
        <v>305</v>
      </c>
      <c r="L4" s="208"/>
      <c r="M4" s="209"/>
      <c r="O4" s="20"/>
      <c r="P4" s="20"/>
      <c r="Q4" s="20"/>
      <c r="R4" s="20"/>
    </row>
    <row r="5" spans="1:20" s="1" customFormat="1" ht="100.5" customHeight="1" thickBot="1" x14ac:dyDescent="0.25">
      <c r="A5" s="21"/>
      <c r="B5" s="109" t="s">
        <v>21</v>
      </c>
      <c r="C5" s="110" t="s">
        <v>26</v>
      </c>
      <c r="D5" s="111" t="s">
        <v>24</v>
      </c>
      <c r="E5" s="111" t="s">
        <v>25</v>
      </c>
      <c r="F5" s="112" t="s">
        <v>199</v>
      </c>
      <c r="G5" s="160" t="s">
        <v>303</v>
      </c>
      <c r="H5" s="161" t="s">
        <v>258</v>
      </c>
      <c r="I5" s="161" t="s">
        <v>259</v>
      </c>
      <c r="J5" s="162" t="s">
        <v>288</v>
      </c>
      <c r="K5" s="157" t="s">
        <v>27</v>
      </c>
      <c r="L5" s="158" t="s">
        <v>273</v>
      </c>
      <c r="M5" s="159" t="s">
        <v>274</v>
      </c>
      <c r="N5" s="22"/>
      <c r="O5" s="212" t="str">
        <f>"Budget "&amp;$D$2
&amp;CHAR(10)&amp;" (Konten im BAB)"</f>
        <v>Budget 2025
 (Konten im BAB)</v>
      </c>
      <c r="P5" s="213"/>
      <c r="Q5" s="210" t="str">
        <f>"Schlussrechnung "&amp;$D$2
&amp;CHAR(10)&amp;" (Konten im BAB)"</f>
        <v>Schlussrechnung 2025
 (Konten im BAB)</v>
      </c>
      <c r="R5" s="211" t="str">
        <f t="shared" ref="R5" si="0">"Budget "&amp;$D$2
&amp;CHAR(10)&amp;" (Konten im BAB)"</f>
        <v>Budget 2025
 (Konten im BAB)</v>
      </c>
      <c r="S5" s="178" t="s">
        <v>28</v>
      </c>
      <c r="T5" s="1" t="s">
        <v>20</v>
      </c>
    </row>
    <row r="6" spans="1:20" s="8" customFormat="1" ht="15.75" thickBot="1" x14ac:dyDescent="0.25">
      <c r="A6" s="21"/>
      <c r="B6" s="196"/>
      <c r="C6" s="197"/>
      <c r="D6" s="197"/>
      <c r="E6" s="197"/>
      <c r="F6" s="197"/>
      <c r="G6" s="197"/>
      <c r="H6" s="108"/>
      <c r="I6" s="108"/>
      <c r="J6" s="108"/>
      <c r="K6" s="108"/>
      <c r="L6" s="108"/>
      <c r="M6" s="108"/>
      <c r="N6" s="22"/>
      <c r="O6" s="23"/>
      <c r="P6" s="23"/>
      <c r="Q6" s="24" t="s">
        <v>20</v>
      </c>
      <c r="R6" s="24"/>
      <c r="S6" s="23"/>
    </row>
    <row r="7" spans="1:20" s="4" customFormat="1" ht="15.75" thickBot="1" x14ac:dyDescent="0.3">
      <c r="A7" s="25"/>
      <c r="B7" s="66" t="s">
        <v>313</v>
      </c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26"/>
      <c r="O7" s="136" t="s">
        <v>30</v>
      </c>
      <c r="P7" s="137" t="s">
        <v>31</v>
      </c>
      <c r="Q7" s="138" t="s">
        <v>30</v>
      </c>
      <c r="R7" s="139" t="s">
        <v>198</v>
      </c>
    </row>
    <row r="8" spans="1:20" s="2" customFormat="1" ht="28.5" customHeight="1" x14ac:dyDescent="0.25">
      <c r="A8" s="64"/>
      <c r="B8" s="170" t="s">
        <v>260</v>
      </c>
      <c r="C8" s="171"/>
      <c r="D8" s="172"/>
      <c r="E8" s="172"/>
      <c r="F8" s="173"/>
      <c r="G8" s="171"/>
      <c r="H8" s="174"/>
      <c r="I8" s="69">
        <v>50000</v>
      </c>
      <c r="J8" s="175"/>
      <c r="K8" s="174"/>
      <c r="L8" s="69">
        <v>45000</v>
      </c>
      <c r="M8" s="176"/>
      <c r="N8" s="40"/>
      <c r="O8" s="145">
        <f t="shared" ref="O8:O11" si="1">ROUND(I8,0)</f>
        <v>50000</v>
      </c>
      <c r="P8" s="177"/>
      <c r="Q8" s="145">
        <f t="shared" ref="Q8:Q12" si="2">ROUND(L8,0)</f>
        <v>45000</v>
      </c>
      <c r="R8" s="177"/>
      <c r="S8" s="179" t="s">
        <v>268</v>
      </c>
    </row>
    <row r="9" spans="1:20" s="6" customFormat="1" ht="13.5" x14ac:dyDescent="0.25">
      <c r="A9" s="65"/>
      <c r="B9" s="166" t="s">
        <v>263</v>
      </c>
      <c r="C9" s="99"/>
      <c r="D9" s="39"/>
      <c r="E9" s="39"/>
      <c r="F9" s="134"/>
      <c r="G9" s="165"/>
      <c r="H9" s="28"/>
      <c r="I9" s="167">
        <v>15500</v>
      </c>
      <c r="J9" s="104"/>
      <c r="K9" s="117"/>
      <c r="L9" s="168">
        <v>13000</v>
      </c>
      <c r="M9" s="72"/>
      <c r="N9" s="40"/>
      <c r="O9" s="169">
        <f t="shared" si="1"/>
        <v>15500</v>
      </c>
      <c r="P9" s="29"/>
      <c r="Q9" s="169">
        <f t="shared" si="2"/>
        <v>13000</v>
      </c>
      <c r="R9" s="29"/>
      <c r="S9" s="180"/>
    </row>
    <row r="10" spans="1:20" s="6" customFormat="1" ht="27.75" customHeight="1" x14ac:dyDescent="0.25">
      <c r="A10" s="65"/>
      <c r="B10" s="71" t="s">
        <v>255</v>
      </c>
      <c r="C10" s="99"/>
      <c r="D10" s="39"/>
      <c r="E10" s="39"/>
      <c r="F10" s="134"/>
      <c r="G10" s="99"/>
      <c r="H10" s="41"/>
      <c r="I10" s="55"/>
      <c r="J10" s="104"/>
      <c r="K10" s="117"/>
      <c r="L10" s="56"/>
      <c r="M10" s="72"/>
      <c r="N10" s="40"/>
      <c r="O10" s="27">
        <f t="shared" si="1"/>
        <v>0</v>
      </c>
      <c r="P10" s="29"/>
      <c r="Q10" s="27">
        <f t="shared" si="2"/>
        <v>0</v>
      </c>
      <c r="R10" s="29"/>
      <c r="S10" s="180"/>
    </row>
    <row r="11" spans="1:20" s="2" customFormat="1" ht="28.5" customHeight="1" x14ac:dyDescent="0.25">
      <c r="A11" s="64"/>
      <c r="B11" s="71" t="s">
        <v>255</v>
      </c>
      <c r="C11" s="99"/>
      <c r="D11" s="39"/>
      <c r="E11" s="39"/>
      <c r="F11" s="134"/>
      <c r="G11" s="100"/>
      <c r="H11" s="28"/>
      <c r="I11" s="55"/>
      <c r="J11" s="104"/>
      <c r="K11" s="117"/>
      <c r="L11" s="56"/>
      <c r="M11" s="72"/>
      <c r="N11" s="40"/>
      <c r="O11" s="27">
        <f t="shared" si="1"/>
        <v>0</v>
      </c>
      <c r="P11" s="29"/>
      <c r="Q11" s="27">
        <f t="shared" si="2"/>
        <v>0</v>
      </c>
      <c r="R11" s="29"/>
      <c r="S11" s="180"/>
    </row>
    <row r="12" spans="1:20" s="6" customFormat="1" ht="28.5" customHeight="1" thickBot="1" x14ac:dyDescent="0.3">
      <c r="A12" s="65"/>
      <c r="B12" s="71" t="s">
        <v>255</v>
      </c>
      <c r="C12" s="101"/>
      <c r="D12" s="78"/>
      <c r="E12" s="78"/>
      <c r="F12" s="135"/>
      <c r="G12" s="101"/>
      <c r="H12" s="79"/>
      <c r="I12" s="80"/>
      <c r="J12" s="105"/>
      <c r="K12" s="118"/>
      <c r="L12" s="82"/>
      <c r="M12" s="83"/>
      <c r="N12" s="40"/>
      <c r="O12" s="144">
        <f>ROUND(I12,0)</f>
        <v>0</v>
      </c>
      <c r="P12" s="150"/>
      <c r="Q12" s="144">
        <f t="shared" si="2"/>
        <v>0</v>
      </c>
      <c r="R12" s="150"/>
      <c r="S12" s="181"/>
    </row>
    <row r="13" spans="1:20" s="2" customFormat="1" ht="18" customHeight="1" x14ac:dyDescent="0.25">
      <c r="A13" s="64"/>
      <c r="B13" s="128" t="s">
        <v>264</v>
      </c>
      <c r="C13" s="102" t="s">
        <v>22</v>
      </c>
      <c r="D13" s="50"/>
      <c r="E13" s="50" t="s">
        <v>290</v>
      </c>
      <c r="F13" s="189">
        <v>25</v>
      </c>
      <c r="G13" s="106">
        <v>120000</v>
      </c>
      <c r="H13" s="52">
        <v>60000</v>
      </c>
      <c r="I13" s="41"/>
      <c r="J13" s="200" t="str">
        <f>IF(G13="","",IF(G13&lt;100000,"N","Gesuch einreichen"))</f>
        <v>Gesuch einreichen</v>
      </c>
      <c r="K13" s="57" t="s">
        <v>19</v>
      </c>
      <c r="L13" s="41"/>
      <c r="M13" s="73">
        <v>58000</v>
      </c>
      <c r="N13" s="40"/>
      <c r="O13" s="147"/>
      <c r="P13" s="141">
        <f>IF(H13&lt;50000,0,H13/F13)</f>
        <v>2400</v>
      </c>
      <c r="Q13" s="147"/>
      <c r="R13" s="141">
        <f>IF(M13&lt;50000,0,M13/F13)</f>
        <v>2320</v>
      </c>
      <c r="S13" s="182"/>
    </row>
    <row r="14" spans="1:20" s="2" customFormat="1" ht="18" customHeight="1" x14ac:dyDescent="0.25">
      <c r="A14" s="64"/>
      <c r="B14" s="129" t="s">
        <v>256</v>
      </c>
      <c r="C14" s="102"/>
      <c r="D14" s="50"/>
      <c r="E14" s="50"/>
      <c r="F14" s="190">
        <v>25</v>
      </c>
      <c r="G14" s="106"/>
      <c r="H14" s="52"/>
      <c r="I14" s="41"/>
      <c r="J14" s="200" t="str">
        <f t="shared" ref="J14:J19" si="3">IF(G14="","",IF(G14&lt;100000,"N","Gesuch einreichen"))</f>
        <v/>
      </c>
      <c r="K14" s="57"/>
      <c r="L14" s="41"/>
      <c r="M14" s="73"/>
      <c r="N14" s="40"/>
      <c r="O14" s="148"/>
      <c r="P14" s="141">
        <f t="shared" ref="P14:P18" si="4">IF(H14&lt;50000,0,H14/F14)</f>
        <v>0</v>
      </c>
      <c r="Q14" s="148"/>
      <c r="R14" s="141">
        <f t="shared" ref="R14:R19" si="5">IF(M14&lt;50000,0,M14/F14)</f>
        <v>0</v>
      </c>
      <c r="S14" s="180"/>
    </row>
    <row r="15" spans="1:20" s="2" customFormat="1" ht="18" customHeight="1" x14ac:dyDescent="0.25">
      <c r="A15" s="64"/>
      <c r="B15" s="129" t="s">
        <v>256</v>
      </c>
      <c r="C15" s="102"/>
      <c r="D15" s="50"/>
      <c r="E15" s="50"/>
      <c r="F15" s="190">
        <v>25</v>
      </c>
      <c r="G15" s="106"/>
      <c r="H15" s="52"/>
      <c r="I15" s="41"/>
      <c r="J15" s="200" t="str">
        <f t="shared" si="3"/>
        <v/>
      </c>
      <c r="K15" s="57"/>
      <c r="L15" s="41"/>
      <c r="M15" s="73"/>
      <c r="N15" s="40"/>
      <c r="O15" s="148"/>
      <c r="P15" s="141">
        <f t="shared" si="4"/>
        <v>0</v>
      </c>
      <c r="Q15" s="148"/>
      <c r="R15" s="141">
        <f t="shared" si="5"/>
        <v>0</v>
      </c>
      <c r="S15" s="180"/>
    </row>
    <row r="16" spans="1:20" s="2" customFormat="1" ht="18" customHeight="1" x14ac:dyDescent="0.25">
      <c r="A16" s="64"/>
      <c r="B16" s="129" t="s">
        <v>256</v>
      </c>
      <c r="C16" s="102"/>
      <c r="D16" s="50"/>
      <c r="E16" s="51"/>
      <c r="F16" s="184">
        <v>25</v>
      </c>
      <c r="G16" s="106"/>
      <c r="H16" s="52"/>
      <c r="I16" s="41"/>
      <c r="J16" s="200" t="str">
        <f t="shared" si="3"/>
        <v/>
      </c>
      <c r="K16" s="58"/>
      <c r="L16" s="41"/>
      <c r="M16" s="73"/>
      <c r="N16" s="40"/>
      <c r="O16" s="148"/>
      <c r="P16" s="141">
        <f t="shared" si="4"/>
        <v>0</v>
      </c>
      <c r="Q16" s="148"/>
      <c r="R16" s="141">
        <f t="shared" si="5"/>
        <v>0</v>
      </c>
      <c r="S16" s="180"/>
    </row>
    <row r="17" spans="1:19" s="2" customFormat="1" ht="18" customHeight="1" x14ac:dyDescent="0.25">
      <c r="A17" s="64"/>
      <c r="B17" s="129" t="s">
        <v>256</v>
      </c>
      <c r="C17" s="102"/>
      <c r="D17" s="50"/>
      <c r="E17" s="51"/>
      <c r="F17" s="184">
        <v>25</v>
      </c>
      <c r="G17" s="106"/>
      <c r="H17" s="52"/>
      <c r="I17" s="41"/>
      <c r="J17" s="200" t="str">
        <f t="shared" si="3"/>
        <v/>
      </c>
      <c r="K17" s="58"/>
      <c r="L17" s="41"/>
      <c r="M17" s="73"/>
      <c r="N17" s="40"/>
      <c r="O17" s="148"/>
      <c r="P17" s="141">
        <f t="shared" si="4"/>
        <v>0</v>
      </c>
      <c r="Q17" s="148"/>
      <c r="R17" s="141">
        <f t="shared" si="5"/>
        <v>0</v>
      </c>
      <c r="S17" s="180"/>
    </row>
    <row r="18" spans="1:19" s="2" customFormat="1" ht="18" customHeight="1" x14ac:dyDescent="0.25">
      <c r="A18" s="64"/>
      <c r="B18" s="129" t="s">
        <v>256</v>
      </c>
      <c r="C18" s="102"/>
      <c r="D18" s="50"/>
      <c r="E18" s="51"/>
      <c r="F18" s="184">
        <v>25</v>
      </c>
      <c r="G18" s="106"/>
      <c r="H18" s="52"/>
      <c r="I18" s="41"/>
      <c r="J18" s="200" t="str">
        <f t="shared" si="3"/>
        <v/>
      </c>
      <c r="K18" s="58"/>
      <c r="L18" s="41"/>
      <c r="M18" s="73"/>
      <c r="N18" s="40"/>
      <c r="O18" s="148"/>
      <c r="P18" s="30">
        <f t="shared" si="4"/>
        <v>0</v>
      </c>
      <c r="Q18" s="148"/>
      <c r="R18" s="141">
        <f t="shared" si="5"/>
        <v>0</v>
      </c>
      <c r="S18" s="180"/>
    </row>
    <row r="19" spans="1:19" s="2" customFormat="1" ht="18" customHeight="1" thickBot="1" x14ac:dyDescent="0.3">
      <c r="A19" s="64"/>
      <c r="B19" s="130" t="s">
        <v>256</v>
      </c>
      <c r="C19" s="103"/>
      <c r="D19" s="74"/>
      <c r="E19" s="75"/>
      <c r="F19" s="185">
        <v>25</v>
      </c>
      <c r="G19" s="107"/>
      <c r="H19" s="76"/>
      <c r="I19" s="81"/>
      <c r="J19" s="201" t="str">
        <f t="shared" si="3"/>
        <v/>
      </c>
      <c r="K19" s="98"/>
      <c r="L19" s="81"/>
      <c r="M19" s="77"/>
      <c r="N19" s="40"/>
      <c r="O19" s="149"/>
      <c r="P19" s="30">
        <f>IF(H19&lt;50000,0,H19/F19)</f>
        <v>0</v>
      </c>
      <c r="Q19" s="149"/>
      <c r="R19" s="141">
        <f t="shared" si="5"/>
        <v>0</v>
      </c>
      <c r="S19" s="181"/>
    </row>
    <row r="20" spans="1:19" s="2" customFormat="1" ht="17.45" customHeight="1" thickBot="1" x14ac:dyDescent="0.3">
      <c r="A20" s="31"/>
      <c r="B20" s="146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32" t="s">
        <v>23</v>
      </c>
      <c r="O20" s="33">
        <f>SUM(O8:O12)</f>
        <v>65500</v>
      </c>
      <c r="P20" s="34">
        <f>SUM(P13:P19)</f>
        <v>2400</v>
      </c>
      <c r="Q20" s="33">
        <f>SUM(Q8:Q12)</f>
        <v>58000</v>
      </c>
      <c r="R20" s="34">
        <f>SUM(R13:R19)</f>
        <v>2320</v>
      </c>
      <c r="S20" s="6"/>
    </row>
    <row r="21" spans="1:19" s="2" customFormat="1" ht="18" customHeight="1" thickTop="1" thickBot="1" x14ac:dyDescent="0.3">
      <c r="A21" s="31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35"/>
      <c r="P21" s="35"/>
      <c r="Q21" s="35"/>
      <c r="R21" s="35"/>
      <c r="S21" s="6"/>
    </row>
    <row r="22" spans="1:19" s="5" customFormat="1" ht="18" customHeight="1" thickBot="1" x14ac:dyDescent="0.3">
      <c r="A22" s="31"/>
      <c r="B22" s="66" t="s">
        <v>314</v>
      </c>
      <c r="C22" s="46"/>
      <c r="D22" s="46"/>
      <c r="E22" s="46"/>
      <c r="F22" s="46"/>
      <c r="G22" s="46"/>
      <c r="H22" s="46"/>
      <c r="I22" s="46"/>
      <c r="J22" s="46"/>
      <c r="K22" s="46"/>
      <c r="L22" s="46"/>
      <c r="M22" s="46"/>
      <c r="N22" s="36"/>
      <c r="O22" s="136" t="s">
        <v>32</v>
      </c>
      <c r="P22" s="137" t="s">
        <v>33</v>
      </c>
      <c r="Q22" s="138" t="s">
        <v>32</v>
      </c>
      <c r="R22" s="139" t="s">
        <v>33</v>
      </c>
      <c r="S22" s="44"/>
    </row>
    <row r="23" spans="1:19" s="2" customFormat="1" ht="28.5" customHeight="1" thickBot="1" x14ac:dyDescent="0.3">
      <c r="A23" s="64"/>
      <c r="B23" s="113" t="s">
        <v>261</v>
      </c>
      <c r="C23" s="114"/>
      <c r="D23" s="91"/>
      <c r="E23" s="91"/>
      <c r="F23" s="115"/>
      <c r="G23" s="114"/>
      <c r="H23" s="92"/>
      <c r="I23" s="93">
        <v>5800</v>
      </c>
      <c r="J23" s="116"/>
      <c r="K23" s="92"/>
      <c r="L23" s="93">
        <v>6200</v>
      </c>
      <c r="M23" s="94"/>
      <c r="N23" s="84"/>
      <c r="O23" s="142">
        <f>ROUND(I23,0)</f>
        <v>5800</v>
      </c>
      <c r="P23" s="143"/>
      <c r="Q23" s="142">
        <f>ROUND(L23,0)</f>
        <v>6200</v>
      </c>
      <c r="R23" s="143"/>
      <c r="S23" s="183"/>
    </row>
    <row r="24" spans="1:19" s="2" customFormat="1" ht="18" customHeight="1" x14ac:dyDescent="0.25">
      <c r="A24" s="64"/>
      <c r="B24" s="128" t="s">
        <v>265</v>
      </c>
      <c r="C24" s="102" t="s">
        <v>22</v>
      </c>
      <c r="D24" s="95" t="s">
        <v>266</v>
      </c>
      <c r="E24" s="88">
        <v>45323</v>
      </c>
      <c r="F24" s="189">
        <v>10</v>
      </c>
      <c r="G24" s="119">
        <v>31000</v>
      </c>
      <c r="H24" s="96">
        <v>31000</v>
      </c>
      <c r="I24" s="89"/>
      <c r="J24" s="202" t="str">
        <f>IF(G24="","",IF(G24&lt;30000,"N","Gesuch einreichen"))</f>
        <v>Gesuch einreichen</v>
      </c>
      <c r="K24" s="121" t="s">
        <v>19</v>
      </c>
      <c r="L24" s="89"/>
      <c r="M24" s="97">
        <v>30540</v>
      </c>
      <c r="N24" s="40"/>
      <c r="O24" s="151"/>
      <c r="P24" s="141">
        <f>IF(H24&lt;3000,0,H24/F24)</f>
        <v>3100</v>
      </c>
      <c r="Q24" s="151"/>
      <c r="R24" s="141">
        <f t="shared" ref="R24:R36" si="6">IF(M24&lt;3000,0,M24/F24)</f>
        <v>3054</v>
      </c>
      <c r="S24" s="182"/>
    </row>
    <row r="25" spans="1:19" s="2" customFormat="1" ht="17.25" customHeight="1" x14ac:dyDescent="0.25">
      <c r="A25" s="64"/>
      <c r="B25" s="129" t="s">
        <v>257</v>
      </c>
      <c r="C25" s="102" t="s">
        <v>19</v>
      </c>
      <c r="D25" s="59"/>
      <c r="E25" s="54"/>
      <c r="F25" s="191"/>
      <c r="G25" s="120"/>
      <c r="H25" s="60"/>
      <c r="I25" s="47"/>
      <c r="J25" s="202" t="str">
        <f t="shared" ref="J25:J36" si="7">IF(G25="","",IF(G25&lt;30000,"N","Gesuch einreichen"))</f>
        <v/>
      </c>
      <c r="K25" s="122"/>
      <c r="L25" s="47"/>
      <c r="M25" s="86"/>
      <c r="N25" s="40"/>
      <c r="O25" s="140"/>
      <c r="P25" s="30">
        <f>IF(H25&lt;3000,0,H25/F25)</f>
        <v>0</v>
      </c>
      <c r="Q25" s="140"/>
      <c r="R25" s="30">
        <f t="shared" si="6"/>
        <v>0</v>
      </c>
      <c r="S25" s="180"/>
    </row>
    <row r="26" spans="1:19" s="2" customFormat="1" ht="17.25" customHeight="1" x14ac:dyDescent="0.25">
      <c r="A26" s="64"/>
      <c r="B26" s="129" t="s">
        <v>257</v>
      </c>
      <c r="C26" s="102"/>
      <c r="D26" s="59"/>
      <c r="E26" s="54"/>
      <c r="F26" s="191"/>
      <c r="G26" s="120"/>
      <c r="H26" s="60"/>
      <c r="I26" s="47"/>
      <c r="J26" s="202" t="str">
        <f t="shared" si="7"/>
        <v/>
      </c>
      <c r="K26" s="122"/>
      <c r="L26" s="47"/>
      <c r="M26" s="86"/>
      <c r="N26" s="40"/>
      <c r="O26" s="140"/>
      <c r="P26" s="30">
        <f t="shared" ref="P26:P36" si="8">IF(H26&lt;3000,0,H26/F26)</f>
        <v>0</v>
      </c>
      <c r="Q26" s="140"/>
      <c r="R26" s="30">
        <f t="shared" si="6"/>
        <v>0</v>
      </c>
      <c r="S26" s="180"/>
    </row>
    <row r="27" spans="1:19" s="2" customFormat="1" ht="17.25" customHeight="1" x14ac:dyDescent="0.25">
      <c r="A27" s="64"/>
      <c r="B27" s="129" t="s">
        <v>257</v>
      </c>
      <c r="C27" s="102"/>
      <c r="D27" s="59"/>
      <c r="E27" s="54"/>
      <c r="F27" s="191"/>
      <c r="G27" s="120"/>
      <c r="H27" s="60"/>
      <c r="I27" s="47"/>
      <c r="J27" s="202" t="str">
        <f t="shared" si="7"/>
        <v/>
      </c>
      <c r="K27" s="122"/>
      <c r="L27" s="47"/>
      <c r="M27" s="86"/>
      <c r="N27" s="40"/>
      <c r="O27" s="140"/>
      <c r="P27" s="30">
        <f t="shared" si="8"/>
        <v>0</v>
      </c>
      <c r="Q27" s="140"/>
      <c r="R27" s="30">
        <f t="shared" si="6"/>
        <v>0</v>
      </c>
      <c r="S27" s="180"/>
    </row>
    <row r="28" spans="1:19" s="2" customFormat="1" ht="17.25" customHeight="1" x14ac:dyDescent="0.25">
      <c r="A28" s="64"/>
      <c r="B28" s="129" t="s">
        <v>257</v>
      </c>
      <c r="C28" s="102"/>
      <c r="D28" s="50"/>
      <c r="E28" s="51"/>
      <c r="F28" s="192"/>
      <c r="G28" s="106"/>
      <c r="H28" s="90"/>
      <c r="I28" s="47"/>
      <c r="J28" s="202" t="str">
        <f t="shared" si="7"/>
        <v/>
      </c>
      <c r="K28" s="124"/>
      <c r="L28" s="47"/>
      <c r="M28" s="73"/>
      <c r="N28" s="40"/>
      <c r="O28" s="148"/>
      <c r="P28" s="141">
        <f t="shared" si="8"/>
        <v>0</v>
      </c>
      <c r="Q28" s="140"/>
      <c r="R28" s="141">
        <f t="shared" si="6"/>
        <v>0</v>
      </c>
      <c r="S28" s="180"/>
    </row>
    <row r="29" spans="1:19" s="2" customFormat="1" ht="17.25" customHeight="1" x14ac:dyDescent="0.25">
      <c r="A29" s="64"/>
      <c r="B29" s="129" t="s">
        <v>257</v>
      </c>
      <c r="C29" s="102"/>
      <c r="D29" s="53"/>
      <c r="E29" s="54"/>
      <c r="F29" s="191"/>
      <c r="G29" s="120"/>
      <c r="H29" s="60"/>
      <c r="I29" s="47"/>
      <c r="J29" s="202" t="str">
        <f t="shared" si="7"/>
        <v/>
      </c>
      <c r="K29" s="122"/>
      <c r="L29" s="47"/>
      <c r="M29" s="86"/>
      <c r="N29" s="40"/>
      <c r="O29" s="148"/>
      <c r="P29" s="30">
        <f t="shared" si="8"/>
        <v>0</v>
      </c>
      <c r="Q29" s="140"/>
      <c r="R29" s="30">
        <f t="shared" si="6"/>
        <v>0</v>
      </c>
      <c r="S29" s="180"/>
    </row>
    <row r="30" spans="1:19" s="2" customFormat="1" ht="17.25" customHeight="1" x14ac:dyDescent="0.25">
      <c r="A30" s="64"/>
      <c r="B30" s="129" t="s">
        <v>257</v>
      </c>
      <c r="C30" s="102"/>
      <c r="D30" s="53"/>
      <c r="E30" s="54"/>
      <c r="F30" s="191"/>
      <c r="G30" s="120"/>
      <c r="H30" s="60"/>
      <c r="I30" s="47"/>
      <c r="J30" s="202" t="str">
        <f t="shared" si="7"/>
        <v/>
      </c>
      <c r="K30" s="122"/>
      <c r="L30" s="47"/>
      <c r="M30" s="86"/>
      <c r="N30" s="40"/>
      <c r="O30" s="148"/>
      <c r="P30" s="30">
        <f t="shared" si="8"/>
        <v>0</v>
      </c>
      <c r="Q30" s="140"/>
      <c r="R30" s="30">
        <f t="shared" si="6"/>
        <v>0</v>
      </c>
      <c r="S30" s="180"/>
    </row>
    <row r="31" spans="1:19" s="2" customFormat="1" ht="17.25" customHeight="1" x14ac:dyDescent="0.25">
      <c r="A31" s="64"/>
      <c r="B31" s="129" t="s">
        <v>257</v>
      </c>
      <c r="C31" s="102"/>
      <c r="D31" s="53"/>
      <c r="E31" s="54"/>
      <c r="F31" s="191"/>
      <c r="G31" s="120"/>
      <c r="H31" s="60"/>
      <c r="I31" s="47"/>
      <c r="J31" s="202" t="str">
        <f t="shared" si="7"/>
        <v/>
      </c>
      <c r="K31" s="122"/>
      <c r="L31" s="47"/>
      <c r="M31" s="86"/>
      <c r="N31" s="40"/>
      <c r="O31" s="148"/>
      <c r="P31" s="30">
        <f t="shared" si="8"/>
        <v>0</v>
      </c>
      <c r="Q31" s="140"/>
      <c r="R31" s="30">
        <f t="shared" si="6"/>
        <v>0</v>
      </c>
      <c r="S31" s="180"/>
    </row>
    <row r="32" spans="1:19" s="2" customFormat="1" ht="17.25" customHeight="1" x14ac:dyDescent="0.25">
      <c r="A32" s="64"/>
      <c r="B32" s="129" t="s">
        <v>257</v>
      </c>
      <c r="C32" s="102"/>
      <c r="D32" s="53"/>
      <c r="E32" s="54"/>
      <c r="F32" s="191"/>
      <c r="G32" s="120"/>
      <c r="H32" s="60"/>
      <c r="I32" s="47"/>
      <c r="J32" s="202" t="str">
        <f t="shared" si="7"/>
        <v/>
      </c>
      <c r="K32" s="122"/>
      <c r="L32" s="47"/>
      <c r="M32" s="86"/>
      <c r="N32" s="40"/>
      <c r="O32" s="148"/>
      <c r="P32" s="30">
        <f t="shared" si="8"/>
        <v>0</v>
      </c>
      <c r="Q32" s="140"/>
      <c r="R32" s="30">
        <f t="shared" si="6"/>
        <v>0</v>
      </c>
      <c r="S32" s="180"/>
    </row>
    <row r="33" spans="1:19" s="2" customFormat="1" ht="17.25" customHeight="1" x14ac:dyDescent="0.25">
      <c r="A33" s="64"/>
      <c r="B33" s="129" t="s">
        <v>257</v>
      </c>
      <c r="C33" s="102"/>
      <c r="D33" s="53"/>
      <c r="E33" s="54"/>
      <c r="F33" s="191"/>
      <c r="G33" s="120"/>
      <c r="H33" s="60"/>
      <c r="I33" s="47"/>
      <c r="J33" s="202" t="str">
        <f t="shared" si="7"/>
        <v/>
      </c>
      <c r="K33" s="122"/>
      <c r="L33" s="47"/>
      <c r="M33" s="86"/>
      <c r="N33" s="40"/>
      <c r="O33" s="148"/>
      <c r="P33" s="30">
        <f t="shared" si="8"/>
        <v>0</v>
      </c>
      <c r="Q33" s="140"/>
      <c r="R33" s="30">
        <f t="shared" si="6"/>
        <v>0</v>
      </c>
      <c r="S33" s="180"/>
    </row>
    <row r="34" spans="1:19" s="2" customFormat="1" ht="17.25" customHeight="1" x14ac:dyDescent="0.25">
      <c r="A34" s="64"/>
      <c r="B34" s="129" t="s">
        <v>257</v>
      </c>
      <c r="C34" s="102"/>
      <c r="D34" s="53"/>
      <c r="E34" s="54"/>
      <c r="F34" s="191"/>
      <c r="G34" s="120"/>
      <c r="H34" s="60"/>
      <c r="I34" s="47"/>
      <c r="J34" s="202" t="str">
        <f t="shared" si="7"/>
        <v/>
      </c>
      <c r="K34" s="122"/>
      <c r="L34" s="47"/>
      <c r="M34" s="86"/>
      <c r="N34" s="40"/>
      <c r="O34" s="148"/>
      <c r="P34" s="30">
        <f t="shared" si="8"/>
        <v>0</v>
      </c>
      <c r="Q34" s="140"/>
      <c r="R34" s="30">
        <f t="shared" si="6"/>
        <v>0</v>
      </c>
      <c r="S34" s="180"/>
    </row>
    <row r="35" spans="1:19" s="2" customFormat="1" ht="17.25" customHeight="1" x14ac:dyDescent="0.25">
      <c r="A35" s="64"/>
      <c r="B35" s="129"/>
      <c r="C35" s="102"/>
      <c r="D35" s="53"/>
      <c r="E35" s="54"/>
      <c r="F35" s="191"/>
      <c r="G35" s="120"/>
      <c r="H35" s="60"/>
      <c r="I35" s="47"/>
      <c r="J35" s="202" t="str">
        <f t="shared" si="7"/>
        <v/>
      </c>
      <c r="K35" s="122"/>
      <c r="L35" s="47"/>
      <c r="M35" s="86"/>
      <c r="N35" s="40"/>
      <c r="O35" s="148"/>
      <c r="P35" s="30">
        <f t="shared" si="8"/>
        <v>0</v>
      </c>
      <c r="Q35" s="140"/>
      <c r="R35" s="30">
        <f t="shared" si="6"/>
        <v>0</v>
      </c>
      <c r="S35" s="180"/>
    </row>
    <row r="36" spans="1:19" s="2" customFormat="1" ht="17.25" customHeight="1" thickBot="1" x14ac:dyDescent="0.3">
      <c r="A36" s="64"/>
      <c r="B36" s="130"/>
      <c r="C36" s="103"/>
      <c r="D36" s="74"/>
      <c r="E36" s="75"/>
      <c r="F36" s="193"/>
      <c r="G36" s="107"/>
      <c r="H36" s="87"/>
      <c r="I36" s="81"/>
      <c r="J36" s="201" t="str">
        <f t="shared" si="7"/>
        <v/>
      </c>
      <c r="K36" s="123"/>
      <c r="L36" s="81"/>
      <c r="M36" s="77"/>
      <c r="N36" s="40"/>
      <c r="O36" s="149"/>
      <c r="P36" s="30">
        <f t="shared" si="8"/>
        <v>0</v>
      </c>
      <c r="Q36" s="152"/>
      <c r="R36" s="30">
        <f t="shared" si="6"/>
        <v>0</v>
      </c>
      <c r="S36" s="181"/>
    </row>
    <row r="37" spans="1:19" s="2" customFormat="1" ht="15.75" thickBot="1" x14ac:dyDescent="0.3">
      <c r="A37" s="31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32" t="s">
        <v>23</v>
      </c>
      <c r="O37" s="33">
        <f>O23</f>
        <v>5800</v>
      </c>
      <c r="P37" s="34">
        <f>SUM(P24:P36)</f>
        <v>3100</v>
      </c>
      <c r="Q37" s="33">
        <f>Q23</f>
        <v>6200</v>
      </c>
      <c r="R37" s="34">
        <f>SUM(R24:R36)</f>
        <v>3054</v>
      </c>
      <c r="S37" s="6"/>
    </row>
    <row r="38" spans="1:19" s="2" customFormat="1" ht="15.75" thickTop="1" thickBot="1" x14ac:dyDescent="0.3">
      <c r="A38" s="31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35"/>
      <c r="P38" s="35"/>
      <c r="Q38" s="35"/>
      <c r="R38" s="35"/>
      <c r="S38" s="6"/>
    </row>
    <row r="39" spans="1:19" s="2" customFormat="1" ht="15.75" thickBot="1" x14ac:dyDescent="0.3">
      <c r="A39" s="9"/>
      <c r="B39" s="125" t="s">
        <v>311</v>
      </c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5"/>
      <c r="O39" s="136" t="s">
        <v>34</v>
      </c>
      <c r="P39" s="137" t="s">
        <v>35</v>
      </c>
      <c r="Q39" s="138" t="s">
        <v>34</v>
      </c>
      <c r="R39" s="139" t="s">
        <v>35</v>
      </c>
      <c r="S39" s="6"/>
    </row>
    <row r="40" spans="1:19" s="2" customFormat="1" ht="26.25" customHeight="1" thickBot="1" x14ac:dyDescent="0.3">
      <c r="A40" s="64"/>
      <c r="B40" s="126" t="s">
        <v>262</v>
      </c>
      <c r="C40" s="127"/>
      <c r="D40" s="67"/>
      <c r="E40" s="67"/>
      <c r="F40" s="115"/>
      <c r="G40" s="127"/>
      <c r="H40" s="68"/>
      <c r="I40" s="85">
        <v>2600</v>
      </c>
      <c r="J40" s="116"/>
      <c r="K40" s="68"/>
      <c r="L40" s="85">
        <v>2450</v>
      </c>
      <c r="M40" s="70"/>
      <c r="N40" s="84"/>
      <c r="O40" s="142">
        <f>ROUND(I40,0)</f>
        <v>2600</v>
      </c>
      <c r="P40" s="143"/>
      <c r="Q40" s="142">
        <f>ROUND(L40,0)</f>
        <v>2450</v>
      </c>
      <c r="R40" s="143"/>
      <c r="S40" s="183" t="s">
        <v>267</v>
      </c>
    </row>
    <row r="41" spans="1:19" s="2" customFormat="1" ht="17.25" customHeight="1" x14ac:dyDescent="0.25">
      <c r="A41" s="64"/>
      <c r="B41" s="128" t="s">
        <v>285</v>
      </c>
      <c r="C41" s="133" t="s">
        <v>19</v>
      </c>
      <c r="D41" s="95"/>
      <c r="E41" s="88">
        <v>45413</v>
      </c>
      <c r="F41" s="187">
        <v>5</v>
      </c>
      <c r="G41" s="119">
        <v>50000</v>
      </c>
      <c r="H41" s="96">
        <v>4200</v>
      </c>
      <c r="I41" s="89"/>
      <c r="J41" s="202" t="str">
        <f>IF(G41="","",IF(G41&lt;30000,"N","Gesuch einreichen"))</f>
        <v>Gesuch einreichen</v>
      </c>
      <c r="K41" s="121" t="s">
        <v>19</v>
      </c>
      <c r="L41" s="89"/>
      <c r="M41" s="97"/>
      <c r="N41" s="84"/>
      <c r="O41" s="147"/>
      <c r="P41" s="141">
        <f t="shared" ref="P41:P53" si="9">IF(H41&lt;3000,0,H41/F41)</f>
        <v>840</v>
      </c>
      <c r="Q41" s="147"/>
      <c r="R41" s="141">
        <f t="shared" ref="R41:R53" si="10">IF(M41&lt;3000,0,M41/F41)</f>
        <v>0</v>
      </c>
      <c r="S41" s="182"/>
    </row>
    <row r="42" spans="1:19" s="2" customFormat="1" ht="17.25" customHeight="1" x14ac:dyDescent="0.25">
      <c r="A42" s="64"/>
      <c r="B42" s="129" t="s">
        <v>257</v>
      </c>
      <c r="C42" s="102"/>
      <c r="D42" s="59"/>
      <c r="E42" s="54"/>
      <c r="F42" s="187"/>
      <c r="G42" s="120"/>
      <c r="H42" s="60"/>
      <c r="I42" s="47"/>
      <c r="J42" s="202" t="str">
        <f t="shared" ref="J42:J53" si="11">IF(G42="","",IF(G42&lt;30000,"N","Gesuch einreichen"))</f>
        <v/>
      </c>
      <c r="K42" s="122"/>
      <c r="L42" s="47"/>
      <c r="M42" s="86"/>
      <c r="N42" s="84"/>
      <c r="O42" s="148"/>
      <c r="P42" s="141">
        <f t="shared" si="9"/>
        <v>0</v>
      </c>
      <c r="Q42" s="148"/>
      <c r="R42" s="141">
        <f t="shared" si="10"/>
        <v>0</v>
      </c>
      <c r="S42" s="180"/>
    </row>
    <row r="43" spans="1:19" s="2" customFormat="1" ht="17.25" customHeight="1" x14ac:dyDescent="0.25">
      <c r="A43" s="64"/>
      <c r="B43" s="129" t="s">
        <v>257</v>
      </c>
      <c r="C43" s="102"/>
      <c r="D43" s="59"/>
      <c r="E43" s="54"/>
      <c r="F43" s="186"/>
      <c r="G43" s="120"/>
      <c r="H43" s="60"/>
      <c r="I43" s="47"/>
      <c r="J43" s="202" t="str">
        <f t="shared" si="11"/>
        <v/>
      </c>
      <c r="K43" s="122"/>
      <c r="L43" s="47"/>
      <c r="M43" s="86"/>
      <c r="N43" s="84"/>
      <c r="O43" s="148"/>
      <c r="P43" s="141">
        <f t="shared" si="9"/>
        <v>0</v>
      </c>
      <c r="Q43" s="148"/>
      <c r="R43" s="141">
        <f t="shared" si="10"/>
        <v>0</v>
      </c>
      <c r="S43" s="180"/>
    </row>
    <row r="44" spans="1:19" s="2" customFormat="1" ht="17.25" customHeight="1" x14ac:dyDescent="0.25">
      <c r="A44" s="64"/>
      <c r="B44" s="129" t="s">
        <v>257</v>
      </c>
      <c r="C44" s="102"/>
      <c r="D44" s="59"/>
      <c r="E44" s="54"/>
      <c r="F44" s="186"/>
      <c r="G44" s="120"/>
      <c r="H44" s="60"/>
      <c r="I44" s="47"/>
      <c r="J44" s="202" t="str">
        <f t="shared" si="11"/>
        <v/>
      </c>
      <c r="K44" s="122"/>
      <c r="L44" s="47"/>
      <c r="M44" s="86"/>
      <c r="N44" s="84"/>
      <c r="O44" s="148"/>
      <c r="P44" s="141">
        <f t="shared" si="9"/>
        <v>0</v>
      </c>
      <c r="Q44" s="148"/>
      <c r="R44" s="141">
        <f t="shared" si="10"/>
        <v>0</v>
      </c>
      <c r="S44" s="180"/>
    </row>
    <row r="45" spans="1:19" s="2" customFormat="1" ht="17.25" customHeight="1" x14ac:dyDescent="0.25">
      <c r="A45" s="64"/>
      <c r="B45" s="129" t="s">
        <v>257</v>
      </c>
      <c r="C45" s="102"/>
      <c r="D45" s="50"/>
      <c r="E45" s="51"/>
      <c r="F45" s="187"/>
      <c r="G45" s="106"/>
      <c r="H45" s="90"/>
      <c r="I45" s="47"/>
      <c r="J45" s="202" t="str">
        <f t="shared" si="11"/>
        <v/>
      </c>
      <c r="K45" s="124"/>
      <c r="L45" s="47"/>
      <c r="M45" s="73"/>
      <c r="N45" s="84"/>
      <c r="O45" s="148"/>
      <c r="P45" s="141">
        <f t="shared" si="9"/>
        <v>0</v>
      </c>
      <c r="Q45" s="148"/>
      <c r="R45" s="141">
        <f t="shared" si="10"/>
        <v>0</v>
      </c>
      <c r="S45" s="180"/>
    </row>
    <row r="46" spans="1:19" s="2" customFormat="1" ht="17.25" customHeight="1" x14ac:dyDescent="0.25">
      <c r="A46" s="64"/>
      <c r="B46" s="129" t="s">
        <v>257</v>
      </c>
      <c r="C46" s="102"/>
      <c r="D46" s="53"/>
      <c r="E46" s="54"/>
      <c r="F46" s="186"/>
      <c r="G46" s="120"/>
      <c r="H46" s="60"/>
      <c r="I46" s="47"/>
      <c r="J46" s="202" t="str">
        <f t="shared" si="11"/>
        <v/>
      </c>
      <c r="K46" s="122"/>
      <c r="L46" s="47"/>
      <c r="M46" s="86"/>
      <c r="N46" s="40"/>
      <c r="O46" s="148"/>
      <c r="P46" s="141">
        <f t="shared" si="9"/>
        <v>0</v>
      </c>
      <c r="Q46" s="148"/>
      <c r="R46" s="141">
        <f t="shared" si="10"/>
        <v>0</v>
      </c>
      <c r="S46" s="180"/>
    </row>
    <row r="47" spans="1:19" s="2" customFormat="1" ht="17.25" customHeight="1" x14ac:dyDescent="0.25">
      <c r="A47" s="64"/>
      <c r="B47" s="129" t="s">
        <v>257</v>
      </c>
      <c r="C47" s="102"/>
      <c r="D47" s="53"/>
      <c r="E47" s="54"/>
      <c r="F47" s="186"/>
      <c r="G47" s="120"/>
      <c r="H47" s="60"/>
      <c r="I47" s="47"/>
      <c r="J47" s="202" t="str">
        <f t="shared" si="11"/>
        <v/>
      </c>
      <c r="K47" s="122"/>
      <c r="L47" s="47"/>
      <c r="M47" s="86"/>
      <c r="N47" s="40"/>
      <c r="O47" s="148"/>
      <c r="P47" s="141">
        <f t="shared" si="9"/>
        <v>0</v>
      </c>
      <c r="Q47" s="148"/>
      <c r="R47" s="141">
        <f t="shared" si="10"/>
        <v>0</v>
      </c>
      <c r="S47" s="180"/>
    </row>
    <row r="48" spans="1:19" s="2" customFormat="1" ht="17.25" customHeight="1" x14ac:dyDescent="0.25">
      <c r="A48" s="64"/>
      <c r="B48" s="129" t="s">
        <v>257</v>
      </c>
      <c r="C48" s="102"/>
      <c r="D48" s="53"/>
      <c r="E48" s="54"/>
      <c r="F48" s="186"/>
      <c r="G48" s="120"/>
      <c r="H48" s="60"/>
      <c r="I48" s="47"/>
      <c r="J48" s="202" t="str">
        <f t="shared" si="11"/>
        <v/>
      </c>
      <c r="K48" s="122"/>
      <c r="L48" s="47"/>
      <c r="M48" s="86"/>
      <c r="N48" s="40"/>
      <c r="O48" s="148"/>
      <c r="P48" s="141">
        <f t="shared" si="9"/>
        <v>0</v>
      </c>
      <c r="Q48" s="148"/>
      <c r="R48" s="141">
        <f t="shared" si="10"/>
        <v>0</v>
      </c>
      <c r="S48" s="180"/>
    </row>
    <row r="49" spans="1:20" s="2" customFormat="1" ht="17.25" customHeight="1" x14ac:dyDescent="0.25">
      <c r="A49" s="64"/>
      <c r="B49" s="129" t="s">
        <v>257</v>
      </c>
      <c r="C49" s="102"/>
      <c r="D49" s="53"/>
      <c r="E49" s="54"/>
      <c r="F49" s="186"/>
      <c r="G49" s="120"/>
      <c r="H49" s="60"/>
      <c r="I49" s="47"/>
      <c r="J49" s="202" t="str">
        <f t="shared" si="11"/>
        <v/>
      </c>
      <c r="K49" s="122"/>
      <c r="L49" s="47"/>
      <c r="M49" s="86"/>
      <c r="N49" s="40"/>
      <c r="O49" s="148"/>
      <c r="P49" s="141">
        <f t="shared" si="9"/>
        <v>0</v>
      </c>
      <c r="Q49" s="148"/>
      <c r="R49" s="141">
        <f t="shared" si="10"/>
        <v>0</v>
      </c>
      <c r="S49" s="180"/>
    </row>
    <row r="50" spans="1:20" s="2" customFormat="1" ht="17.25" customHeight="1" x14ac:dyDescent="0.25">
      <c r="A50" s="64"/>
      <c r="B50" s="129" t="s">
        <v>257</v>
      </c>
      <c r="C50" s="102"/>
      <c r="D50" s="53"/>
      <c r="E50" s="54"/>
      <c r="F50" s="186"/>
      <c r="G50" s="120"/>
      <c r="H50" s="60"/>
      <c r="I50" s="47"/>
      <c r="J50" s="202" t="str">
        <f t="shared" si="11"/>
        <v/>
      </c>
      <c r="K50" s="122"/>
      <c r="L50" s="47"/>
      <c r="M50" s="86"/>
      <c r="N50" s="40"/>
      <c r="O50" s="148"/>
      <c r="P50" s="141">
        <f t="shared" si="9"/>
        <v>0</v>
      </c>
      <c r="Q50" s="148"/>
      <c r="R50" s="141">
        <f t="shared" si="10"/>
        <v>0</v>
      </c>
      <c r="S50" s="180"/>
    </row>
    <row r="51" spans="1:20" s="2" customFormat="1" ht="17.25" customHeight="1" x14ac:dyDescent="0.25">
      <c r="A51" s="64"/>
      <c r="B51" s="129" t="s">
        <v>257</v>
      </c>
      <c r="C51" s="102"/>
      <c r="D51" s="53"/>
      <c r="E51" s="54"/>
      <c r="F51" s="186"/>
      <c r="G51" s="120"/>
      <c r="H51" s="60"/>
      <c r="I51" s="47"/>
      <c r="J51" s="202" t="str">
        <f t="shared" si="11"/>
        <v/>
      </c>
      <c r="K51" s="122"/>
      <c r="L51" s="47"/>
      <c r="M51" s="86"/>
      <c r="N51" s="40"/>
      <c r="O51" s="148"/>
      <c r="P51" s="141">
        <f t="shared" si="9"/>
        <v>0</v>
      </c>
      <c r="Q51" s="148"/>
      <c r="R51" s="141">
        <f t="shared" si="10"/>
        <v>0</v>
      </c>
      <c r="S51" s="180"/>
    </row>
    <row r="52" spans="1:20" s="2" customFormat="1" ht="17.25" customHeight="1" x14ac:dyDescent="0.25">
      <c r="A52" s="64"/>
      <c r="B52" s="131"/>
      <c r="C52" s="102"/>
      <c r="D52" s="53"/>
      <c r="E52" s="54"/>
      <c r="F52" s="186"/>
      <c r="G52" s="120"/>
      <c r="H52" s="60"/>
      <c r="I52" s="47"/>
      <c r="J52" s="202" t="str">
        <f t="shared" si="11"/>
        <v/>
      </c>
      <c r="K52" s="122"/>
      <c r="L52" s="47"/>
      <c r="M52" s="86"/>
      <c r="N52" s="40"/>
      <c r="O52" s="148"/>
      <c r="P52" s="141">
        <f t="shared" si="9"/>
        <v>0</v>
      </c>
      <c r="Q52" s="148"/>
      <c r="R52" s="141">
        <f t="shared" si="10"/>
        <v>0</v>
      </c>
      <c r="S52" s="180"/>
    </row>
    <row r="53" spans="1:20" s="2" customFormat="1" ht="17.25" customHeight="1" thickBot="1" x14ac:dyDescent="0.3">
      <c r="A53" s="64"/>
      <c r="B53" s="132"/>
      <c r="C53" s="103"/>
      <c r="D53" s="74"/>
      <c r="E53" s="75"/>
      <c r="F53" s="188"/>
      <c r="G53" s="107"/>
      <c r="H53" s="87"/>
      <c r="I53" s="81"/>
      <c r="J53" s="201" t="str">
        <f t="shared" si="11"/>
        <v/>
      </c>
      <c r="K53" s="123"/>
      <c r="L53" s="81"/>
      <c r="M53" s="77"/>
      <c r="N53" s="40"/>
      <c r="O53" s="149"/>
      <c r="P53" s="141">
        <f t="shared" si="9"/>
        <v>0</v>
      </c>
      <c r="Q53" s="149"/>
      <c r="R53" s="141">
        <f t="shared" si="10"/>
        <v>0</v>
      </c>
      <c r="S53" s="181"/>
    </row>
    <row r="54" spans="1:20" s="2" customFormat="1" ht="15.75" thickBot="1" x14ac:dyDescent="0.3">
      <c r="A54" s="31"/>
      <c r="B54" s="31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32" t="s">
        <v>23</v>
      </c>
      <c r="O54" s="33">
        <f>O40</f>
        <v>2600</v>
      </c>
      <c r="P54" s="34">
        <f>SUM(P41:P53)</f>
        <v>840</v>
      </c>
      <c r="Q54" s="33">
        <f>Q40</f>
        <v>2450</v>
      </c>
      <c r="R54" s="34">
        <f>SUM(R41:R53)</f>
        <v>0</v>
      </c>
    </row>
    <row r="55" spans="1:20" s="3" customFormat="1" thickTop="1" x14ac:dyDescent="0.25">
      <c r="A55" s="31"/>
      <c r="N55" s="38"/>
      <c r="O55" s="37"/>
      <c r="P55" s="37"/>
      <c r="Q55" s="37"/>
      <c r="R55" s="37"/>
      <c r="S55" s="37"/>
      <c r="T55" s="37"/>
    </row>
    <row r="56" spans="1:20" x14ac:dyDescent="0.25">
      <c r="B56" s="198" t="s">
        <v>286</v>
      </c>
      <c r="C56" s="37"/>
      <c r="D56" s="37"/>
      <c r="E56" s="3"/>
      <c r="F56" s="3"/>
      <c r="G56" s="198" t="s">
        <v>287</v>
      </c>
      <c r="H56" s="37"/>
      <c r="I56" s="37"/>
      <c r="J56" s="37"/>
      <c r="L56" s="195" t="s">
        <v>270</v>
      </c>
      <c r="M56" s="3"/>
    </row>
    <row r="57" spans="1:20" ht="15" customHeight="1" x14ac:dyDescent="0.25">
      <c r="B57" s="37" t="s">
        <v>275</v>
      </c>
      <c r="E57" s="194" t="s">
        <v>276</v>
      </c>
      <c r="G57" s="37" t="s">
        <v>275</v>
      </c>
      <c r="H57" s="199"/>
      <c r="I57" s="199"/>
      <c r="J57" s="194" t="s">
        <v>277</v>
      </c>
      <c r="L57" s="163"/>
      <c r="M57" s="3" t="s">
        <v>271</v>
      </c>
      <c r="R57" s="3"/>
    </row>
    <row r="58" spans="1:20" ht="15" customHeight="1" x14ac:dyDescent="0.25">
      <c r="B58" s="37" t="s">
        <v>284</v>
      </c>
      <c r="E58" s="194" t="s">
        <v>278</v>
      </c>
      <c r="G58" s="37" t="s">
        <v>293</v>
      </c>
      <c r="H58" s="199"/>
      <c r="I58" s="199"/>
      <c r="J58" s="194" t="s">
        <v>278</v>
      </c>
      <c r="L58" s="164"/>
      <c r="M58" s="3" t="s">
        <v>272</v>
      </c>
    </row>
    <row r="59" spans="1:20" x14ac:dyDescent="0.25">
      <c r="B59" s="37" t="s">
        <v>282</v>
      </c>
      <c r="C59" s="37"/>
      <c r="D59" s="37"/>
      <c r="E59" s="194" t="s">
        <v>280</v>
      </c>
      <c r="G59" s="37" t="s">
        <v>294</v>
      </c>
      <c r="H59" s="199"/>
      <c r="I59" s="199"/>
      <c r="J59" s="194" t="s">
        <v>279</v>
      </c>
      <c r="L59" s="153"/>
      <c r="M59" s="37" t="s">
        <v>269</v>
      </c>
    </row>
    <row r="60" spans="1:20" x14ac:dyDescent="0.25">
      <c r="B60" s="37" t="s">
        <v>283</v>
      </c>
      <c r="C60" s="37"/>
      <c r="D60" s="37"/>
      <c r="E60" s="194" t="s">
        <v>281</v>
      </c>
      <c r="L60" s="154"/>
      <c r="M60" s="37" t="s">
        <v>289</v>
      </c>
    </row>
    <row r="62" spans="1:20" ht="18.75" x14ac:dyDescent="0.25">
      <c r="B62" s="45" t="s">
        <v>291</v>
      </c>
    </row>
    <row r="63" spans="1:20" x14ac:dyDescent="0.25">
      <c r="B63" s="37"/>
    </row>
    <row r="64" spans="1:20" x14ac:dyDescent="0.25">
      <c r="B64" s="37"/>
      <c r="E64" s="194"/>
    </row>
  </sheetData>
  <sheetProtection algorithmName="SHA-512" hashValue="BMO7D44g14TqahL53KKBXkbivqQcV13VUyTmv9S0I/LnEyJ1p8JcDm9zHGbuLGTcH/Osz6XfGSW4d5G/CaI27g==" saltValue="DCzEVVDuAUL8oNLtOvZn/Q==" spinCount="100000" sheet="1" objects="1" scenarios="1" selectLockedCells="1" selectUnlockedCells="1"/>
  <dataConsolidate/>
  <customSheetViews>
    <customSheetView guid="{48CB502E-C774-4C7C-8239-0EC21EDF8836}" scale="85" showPageBreaks="1" showGridLines="0" fitToPage="1" printArea="1">
      <selection activeCell="I38" sqref="I38"/>
      <pageMargins left="0.39370078740157483" right="0.35433070866141736" top="1.3779527559055118" bottom="0.47244094488188981" header="0.19685039370078741" footer="0.19685039370078741"/>
      <pageSetup paperSize="9" scale="47" orientation="landscape" r:id="rId1"/>
      <headerFooter differentFirst="1" scaleWithDoc="0">
        <oddHeader>&amp;R&amp;"Arial,Standard"&amp;8&amp;G</oddHeader>
        <firstHeader>&amp;L&amp;"Arial,Standard"&amp;10&amp;G&amp;"Arial Black,Standard"&amp;14
&amp;R&amp;"Arial Black,Standard"&amp;8Amt für Jugend und Berufsberatung
&amp;"Arial,Standard"Ergänzende Hilfen zur Erziehung
Trägerschaften - Controlling</firstHeader>
        <firstFooter>&amp;L&amp;"Arial,Standard"&amp;8  27.05.2020&amp;R&amp;"Arial,Standard"&amp;8&amp;P/&amp;N</firstFooter>
      </headerFooter>
    </customSheetView>
  </customSheetViews>
  <mergeCells count="4">
    <mergeCell ref="G4:J4"/>
    <mergeCell ref="K4:M4"/>
    <mergeCell ref="Q5:R5"/>
    <mergeCell ref="O5:P5"/>
  </mergeCells>
  <conditionalFormatting sqref="D13:D53">
    <cfRule type="containsText" dxfId="31" priority="5" operator="containsText" text="N">
      <formula>NOT(ISERROR(SEARCH("N",D13)))</formula>
    </cfRule>
  </conditionalFormatting>
  <conditionalFormatting sqref="D24:D36">
    <cfRule type="expression" dxfId="30" priority="11">
      <formula>AND(C24="N",D24="")</formula>
    </cfRule>
    <cfRule type="expression" dxfId="29" priority="12">
      <formula>AND(C24="J")</formula>
    </cfRule>
  </conditionalFormatting>
  <conditionalFormatting sqref="D41:D53">
    <cfRule type="expression" dxfId="28" priority="6">
      <formula>AND(C41="N",D41="")</formula>
    </cfRule>
    <cfRule type="expression" dxfId="27" priority="7">
      <formula>AND(C41="J")</formula>
    </cfRule>
  </conditionalFormatting>
  <conditionalFormatting sqref="E13:F15 D13:D19">
    <cfRule type="expression" dxfId="26" priority="14">
      <formula>AND(C13="N",D13="")</formula>
    </cfRule>
    <cfRule type="expression" dxfId="25" priority="15">
      <formula>AND(C13="J")</formula>
    </cfRule>
  </conditionalFormatting>
  <conditionalFormatting sqref="E13:F15">
    <cfRule type="containsText" dxfId="24" priority="10" operator="containsText" text="N">
      <formula>NOT(ISERROR(SEARCH("N",E13)))</formula>
    </cfRule>
  </conditionalFormatting>
  <conditionalFormatting sqref="F24">
    <cfRule type="containsText" dxfId="23" priority="2" operator="containsText" text="N">
      <formula>NOT(ISERROR(SEARCH("N",F24)))</formula>
    </cfRule>
    <cfRule type="expression" dxfId="22" priority="3">
      <formula>AND(E24="N",F24="")</formula>
    </cfRule>
    <cfRule type="expression" dxfId="21" priority="4">
      <formula>AND(E24="J")</formula>
    </cfRule>
  </conditionalFormatting>
  <conditionalFormatting sqref="J13:J22 J24:J39">
    <cfRule type="containsText" dxfId="20" priority="13" operator="containsText" text="Gesuch einreichen">
      <formula>NOT(ISERROR(SEARCH("Gesuch einreichen",J13)))</formula>
    </cfRule>
  </conditionalFormatting>
  <conditionalFormatting sqref="J41:J53">
    <cfRule type="containsText" dxfId="19" priority="1" operator="containsText" text="Gesuch einreichen">
      <formula>NOT(ISERROR(SEARCH("Gesuch einreichen",J41)))</formula>
    </cfRule>
  </conditionalFormatting>
  <dataValidations count="1">
    <dataValidation type="list" allowBlank="1" showInputMessage="1" showErrorMessage="1" sqref="C24:C36 C13:C19 K40:K53 K23:K36 K8:K19 C40:C53" xr:uid="{65BF2553-A371-4B63-9F25-065C310DE0B5}">
      <formula1>"J,N"</formula1>
    </dataValidation>
  </dataValidations>
  <pageMargins left="0.39370078740157483" right="0.35433070866141736" top="1.3779527559055118" bottom="0.47244094488188981" header="0.19685039370078741" footer="0.19685039370078741"/>
  <pageSetup paperSize="9" scale="45" orientation="landscape" r:id="rId2"/>
  <headerFooter differentFirst="1" scaleWithDoc="0">
    <oddHeader>&amp;R&amp;"Arial,Standard"&amp;8&amp;G</oddHeader>
    <firstHeader>&amp;L&amp;"Arial,Standard"&amp;10&amp;G&amp;"Arial Black,Standard"&amp;14
&amp;R&amp;"Arial Black,Standard"&amp;8Amt für Jugend und Berufsberatung
&amp;"Arial,Standard"Ergänzende Hilfen zur Erziehung
Trägerschaften - Controlling</firstHeader>
    <firstFooter>&amp;L&amp;"Arial,Standard"&amp;8  27.05.2020&amp;R&amp;"Arial,Standard"&amp;8&amp;P/&amp;N</firstFooter>
  </headerFooter>
  <legacyDrawingHF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1989E192-F756-410D-AEC6-1FD1F49DFC67}">
          <x14:formula1>
            <xm:f>'C:\Users\B221MHA\AppData\Local\Temp\notes554E22\[Formular Investitionen_B2020.xlsx]Formular Investitionen'!#REF!</xm:f>
          </x14:formula1>
          <xm:sqref>C2:C3</xm:sqref>
        </x14:dataValidation>
        <x14:dataValidation type="list" allowBlank="1" showInputMessage="1" showErrorMessage="1" xr:uid="{B9F536E8-C076-475D-88FE-CF5ED6869D3A}">
          <x14:formula1>
            <xm:f>Daten!$A$2:$A$105</xm:f>
          </x14:formula1>
          <xm:sqref>E2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T64"/>
  <sheetViews>
    <sheetView showGridLines="0" tabSelected="1" zoomScale="85" zoomScaleNormal="85" zoomScalePageLayoutView="70" workbookViewId="0"/>
  </sheetViews>
  <sheetFormatPr baseColWidth="10" defaultColWidth="7.140625" defaultRowHeight="15" x14ac:dyDescent="0.25"/>
  <cols>
    <col min="1" max="1" width="3.85546875" customWidth="1"/>
    <col min="2" max="2" width="60.5703125" customWidth="1"/>
    <col min="3" max="3" width="12.42578125" customWidth="1"/>
    <col min="4" max="4" width="15" customWidth="1"/>
    <col min="5" max="6" width="13.42578125" customWidth="1"/>
    <col min="7" max="8" width="16.5703125" customWidth="1"/>
    <col min="9" max="9" width="13.7109375" customWidth="1"/>
    <col min="10" max="10" width="17.85546875" customWidth="1"/>
    <col min="11" max="12" width="12.28515625" customWidth="1"/>
    <col min="13" max="13" width="17.85546875" customWidth="1"/>
    <col min="14" max="14" width="7.42578125" customWidth="1"/>
    <col min="15" max="17" width="13.5703125" customWidth="1"/>
    <col min="18" max="18" width="14.28515625" customWidth="1"/>
    <col min="19" max="19" width="55" customWidth="1"/>
  </cols>
  <sheetData>
    <row r="1" spans="1:20" s="2" customFormat="1" ht="18.75" customHeight="1" x14ac:dyDescent="0.25">
      <c r="A1" s="9"/>
      <c r="D1" s="10" t="s">
        <v>18</v>
      </c>
      <c r="E1" s="10" t="s">
        <v>17</v>
      </c>
      <c r="F1" s="10"/>
      <c r="G1" s="10" t="s">
        <v>196</v>
      </c>
      <c r="N1" s="11"/>
      <c r="O1" s="4"/>
      <c r="P1" s="4"/>
      <c r="Q1" s="4"/>
      <c r="R1" s="4"/>
    </row>
    <row r="2" spans="1:20" s="2" customFormat="1" ht="22.5" x14ac:dyDescent="0.25">
      <c r="A2" s="12"/>
      <c r="B2" s="42" t="s">
        <v>197</v>
      </c>
      <c r="C2" s="42"/>
      <c r="D2" s="49">
        <v>2027</v>
      </c>
      <c r="E2" s="48"/>
      <c r="F2" s="14" t="str">
        <f>IFERROR(VLOOKUP(E2,Daten!A2:B128,2,0),"")</f>
        <v/>
      </c>
      <c r="G2" s="15"/>
      <c r="H2" s="15"/>
      <c r="I2" s="15"/>
      <c r="J2" s="16"/>
      <c r="K2" s="16"/>
      <c r="L2" s="16"/>
      <c r="M2" s="17"/>
      <c r="N2" s="11"/>
      <c r="O2" s="4"/>
      <c r="P2" s="4"/>
      <c r="Q2" s="4"/>
      <c r="R2" s="4"/>
    </row>
    <row r="3" spans="1:20" s="2" customFormat="1" ht="23.25" thickBot="1" x14ac:dyDescent="0.3">
      <c r="A3" s="12"/>
      <c r="B3" s="42"/>
      <c r="C3" s="42"/>
      <c r="D3" s="49"/>
      <c r="F3" s="155"/>
      <c r="G3" s="155"/>
      <c r="H3" s="155"/>
      <c r="I3" s="155"/>
      <c r="J3" s="156"/>
      <c r="K3" s="156"/>
      <c r="L3" s="156"/>
      <c r="N3" s="11"/>
      <c r="O3" s="4"/>
      <c r="P3" s="4"/>
      <c r="Q3" s="4"/>
      <c r="R3" s="4"/>
    </row>
    <row r="4" spans="1:20" s="7" customFormat="1" ht="22.5" customHeight="1" thickBot="1" x14ac:dyDescent="0.3">
      <c r="A4" s="18"/>
      <c r="B4" s="43"/>
      <c r="C4" s="19"/>
      <c r="D4" s="19"/>
      <c r="E4" s="19"/>
      <c r="F4" s="19"/>
      <c r="G4" s="204" t="str">
        <f>"Budget "&amp;$D$2</f>
        <v>Budget 2027</v>
      </c>
      <c r="H4" s="205"/>
      <c r="I4" s="205"/>
      <c r="J4" s="206"/>
      <c r="K4" s="207" t="str">
        <f>"Schlussrechnung "&amp;$D$2</f>
        <v>Schlussrechnung 2027</v>
      </c>
      <c r="L4" s="208"/>
      <c r="M4" s="209"/>
      <c r="O4" s="20"/>
      <c r="P4" s="20"/>
      <c r="Q4" s="20"/>
      <c r="R4" s="20"/>
    </row>
    <row r="5" spans="1:20" s="1" customFormat="1" ht="100.5" customHeight="1" thickBot="1" x14ac:dyDescent="0.25">
      <c r="A5" s="21"/>
      <c r="B5" s="109" t="s">
        <v>21</v>
      </c>
      <c r="C5" s="110" t="s">
        <v>26</v>
      </c>
      <c r="D5" s="111" t="s">
        <v>24</v>
      </c>
      <c r="E5" s="111" t="s">
        <v>25</v>
      </c>
      <c r="F5" s="112" t="s">
        <v>199</v>
      </c>
      <c r="G5" s="160" t="s">
        <v>303</v>
      </c>
      <c r="H5" s="161" t="s">
        <v>258</v>
      </c>
      <c r="I5" s="161" t="s">
        <v>259</v>
      </c>
      <c r="J5" s="162" t="s">
        <v>288</v>
      </c>
      <c r="K5" s="157" t="s">
        <v>27</v>
      </c>
      <c r="L5" s="158" t="s">
        <v>273</v>
      </c>
      <c r="M5" s="159" t="s">
        <v>274</v>
      </c>
      <c r="N5" s="22"/>
      <c r="O5" s="212" t="str">
        <f>"Budget "&amp;$D$2
&amp;CHAR(10)&amp;" (Konten im BAB)"</f>
        <v>Budget 2027
 (Konten im BAB)</v>
      </c>
      <c r="P5" s="213"/>
      <c r="Q5" s="210" t="str">
        <f>"Schlussrechnung "&amp;$D$2
&amp;CHAR(10)&amp;" (Konten im BAB)"</f>
        <v>Schlussrechnung 2027
 (Konten im BAB)</v>
      </c>
      <c r="R5" s="211" t="str">
        <f t="shared" ref="R5" si="0">"Budget "&amp;$D$2
&amp;CHAR(10)&amp;" (Konten im BAB)"</f>
        <v>Budget 2027
 (Konten im BAB)</v>
      </c>
      <c r="S5" s="178" t="s">
        <v>28</v>
      </c>
      <c r="T5" s="1" t="s">
        <v>20</v>
      </c>
    </row>
    <row r="6" spans="1:20" s="8" customFormat="1" ht="15.75" thickBot="1" x14ac:dyDescent="0.25">
      <c r="A6" s="21"/>
      <c r="B6" s="196"/>
      <c r="C6" s="197"/>
      <c r="D6" s="197"/>
      <c r="E6" s="197"/>
      <c r="F6" s="197"/>
      <c r="G6" s="197"/>
      <c r="H6" s="108"/>
      <c r="I6" s="108"/>
      <c r="J6" s="108"/>
      <c r="K6" s="108"/>
      <c r="L6" s="108"/>
      <c r="M6" s="108"/>
      <c r="N6" s="22"/>
      <c r="O6" s="23"/>
      <c r="P6" s="23"/>
      <c r="Q6" s="24" t="s">
        <v>20</v>
      </c>
      <c r="R6" s="24"/>
      <c r="S6" s="23"/>
    </row>
    <row r="7" spans="1:20" s="4" customFormat="1" ht="15.75" thickBot="1" x14ac:dyDescent="0.3">
      <c r="A7" s="25"/>
      <c r="B7" s="125" t="s">
        <v>312</v>
      </c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26"/>
      <c r="O7" s="136" t="s">
        <v>30</v>
      </c>
      <c r="P7" s="137" t="s">
        <v>31</v>
      </c>
      <c r="Q7" s="138" t="s">
        <v>30</v>
      </c>
      <c r="R7" s="139" t="s">
        <v>31</v>
      </c>
    </row>
    <row r="8" spans="1:20" s="2" customFormat="1" ht="25.5" x14ac:dyDescent="0.25">
      <c r="A8" s="64"/>
      <c r="B8" s="170" t="s">
        <v>260</v>
      </c>
      <c r="C8" s="171"/>
      <c r="D8" s="172"/>
      <c r="E8" s="172"/>
      <c r="F8" s="173"/>
      <c r="G8" s="171"/>
      <c r="H8" s="174"/>
      <c r="I8" s="69"/>
      <c r="J8" s="175"/>
      <c r="K8" s="174"/>
      <c r="L8" s="69"/>
      <c r="M8" s="176"/>
      <c r="N8" s="40"/>
      <c r="O8" s="145">
        <f t="shared" ref="O8:O11" si="1">ROUND(I8,0)</f>
        <v>0</v>
      </c>
      <c r="P8" s="177"/>
      <c r="Q8" s="145">
        <f t="shared" ref="Q8:Q12" si="2">ROUND(L8,0)</f>
        <v>0</v>
      </c>
      <c r="R8" s="177"/>
      <c r="S8" s="179"/>
    </row>
    <row r="9" spans="1:20" s="6" customFormat="1" ht="25.5" x14ac:dyDescent="0.25">
      <c r="A9" s="65"/>
      <c r="B9" s="71" t="s">
        <v>255</v>
      </c>
      <c r="C9" s="99"/>
      <c r="D9" s="39"/>
      <c r="E9" s="39"/>
      <c r="F9" s="134"/>
      <c r="G9" s="165"/>
      <c r="H9" s="28"/>
      <c r="I9" s="167"/>
      <c r="J9" s="104"/>
      <c r="K9" s="117"/>
      <c r="L9" s="168"/>
      <c r="M9" s="72"/>
      <c r="N9" s="40"/>
      <c r="O9" s="169">
        <f t="shared" si="1"/>
        <v>0</v>
      </c>
      <c r="P9" s="29"/>
      <c r="Q9" s="169">
        <f t="shared" si="2"/>
        <v>0</v>
      </c>
      <c r="R9" s="29"/>
      <c r="S9" s="182"/>
    </row>
    <row r="10" spans="1:20" s="6" customFormat="1" ht="25.5" x14ac:dyDescent="0.25">
      <c r="A10" s="65"/>
      <c r="B10" s="71" t="s">
        <v>255</v>
      </c>
      <c r="C10" s="99"/>
      <c r="D10" s="39"/>
      <c r="E10" s="39"/>
      <c r="F10" s="134"/>
      <c r="G10" s="99"/>
      <c r="H10" s="41"/>
      <c r="I10" s="55"/>
      <c r="J10" s="104"/>
      <c r="K10" s="117"/>
      <c r="L10" s="56"/>
      <c r="M10" s="72"/>
      <c r="N10" s="40"/>
      <c r="O10" s="27">
        <f t="shared" si="1"/>
        <v>0</v>
      </c>
      <c r="P10" s="29"/>
      <c r="Q10" s="27">
        <f t="shared" si="2"/>
        <v>0</v>
      </c>
      <c r="R10" s="29"/>
      <c r="S10" s="180"/>
    </row>
    <row r="11" spans="1:20" s="2" customFormat="1" ht="25.5" x14ac:dyDescent="0.25">
      <c r="A11" s="64"/>
      <c r="B11" s="71" t="s">
        <v>255</v>
      </c>
      <c r="C11" s="99"/>
      <c r="D11" s="39"/>
      <c r="E11" s="39"/>
      <c r="F11" s="134"/>
      <c r="G11" s="100"/>
      <c r="H11" s="28"/>
      <c r="I11" s="55"/>
      <c r="J11" s="104"/>
      <c r="K11" s="117"/>
      <c r="L11" s="56"/>
      <c r="M11" s="72"/>
      <c r="N11" s="40"/>
      <c r="O11" s="27">
        <f t="shared" si="1"/>
        <v>0</v>
      </c>
      <c r="P11" s="29"/>
      <c r="Q11" s="27">
        <f t="shared" si="2"/>
        <v>0</v>
      </c>
      <c r="R11" s="29"/>
      <c r="S11" s="180"/>
    </row>
    <row r="12" spans="1:20" s="6" customFormat="1" ht="26.25" thickBot="1" x14ac:dyDescent="0.3">
      <c r="A12" s="65"/>
      <c r="B12" s="71" t="s">
        <v>255</v>
      </c>
      <c r="C12" s="101"/>
      <c r="D12" s="78"/>
      <c r="E12" s="78"/>
      <c r="F12" s="135"/>
      <c r="G12" s="101"/>
      <c r="H12" s="79"/>
      <c r="I12" s="80"/>
      <c r="J12" s="105"/>
      <c r="K12" s="118"/>
      <c r="L12" s="82"/>
      <c r="M12" s="83"/>
      <c r="N12" s="40"/>
      <c r="O12" s="144">
        <f>ROUND(I12,0)</f>
        <v>0</v>
      </c>
      <c r="P12" s="150"/>
      <c r="Q12" s="144">
        <f t="shared" si="2"/>
        <v>0</v>
      </c>
      <c r="R12" s="150"/>
      <c r="S12" s="203"/>
    </row>
    <row r="13" spans="1:20" s="2" customFormat="1" ht="13.5" x14ac:dyDescent="0.25">
      <c r="A13" s="64"/>
      <c r="B13" s="129" t="s">
        <v>256</v>
      </c>
      <c r="C13" s="102"/>
      <c r="D13" s="50"/>
      <c r="E13" s="50"/>
      <c r="F13" s="189">
        <v>25</v>
      </c>
      <c r="G13" s="106"/>
      <c r="H13" s="52"/>
      <c r="I13" s="41"/>
      <c r="J13" s="200" t="str">
        <f>IF(H13="","",IF(H13&lt;100000,"N","Gesuch einreichen"))</f>
        <v/>
      </c>
      <c r="K13" s="57"/>
      <c r="L13" s="41"/>
      <c r="M13" s="73"/>
      <c r="N13" s="40"/>
      <c r="O13" s="147"/>
      <c r="P13" s="141">
        <f>IFERROR(IF(G13&lt;50000,0,H13/F13),"Bitte prüfen!!")</f>
        <v>0</v>
      </c>
      <c r="Q13" s="147"/>
      <c r="R13" s="141">
        <f t="shared" ref="R13:R19" si="3">IFERROR(IF(M13="",0,M13/F13),"Bitte prüfen!!")</f>
        <v>0</v>
      </c>
      <c r="S13" s="179"/>
    </row>
    <row r="14" spans="1:20" s="2" customFormat="1" ht="13.5" x14ac:dyDescent="0.25">
      <c r="A14" s="64"/>
      <c r="B14" s="129" t="s">
        <v>256</v>
      </c>
      <c r="C14" s="102"/>
      <c r="D14" s="50"/>
      <c r="E14" s="50"/>
      <c r="F14" s="190">
        <v>25</v>
      </c>
      <c r="G14" s="106"/>
      <c r="H14" s="52"/>
      <c r="I14" s="41"/>
      <c r="J14" s="200" t="str">
        <f t="shared" ref="J14:J19" si="4">IF(H14="","",IF(H14&lt;100000,"N","Gesuch einreichen"))</f>
        <v/>
      </c>
      <c r="K14" s="57"/>
      <c r="L14" s="41"/>
      <c r="M14" s="73"/>
      <c r="N14" s="40"/>
      <c r="O14" s="148"/>
      <c r="P14" s="141">
        <f t="shared" ref="P14:P19" si="5">IFERROR(IF(G14&lt;50000,0,H14/F14),"Bitte prüfen!!")</f>
        <v>0</v>
      </c>
      <c r="Q14" s="148"/>
      <c r="R14" s="141">
        <f t="shared" si="3"/>
        <v>0</v>
      </c>
      <c r="S14" s="180"/>
    </row>
    <row r="15" spans="1:20" s="2" customFormat="1" ht="13.5" x14ac:dyDescent="0.25">
      <c r="A15" s="64"/>
      <c r="B15" s="129" t="s">
        <v>256</v>
      </c>
      <c r="C15" s="102"/>
      <c r="D15" s="50"/>
      <c r="E15" s="50"/>
      <c r="F15" s="190">
        <v>25</v>
      </c>
      <c r="G15" s="106"/>
      <c r="H15" s="52"/>
      <c r="I15" s="41"/>
      <c r="J15" s="200" t="str">
        <f t="shared" si="4"/>
        <v/>
      </c>
      <c r="K15" s="57"/>
      <c r="L15" s="41"/>
      <c r="M15" s="73"/>
      <c r="N15" s="40"/>
      <c r="O15" s="148"/>
      <c r="P15" s="141">
        <f t="shared" si="5"/>
        <v>0</v>
      </c>
      <c r="Q15" s="148"/>
      <c r="R15" s="141">
        <f t="shared" si="3"/>
        <v>0</v>
      </c>
      <c r="S15" s="180"/>
    </row>
    <row r="16" spans="1:20" s="2" customFormat="1" ht="13.5" x14ac:dyDescent="0.25">
      <c r="A16" s="64"/>
      <c r="B16" s="129" t="s">
        <v>256</v>
      </c>
      <c r="C16" s="102"/>
      <c r="D16" s="50"/>
      <c r="E16" s="51"/>
      <c r="F16" s="184">
        <v>25</v>
      </c>
      <c r="G16" s="106"/>
      <c r="H16" s="52"/>
      <c r="I16" s="41"/>
      <c r="J16" s="200" t="str">
        <f t="shared" si="4"/>
        <v/>
      </c>
      <c r="K16" s="58"/>
      <c r="L16" s="41"/>
      <c r="M16" s="73"/>
      <c r="N16" s="40"/>
      <c r="O16" s="148"/>
      <c r="P16" s="141">
        <f t="shared" si="5"/>
        <v>0</v>
      </c>
      <c r="Q16" s="148"/>
      <c r="R16" s="141">
        <f t="shared" si="3"/>
        <v>0</v>
      </c>
      <c r="S16" s="180"/>
    </row>
    <row r="17" spans="1:19" s="2" customFormat="1" ht="13.5" x14ac:dyDescent="0.25">
      <c r="A17" s="64"/>
      <c r="B17" s="129" t="s">
        <v>256</v>
      </c>
      <c r="C17" s="102"/>
      <c r="D17" s="50"/>
      <c r="E17" s="51"/>
      <c r="F17" s="184">
        <v>25</v>
      </c>
      <c r="G17" s="106"/>
      <c r="H17" s="52"/>
      <c r="I17" s="41"/>
      <c r="J17" s="200" t="str">
        <f t="shared" si="4"/>
        <v/>
      </c>
      <c r="K17" s="58"/>
      <c r="L17" s="41"/>
      <c r="M17" s="73"/>
      <c r="N17" s="40"/>
      <c r="O17" s="148"/>
      <c r="P17" s="141">
        <f t="shared" si="5"/>
        <v>0</v>
      </c>
      <c r="Q17" s="148"/>
      <c r="R17" s="141">
        <f t="shared" si="3"/>
        <v>0</v>
      </c>
      <c r="S17" s="180"/>
    </row>
    <row r="18" spans="1:19" s="2" customFormat="1" ht="13.5" x14ac:dyDescent="0.25">
      <c r="A18" s="64"/>
      <c r="B18" s="129" t="s">
        <v>256</v>
      </c>
      <c r="C18" s="102"/>
      <c r="D18" s="50"/>
      <c r="E18" s="51"/>
      <c r="F18" s="184">
        <v>25</v>
      </c>
      <c r="G18" s="106"/>
      <c r="H18" s="52"/>
      <c r="I18" s="41"/>
      <c r="J18" s="200" t="str">
        <f t="shared" si="4"/>
        <v/>
      </c>
      <c r="K18" s="58"/>
      <c r="L18" s="41"/>
      <c r="M18" s="73"/>
      <c r="N18" s="40"/>
      <c r="O18" s="148"/>
      <c r="P18" s="141">
        <f t="shared" si="5"/>
        <v>0</v>
      </c>
      <c r="Q18" s="148"/>
      <c r="R18" s="141">
        <f t="shared" si="3"/>
        <v>0</v>
      </c>
      <c r="S18" s="180"/>
    </row>
    <row r="19" spans="1:19" s="2" customFormat="1" ht="14.25" thickBot="1" x14ac:dyDescent="0.3">
      <c r="A19" s="64"/>
      <c r="B19" s="130" t="s">
        <v>256</v>
      </c>
      <c r="C19" s="103"/>
      <c r="D19" s="74"/>
      <c r="E19" s="75"/>
      <c r="F19" s="185">
        <v>25</v>
      </c>
      <c r="G19" s="107"/>
      <c r="H19" s="76"/>
      <c r="I19" s="81"/>
      <c r="J19" s="201" t="str">
        <f t="shared" si="4"/>
        <v/>
      </c>
      <c r="K19" s="98"/>
      <c r="L19" s="81"/>
      <c r="M19" s="77"/>
      <c r="N19" s="40"/>
      <c r="O19" s="149"/>
      <c r="P19" s="141">
        <f t="shared" si="5"/>
        <v>0</v>
      </c>
      <c r="Q19" s="149"/>
      <c r="R19" s="141">
        <f t="shared" si="3"/>
        <v>0</v>
      </c>
      <c r="S19" s="181"/>
    </row>
    <row r="20" spans="1:19" s="2" customFormat="1" ht="17.45" customHeight="1" thickBot="1" x14ac:dyDescent="0.3">
      <c r="A20" s="31"/>
      <c r="B20" s="146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32" t="s">
        <v>23</v>
      </c>
      <c r="O20" s="33">
        <f>SUM(O8:O12)</f>
        <v>0</v>
      </c>
      <c r="P20" s="34">
        <f>SUM(P13:P19)</f>
        <v>0</v>
      </c>
      <c r="Q20" s="33">
        <f>SUM(Q8:Q12)</f>
        <v>0</v>
      </c>
      <c r="R20" s="34">
        <f>SUM(R13:R19)</f>
        <v>0</v>
      </c>
      <c r="S20" s="6"/>
    </row>
    <row r="21" spans="1:19" s="2" customFormat="1" ht="18" customHeight="1" thickTop="1" thickBot="1" x14ac:dyDescent="0.3">
      <c r="A21" s="31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35"/>
      <c r="P21" s="35"/>
      <c r="Q21" s="35"/>
      <c r="R21" s="35"/>
      <c r="S21" s="6"/>
    </row>
    <row r="22" spans="1:19" s="5" customFormat="1" ht="18" customHeight="1" thickBot="1" x14ac:dyDescent="0.3">
      <c r="A22" s="31"/>
      <c r="B22" s="66" t="s">
        <v>310</v>
      </c>
      <c r="C22" s="46"/>
      <c r="D22" s="46"/>
      <c r="E22" s="46"/>
      <c r="F22" s="46"/>
      <c r="G22" s="46"/>
      <c r="H22" s="46"/>
      <c r="I22" s="46"/>
      <c r="J22" s="46"/>
      <c r="K22" s="46"/>
      <c r="L22" s="46"/>
      <c r="M22" s="46"/>
      <c r="N22" s="36"/>
      <c r="O22" s="136" t="s">
        <v>32</v>
      </c>
      <c r="P22" s="137" t="s">
        <v>33</v>
      </c>
      <c r="Q22" s="138" t="s">
        <v>32</v>
      </c>
      <c r="R22" s="139" t="s">
        <v>33</v>
      </c>
      <c r="S22" s="44"/>
    </row>
    <row r="23" spans="1:19" s="2" customFormat="1" ht="26.25" thickBot="1" x14ac:dyDescent="0.3">
      <c r="A23" s="64"/>
      <c r="B23" s="113" t="s">
        <v>261</v>
      </c>
      <c r="C23" s="114"/>
      <c r="D23" s="91"/>
      <c r="E23" s="91"/>
      <c r="F23" s="115"/>
      <c r="G23" s="114"/>
      <c r="H23" s="92"/>
      <c r="I23" s="93"/>
      <c r="J23" s="116"/>
      <c r="K23" s="92"/>
      <c r="L23" s="93"/>
      <c r="M23" s="94"/>
      <c r="N23" s="84"/>
      <c r="O23" s="142">
        <f>ROUND(I23,0)</f>
        <v>0</v>
      </c>
      <c r="P23" s="143"/>
      <c r="Q23" s="142">
        <f>ROUND(L23,0)</f>
        <v>0</v>
      </c>
      <c r="R23" s="143"/>
      <c r="S23" s="183"/>
    </row>
    <row r="24" spans="1:19" s="2" customFormat="1" ht="13.5" x14ac:dyDescent="0.25">
      <c r="A24" s="64"/>
      <c r="B24" s="129" t="s">
        <v>257</v>
      </c>
      <c r="C24" s="102"/>
      <c r="D24" s="95"/>
      <c r="E24" s="88"/>
      <c r="F24" s="189"/>
      <c r="G24" s="119"/>
      <c r="H24" s="96"/>
      <c r="I24" s="89"/>
      <c r="J24" s="202" t="str">
        <f>IF(H24="","",IF(H24&lt;30000,"N","Gesuch einreichen"))</f>
        <v/>
      </c>
      <c r="K24" s="121"/>
      <c r="L24" s="89"/>
      <c r="M24" s="97"/>
      <c r="N24" s="40"/>
      <c r="O24" s="151"/>
      <c r="P24" s="141">
        <f>IFERROR(IF(G24&lt;3000,0,H24/F24),"Bitte prüfen!!")</f>
        <v>0</v>
      </c>
      <c r="Q24" s="151"/>
      <c r="R24" s="141">
        <f>IFERROR(IF(M24="",0,M24/F24),"Bitte prüfen!!")</f>
        <v>0</v>
      </c>
      <c r="S24" s="182"/>
    </row>
    <row r="25" spans="1:19" s="2" customFormat="1" ht="13.5" x14ac:dyDescent="0.25">
      <c r="A25" s="64"/>
      <c r="B25" s="129" t="s">
        <v>257</v>
      </c>
      <c r="C25" s="102"/>
      <c r="D25" s="59"/>
      <c r="E25" s="54"/>
      <c r="F25" s="191"/>
      <c r="G25" s="120"/>
      <c r="H25" s="60"/>
      <c r="I25" s="47"/>
      <c r="J25" s="202" t="str">
        <f t="shared" ref="J25:J36" si="6">IF(H25="","",IF(H25&lt;30000,"N","Gesuch einreichen"))</f>
        <v/>
      </c>
      <c r="K25" s="122"/>
      <c r="L25" s="47"/>
      <c r="M25" s="86"/>
      <c r="N25" s="40"/>
      <c r="O25" s="140"/>
      <c r="P25" s="141">
        <f t="shared" ref="P25:P36" si="7">IFERROR(IF(G25&lt;3000,0,H25/F25),"Bitte prüfen!!")</f>
        <v>0</v>
      </c>
      <c r="Q25" s="140"/>
      <c r="R25" s="141">
        <f t="shared" ref="R25:R36" si="8">IFERROR(IF(M25="",0,M25/F25),"Bitte prüfen!!")</f>
        <v>0</v>
      </c>
      <c r="S25" s="180"/>
    </row>
    <row r="26" spans="1:19" s="2" customFormat="1" ht="13.5" x14ac:dyDescent="0.25">
      <c r="A26" s="64"/>
      <c r="B26" s="129" t="s">
        <v>257</v>
      </c>
      <c r="C26" s="102"/>
      <c r="D26" s="59"/>
      <c r="E26" s="54"/>
      <c r="F26" s="191"/>
      <c r="G26" s="120"/>
      <c r="H26" s="60"/>
      <c r="I26" s="47"/>
      <c r="J26" s="202" t="str">
        <f t="shared" si="6"/>
        <v/>
      </c>
      <c r="K26" s="122"/>
      <c r="L26" s="47"/>
      <c r="M26" s="86"/>
      <c r="N26" s="40"/>
      <c r="O26" s="140"/>
      <c r="P26" s="141">
        <f t="shared" si="7"/>
        <v>0</v>
      </c>
      <c r="Q26" s="140"/>
      <c r="R26" s="141">
        <f t="shared" si="8"/>
        <v>0</v>
      </c>
      <c r="S26" s="180"/>
    </row>
    <row r="27" spans="1:19" s="2" customFormat="1" ht="13.5" x14ac:dyDescent="0.25">
      <c r="A27" s="64"/>
      <c r="B27" s="129" t="s">
        <v>257</v>
      </c>
      <c r="C27" s="102"/>
      <c r="D27" s="59"/>
      <c r="E27" s="54"/>
      <c r="F27" s="191"/>
      <c r="G27" s="120"/>
      <c r="H27" s="60"/>
      <c r="I27" s="47"/>
      <c r="J27" s="202" t="str">
        <f t="shared" si="6"/>
        <v/>
      </c>
      <c r="K27" s="122"/>
      <c r="L27" s="47"/>
      <c r="M27" s="86"/>
      <c r="N27" s="40"/>
      <c r="O27" s="140"/>
      <c r="P27" s="141">
        <f t="shared" si="7"/>
        <v>0</v>
      </c>
      <c r="Q27" s="140"/>
      <c r="R27" s="141">
        <f t="shared" si="8"/>
        <v>0</v>
      </c>
      <c r="S27" s="180"/>
    </row>
    <row r="28" spans="1:19" s="2" customFormat="1" ht="13.5" x14ac:dyDescent="0.25">
      <c r="A28" s="64"/>
      <c r="B28" s="129" t="s">
        <v>257</v>
      </c>
      <c r="C28" s="102"/>
      <c r="D28" s="50"/>
      <c r="E28" s="51"/>
      <c r="F28" s="192"/>
      <c r="G28" s="106"/>
      <c r="H28" s="90"/>
      <c r="I28" s="47"/>
      <c r="J28" s="202" t="str">
        <f t="shared" si="6"/>
        <v/>
      </c>
      <c r="K28" s="124"/>
      <c r="L28" s="47"/>
      <c r="M28" s="73"/>
      <c r="N28" s="40"/>
      <c r="O28" s="148"/>
      <c r="P28" s="141">
        <f t="shared" si="7"/>
        <v>0</v>
      </c>
      <c r="Q28" s="140"/>
      <c r="R28" s="141">
        <f t="shared" si="8"/>
        <v>0</v>
      </c>
      <c r="S28" s="180"/>
    </row>
    <row r="29" spans="1:19" s="2" customFormat="1" ht="13.5" x14ac:dyDescent="0.25">
      <c r="A29" s="64"/>
      <c r="B29" s="129" t="s">
        <v>257</v>
      </c>
      <c r="C29" s="102"/>
      <c r="D29" s="53"/>
      <c r="E29" s="54"/>
      <c r="F29" s="191"/>
      <c r="G29" s="120"/>
      <c r="H29" s="60"/>
      <c r="I29" s="47"/>
      <c r="J29" s="202" t="str">
        <f t="shared" si="6"/>
        <v/>
      </c>
      <c r="K29" s="122"/>
      <c r="L29" s="47"/>
      <c r="M29" s="86"/>
      <c r="N29" s="40"/>
      <c r="O29" s="148"/>
      <c r="P29" s="141">
        <f t="shared" si="7"/>
        <v>0</v>
      </c>
      <c r="Q29" s="140"/>
      <c r="R29" s="141">
        <f t="shared" si="8"/>
        <v>0</v>
      </c>
      <c r="S29" s="180"/>
    </row>
    <row r="30" spans="1:19" s="2" customFormat="1" ht="13.5" x14ac:dyDescent="0.25">
      <c r="A30" s="64"/>
      <c r="B30" s="129" t="s">
        <v>257</v>
      </c>
      <c r="C30" s="102"/>
      <c r="D30" s="53"/>
      <c r="E30" s="54"/>
      <c r="F30" s="191"/>
      <c r="G30" s="120"/>
      <c r="H30" s="60"/>
      <c r="I30" s="47"/>
      <c r="J30" s="202" t="str">
        <f t="shared" si="6"/>
        <v/>
      </c>
      <c r="K30" s="122"/>
      <c r="L30" s="47"/>
      <c r="M30" s="86"/>
      <c r="N30" s="40"/>
      <c r="O30" s="148"/>
      <c r="P30" s="141">
        <f t="shared" si="7"/>
        <v>0</v>
      </c>
      <c r="Q30" s="140"/>
      <c r="R30" s="141">
        <f t="shared" si="8"/>
        <v>0</v>
      </c>
      <c r="S30" s="180"/>
    </row>
    <row r="31" spans="1:19" s="2" customFormat="1" ht="13.5" x14ac:dyDescent="0.25">
      <c r="A31" s="64"/>
      <c r="B31" s="129" t="s">
        <v>257</v>
      </c>
      <c r="C31" s="102"/>
      <c r="D31" s="53"/>
      <c r="E31" s="54"/>
      <c r="F31" s="191"/>
      <c r="G31" s="120"/>
      <c r="H31" s="60"/>
      <c r="I31" s="47"/>
      <c r="J31" s="202" t="str">
        <f t="shared" si="6"/>
        <v/>
      </c>
      <c r="K31" s="122"/>
      <c r="L31" s="47"/>
      <c r="M31" s="86"/>
      <c r="N31" s="40"/>
      <c r="O31" s="148"/>
      <c r="P31" s="141">
        <f t="shared" si="7"/>
        <v>0</v>
      </c>
      <c r="Q31" s="140"/>
      <c r="R31" s="141">
        <f t="shared" si="8"/>
        <v>0</v>
      </c>
      <c r="S31" s="180"/>
    </row>
    <row r="32" spans="1:19" s="2" customFormat="1" ht="13.5" x14ac:dyDescent="0.25">
      <c r="A32" s="64"/>
      <c r="B32" s="129" t="s">
        <v>257</v>
      </c>
      <c r="C32" s="102"/>
      <c r="D32" s="53"/>
      <c r="E32" s="54"/>
      <c r="F32" s="191"/>
      <c r="G32" s="120"/>
      <c r="H32" s="60"/>
      <c r="I32" s="47"/>
      <c r="J32" s="202" t="str">
        <f t="shared" si="6"/>
        <v/>
      </c>
      <c r="K32" s="122"/>
      <c r="L32" s="47"/>
      <c r="M32" s="86"/>
      <c r="N32" s="40"/>
      <c r="O32" s="148"/>
      <c r="P32" s="141">
        <f t="shared" si="7"/>
        <v>0</v>
      </c>
      <c r="Q32" s="140"/>
      <c r="R32" s="141">
        <f t="shared" si="8"/>
        <v>0</v>
      </c>
      <c r="S32" s="180"/>
    </row>
    <row r="33" spans="1:19" s="2" customFormat="1" ht="13.5" x14ac:dyDescent="0.25">
      <c r="A33" s="64"/>
      <c r="B33" s="129" t="s">
        <v>257</v>
      </c>
      <c r="C33" s="102"/>
      <c r="D33" s="53"/>
      <c r="E33" s="54"/>
      <c r="F33" s="191"/>
      <c r="G33" s="120"/>
      <c r="H33" s="60"/>
      <c r="I33" s="47"/>
      <c r="J33" s="202" t="str">
        <f t="shared" si="6"/>
        <v/>
      </c>
      <c r="K33" s="122"/>
      <c r="L33" s="47"/>
      <c r="M33" s="86"/>
      <c r="N33" s="40"/>
      <c r="O33" s="148"/>
      <c r="P33" s="141">
        <f t="shared" si="7"/>
        <v>0</v>
      </c>
      <c r="Q33" s="140"/>
      <c r="R33" s="141">
        <f t="shared" si="8"/>
        <v>0</v>
      </c>
      <c r="S33" s="180"/>
    </row>
    <row r="34" spans="1:19" s="2" customFormat="1" ht="13.5" x14ac:dyDescent="0.25">
      <c r="A34" s="64"/>
      <c r="B34" s="129" t="s">
        <v>257</v>
      </c>
      <c r="C34" s="102"/>
      <c r="D34" s="53"/>
      <c r="E34" s="54"/>
      <c r="F34" s="191"/>
      <c r="G34" s="120"/>
      <c r="H34" s="60"/>
      <c r="I34" s="47"/>
      <c r="J34" s="202" t="str">
        <f t="shared" si="6"/>
        <v/>
      </c>
      <c r="K34" s="122"/>
      <c r="L34" s="47"/>
      <c r="M34" s="86"/>
      <c r="N34" s="40"/>
      <c r="O34" s="148"/>
      <c r="P34" s="141">
        <f t="shared" si="7"/>
        <v>0</v>
      </c>
      <c r="Q34" s="140"/>
      <c r="R34" s="141">
        <f t="shared" si="8"/>
        <v>0</v>
      </c>
      <c r="S34" s="180"/>
    </row>
    <row r="35" spans="1:19" s="2" customFormat="1" ht="13.5" x14ac:dyDescent="0.25">
      <c r="A35" s="64"/>
      <c r="B35" s="129"/>
      <c r="C35" s="102"/>
      <c r="D35" s="53"/>
      <c r="E35" s="54"/>
      <c r="F35" s="191"/>
      <c r="G35" s="120"/>
      <c r="H35" s="60"/>
      <c r="I35" s="47"/>
      <c r="J35" s="202" t="str">
        <f t="shared" si="6"/>
        <v/>
      </c>
      <c r="K35" s="122"/>
      <c r="L35" s="47"/>
      <c r="M35" s="86"/>
      <c r="N35" s="40"/>
      <c r="O35" s="148"/>
      <c r="P35" s="141">
        <f t="shared" si="7"/>
        <v>0</v>
      </c>
      <c r="Q35" s="140"/>
      <c r="R35" s="141">
        <f t="shared" si="8"/>
        <v>0</v>
      </c>
      <c r="S35" s="180"/>
    </row>
    <row r="36" spans="1:19" s="2" customFormat="1" ht="14.25" thickBot="1" x14ac:dyDescent="0.3">
      <c r="A36" s="64"/>
      <c r="B36" s="130"/>
      <c r="C36" s="103"/>
      <c r="D36" s="74"/>
      <c r="E36" s="75"/>
      <c r="F36" s="193"/>
      <c r="G36" s="107"/>
      <c r="H36" s="87"/>
      <c r="I36" s="81"/>
      <c r="J36" s="201" t="str">
        <f t="shared" si="6"/>
        <v/>
      </c>
      <c r="K36" s="123"/>
      <c r="L36" s="81"/>
      <c r="M36" s="77"/>
      <c r="N36" s="40"/>
      <c r="O36" s="149"/>
      <c r="P36" s="141">
        <f t="shared" si="7"/>
        <v>0</v>
      </c>
      <c r="Q36" s="152"/>
      <c r="R36" s="141">
        <f t="shared" si="8"/>
        <v>0</v>
      </c>
      <c r="S36" s="181"/>
    </row>
    <row r="37" spans="1:19" s="2" customFormat="1" ht="15.75" thickBot="1" x14ac:dyDescent="0.3">
      <c r="A37" s="31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32" t="s">
        <v>23</v>
      </c>
      <c r="O37" s="33">
        <f>O23</f>
        <v>0</v>
      </c>
      <c r="P37" s="34">
        <f>SUM(P24:P36)</f>
        <v>0</v>
      </c>
      <c r="Q37" s="33">
        <f>Q23</f>
        <v>0</v>
      </c>
      <c r="R37" s="34">
        <f>SUM(R24:R36)</f>
        <v>0</v>
      </c>
      <c r="S37" s="6"/>
    </row>
    <row r="38" spans="1:19" s="2" customFormat="1" ht="15.75" thickTop="1" thickBot="1" x14ac:dyDescent="0.3">
      <c r="A38" s="31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35"/>
      <c r="P38" s="35"/>
      <c r="Q38" s="35"/>
      <c r="R38" s="35"/>
      <c r="S38" s="6"/>
    </row>
    <row r="39" spans="1:19" s="2" customFormat="1" ht="15.75" thickBot="1" x14ac:dyDescent="0.3">
      <c r="A39" s="9"/>
      <c r="B39" s="125" t="s">
        <v>311</v>
      </c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5"/>
      <c r="O39" s="136" t="s">
        <v>34</v>
      </c>
      <c r="P39" s="137" t="s">
        <v>35</v>
      </c>
      <c r="Q39" s="138" t="s">
        <v>34</v>
      </c>
      <c r="R39" s="139" t="s">
        <v>35</v>
      </c>
      <c r="S39" s="6"/>
    </row>
    <row r="40" spans="1:19" s="2" customFormat="1" ht="26.25" customHeight="1" thickBot="1" x14ac:dyDescent="0.3">
      <c r="A40" s="64"/>
      <c r="B40" s="126" t="s">
        <v>262</v>
      </c>
      <c r="C40" s="127"/>
      <c r="D40" s="67"/>
      <c r="E40" s="67"/>
      <c r="F40" s="115"/>
      <c r="G40" s="127"/>
      <c r="H40" s="68"/>
      <c r="I40" s="85"/>
      <c r="J40" s="116"/>
      <c r="K40" s="68"/>
      <c r="L40" s="85"/>
      <c r="M40" s="70"/>
      <c r="N40" s="84"/>
      <c r="O40" s="142">
        <f>ROUND(I40,0)</f>
        <v>0</v>
      </c>
      <c r="P40" s="143"/>
      <c r="Q40" s="142">
        <f>ROUND(L40,0)</f>
        <v>0</v>
      </c>
      <c r="R40" s="143"/>
      <c r="S40" s="183"/>
    </row>
    <row r="41" spans="1:19" s="2" customFormat="1" ht="13.5" x14ac:dyDescent="0.25">
      <c r="A41" s="64"/>
      <c r="B41" s="129" t="s">
        <v>257</v>
      </c>
      <c r="C41" s="133"/>
      <c r="D41" s="95"/>
      <c r="E41" s="88"/>
      <c r="F41" s="187"/>
      <c r="G41" s="119"/>
      <c r="H41" s="96"/>
      <c r="I41" s="89"/>
      <c r="J41" s="202" t="str">
        <f>IF(H41="","",IF(H41&lt;30000,"N","Gesuch einreichen"))</f>
        <v/>
      </c>
      <c r="K41" s="121"/>
      <c r="L41" s="89"/>
      <c r="M41" s="97"/>
      <c r="N41" s="84"/>
      <c r="O41" s="147"/>
      <c r="P41" s="141">
        <f>IFERROR(IF(G41&lt;3000,0,H41/F41),"Bitte prüfen!!")</f>
        <v>0</v>
      </c>
      <c r="Q41" s="147"/>
      <c r="R41" s="141">
        <f>IFERROR(IF(M41="",0,M41/F41),"Bitte prüfen!!")</f>
        <v>0</v>
      </c>
      <c r="S41" s="182"/>
    </row>
    <row r="42" spans="1:19" s="2" customFormat="1" ht="13.5" x14ac:dyDescent="0.25">
      <c r="A42" s="64"/>
      <c r="B42" s="129" t="s">
        <v>257</v>
      </c>
      <c r="C42" s="102"/>
      <c r="D42" s="59"/>
      <c r="E42" s="54"/>
      <c r="F42" s="187"/>
      <c r="G42" s="120"/>
      <c r="H42" s="60"/>
      <c r="I42" s="47"/>
      <c r="J42" s="202" t="str">
        <f t="shared" ref="J42:J53" si="9">IF(H42="","",IF(H42&lt;30000,"N","Gesuch einreichen"))</f>
        <v/>
      </c>
      <c r="K42" s="122"/>
      <c r="L42" s="47"/>
      <c r="M42" s="86"/>
      <c r="N42" s="84"/>
      <c r="O42" s="148"/>
      <c r="P42" s="141">
        <f t="shared" ref="P42:P53" si="10">IFERROR(IF(G42&lt;3000,0,H42/F42),"Bitte prüfen!!")</f>
        <v>0</v>
      </c>
      <c r="Q42" s="148"/>
      <c r="R42" s="141">
        <f t="shared" ref="R42:R53" si="11">IFERROR(IF(M42="",0,M42/F42),"Bitte prüfen!!")</f>
        <v>0</v>
      </c>
      <c r="S42" s="180"/>
    </row>
    <row r="43" spans="1:19" s="2" customFormat="1" ht="13.5" x14ac:dyDescent="0.25">
      <c r="A43" s="64"/>
      <c r="B43" s="129" t="s">
        <v>257</v>
      </c>
      <c r="C43" s="102"/>
      <c r="D43" s="59"/>
      <c r="E43" s="54"/>
      <c r="F43" s="186"/>
      <c r="G43" s="120"/>
      <c r="H43" s="60"/>
      <c r="I43" s="47"/>
      <c r="J43" s="202" t="str">
        <f t="shared" si="9"/>
        <v/>
      </c>
      <c r="K43" s="122"/>
      <c r="L43" s="47"/>
      <c r="M43" s="86"/>
      <c r="N43" s="84"/>
      <c r="O43" s="148"/>
      <c r="P43" s="141">
        <f t="shared" si="10"/>
        <v>0</v>
      </c>
      <c r="Q43" s="148"/>
      <c r="R43" s="141">
        <f t="shared" si="11"/>
        <v>0</v>
      </c>
      <c r="S43" s="180"/>
    </row>
    <row r="44" spans="1:19" s="2" customFormat="1" ht="13.5" x14ac:dyDescent="0.25">
      <c r="A44" s="64"/>
      <c r="B44" s="129" t="s">
        <v>257</v>
      </c>
      <c r="C44" s="102"/>
      <c r="D44" s="59"/>
      <c r="E44" s="54"/>
      <c r="F44" s="186"/>
      <c r="G44" s="120"/>
      <c r="H44" s="60"/>
      <c r="I44" s="47"/>
      <c r="J44" s="202" t="str">
        <f t="shared" si="9"/>
        <v/>
      </c>
      <c r="K44" s="122"/>
      <c r="L44" s="47"/>
      <c r="M44" s="86"/>
      <c r="N44" s="84"/>
      <c r="O44" s="148"/>
      <c r="P44" s="141">
        <f t="shared" si="10"/>
        <v>0</v>
      </c>
      <c r="Q44" s="148"/>
      <c r="R44" s="141">
        <f t="shared" si="11"/>
        <v>0</v>
      </c>
      <c r="S44" s="180"/>
    </row>
    <row r="45" spans="1:19" s="2" customFormat="1" ht="13.5" x14ac:dyDescent="0.25">
      <c r="A45" s="64"/>
      <c r="B45" s="129" t="s">
        <v>257</v>
      </c>
      <c r="C45" s="102"/>
      <c r="D45" s="50"/>
      <c r="E45" s="51"/>
      <c r="F45" s="187"/>
      <c r="G45" s="106"/>
      <c r="H45" s="90"/>
      <c r="I45" s="47"/>
      <c r="J45" s="202" t="str">
        <f t="shared" si="9"/>
        <v/>
      </c>
      <c r="K45" s="124"/>
      <c r="L45" s="47"/>
      <c r="M45" s="73"/>
      <c r="N45" s="84"/>
      <c r="O45" s="148"/>
      <c r="P45" s="141">
        <f t="shared" si="10"/>
        <v>0</v>
      </c>
      <c r="Q45" s="148"/>
      <c r="R45" s="141">
        <f t="shared" si="11"/>
        <v>0</v>
      </c>
      <c r="S45" s="180"/>
    </row>
    <row r="46" spans="1:19" s="2" customFormat="1" ht="13.5" x14ac:dyDescent="0.25">
      <c r="A46" s="64"/>
      <c r="B46" s="129" t="s">
        <v>257</v>
      </c>
      <c r="C46" s="102"/>
      <c r="D46" s="53"/>
      <c r="E46" s="54"/>
      <c r="F46" s="186"/>
      <c r="G46" s="120"/>
      <c r="H46" s="60"/>
      <c r="I46" s="47"/>
      <c r="J46" s="202" t="str">
        <f t="shared" si="9"/>
        <v/>
      </c>
      <c r="K46" s="122"/>
      <c r="L46" s="47"/>
      <c r="M46" s="86"/>
      <c r="N46" s="40"/>
      <c r="O46" s="148"/>
      <c r="P46" s="141">
        <f t="shared" si="10"/>
        <v>0</v>
      </c>
      <c r="Q46" s="148"/>
      <c r="R46" s="141">
        <f t="shared" si="11"/>
        <v>0</v>
      </c>
      <c r="S46" s="180"/>
    </row>
    <row r="47" spans="1:19" s="2" customFormat="1" ht="13.5" x14ac:dyDescent="0.25">
      <c r="A47" s="64"/>
      <c r="B47" s="129" t="s">
        <v>257</v>
      </c>
      <c r="C47" s="102"/>
      <c r="D47" s="53"/>
      <c r="E47" s="54"/>
      <c r="F47" s="186"/>
      <c r="G47" s="120"/>
      <c r="H47" s="60"/>
      <c r="I47" s="47"/>
      <c r="J47" s="202" t="str">
        <f t="shared" si="9"/>
        <v/>
      </c>
      <c r="K47" s="122"/>
      <c r="L47" s="47"/>
      <c r="M47" s="86"/>
      <c r="N47" s="40"/>
      <c r="O47" s="148"/>
      <c r="P47" s="141">
        <f t="shared" si="10"/>
        <v>0</v>
      </c>
      <c r="Q47" s="148"/>
      <c r="R47" s="141">
        <f t="shared" si="11"/>
        <v>0</v>
      </c>
      <c r="S47" s="180"/>
    </row>
    <row r="48" spans="1:19" s="2" customFormat="1" ht="13.5" x14ac:dyDescent="0.25">
      <c r="A48" s="64"/>
      <c r="B48" s="129" t="s">
        <v>257</v>
      </c>
      <c r="C48" s="102"/>
      <c r="D48" s="53"/>
      <c r="E48" s="54"/>
      <c r="F48" s="186"/>
      <c r="G48" s="120"/>
      <c r="H48" s="60"/>
      <c r="I48" s="47"/>
      <c r="J48" s="202" t="str">
        <f t="shared" si="9"/>
        <v/>
      </c>
      <c r="K48" s="122"/>
      <c r="L48" s="47"/>
      <c r="M48" s="86"/>
      <c r="N48" s="40"/>
      <c r="O48" s="148"/>
      <c r="P48" s="141">
        <f t="shared" si="10"/>
        <v>0</v>
      </c>
      <c r="Q48" s="148"/>
      <c r="R48" s="141">
        <f t="shared" si="11"/>
        <v>0</v>
      </c>
      <c r="S48" s="180"/>
    </row>
    <row r="49" spans="1:20" s="2" customFormat="1" ht="13.5" x14ac:dyDescent="0.25">
      <c r="A49" s="64"/>
      <c r="B49" s="129" t="s">
        <v>257</v>
      </c>
      <c r="C49" s="102"/>
      <c r="D49" s="53"/>
      <c r="E49" s="54"/>
      <c r="F49" s="186"/>
      <c r="G49" s="120"/>
      <c r="H49" s="60"/>
      <c r="I49" s="47"/>
      <c r="J49" s="202" t="str">
        <f t="shared" si="9"/>
        <v/>
      </c>
      <c r="K49" s="122"/>
      <c r="L49" s="47"/>
      <c r="M49" s="86"/>
      <c r="N49" s="40"/>
      <c r="O49" s="148"/>
      <c r="P49" s="141">
        <f t="shared" si="10"/>
        <v>0</v>
      </c>
      <c r="Q49" s="148"/>
      <c r="R49" s="141">
        <f t="shared" si="11"/>
        <v>0</v>
      </c>
      <c r="S49" s="180"/>
    </row>
    <row r="50" spans="1:20" s="2" customFormat="1" ht="13.5" x14ac:dyDescent="0.25">
      <c r="A50" s="64"/>
      <c r="B50" s="129" t="s">
        <v>257</v>
      </c>
      <c r="C50" s="102"/>
      <c r="D50" s="53"/>
      <c r="E50" s="54"/>
      <c r="F50" s="186"/>
      <c r="G50" s="120"/>
      <c r="H50" s="60"/>
      <c r="I50" s="47"/>
      <c r="J50" s="202" t="str">
        <f t="shared" si="9"/>
        <v/>
      </c>
      <c r="K50" s="122"/>
      <c r="L50" s="47"/>
      <c r="M50" s="86"/>
      <c r="N50" s="40"/>
      <c r="O50" s="148"/>
      <c r="P50" s="141">
        <f t="shared" si="10"/>
        <v>0</v>
      </c>
      <c r="Q50" s="148"/>
      <c r="R50" s="141">
        <f t="shared" si="11"/>
        <v>0</v>
      </c>
      <c r="S50" s="180"/>
    </row>
    <row r="51" spans="1:20" s="2" customFormat="1" ht="13.5" x14ac:dyDescent="0.25">
      <c r="A51" s="64"/>
      <c r="B51" s="129" t="s">
        <v>257</v>
      </c>
      <c r="C51" s="102"/>
      <c r="D51" s="53"/>
      <c r="E51" s="54"/>
      <c r="F51" s="186"/>
      <c r="G51" s="120"/>
      <c r="H51" s="60"/>
      <c r="I51" s="47"/>
      <c r="J51" s="202" t="str">
        <f t="shared" si="9"/>
        <v/>
      </c>
      <c r="K51" s="122"/>
      <c r="L51" s="47"/>
      <c r="M51" s="86"/>
      <c r="N51" s="40"/>
      <c r="O51" s="148"/>
      <c r="P51" s="141">
        <f t="shared" si="10"/>
        <v>0</v>
      </c>
      <c r="Q51" s="148"/>
      <c r="R51" s="141">
        <f t="shared" si="11"/>
        <v>0</v>
      </c>
      <c r="S51" s="180"/>
    </row>
    <row r="52" spans="1:20" s="2" customFormat="1" ht="13.5" x14ac:dyDescent="0.25">
      <c r="A52" s="64"/>
      <c r="B52" s="131"/>
      <c r="C52" s="102"/>
      <c r="D52" s="53"/>
      <c r="E52" s="54"/>
      <c r="F52" s="186"/>
      <c r="G52" s="120"/>
      <c r="H52" s="60"/>
      <c r="I52" s="47"/>
      <c r="J52" s="202" t="str">
        <f t="shared" si="9"/>
        <v/>
      </c>
      <c r="K52" s="122"/>
      <c r="L52" s="47"/>
      <c r="M52" s="86"/>
      <c r="N52" s="40"/>
      <c r="O52" s="148"/>
      <c r="P52" s="141">
        <f t="shared" si="10"/>
        <v>0</v>
      </c>
      <c r="Q52" s="148"/>
      <c r="R52" s="141">
        <f t="shared" si="11"/>
        <v>0</v>
      </c>
      <c r="S52" s="180"/>
    </row>
    <row r="53" spans="1:20" s="2" customFormat="1" ht="14.25" thickBot="1" x14ac:dyDescent="0.3">
      <c r="A53" s="64"/>
      <c r="B53" s="132"/>
      <c r="C53" s="103"/>
      <c r="D53" s="74"/>
      <c r="E53" s="75"/>
      <c r="F53" s="188"/>
      <c r="G53" s="107"/>
      <c r="H53" s="87"/>
      <c r="I53" s="81"/>
      <c r="J53" s="201" t="str">
        <f t="shared" si="9"/>
        <v/>
      </c>
      <c r="K53" s="123"/>
      <c r="L53" s="81"/>
      <c r="M53" s="77"/>
      <c r="N53" s="40"/>
      <c r="O53" s="149"/>
      <c r="P53" s="141">
        <f t="shared" si="10"/>
        <v>0</v>
      </c>
      <c r="Q53" s="149"/>
      <c r="R53" s="141">
        <f t="shared" si="11"/>
        <v>0</v>
      </c>
      <c r="S53" s="181"/>
    </row>
    <row r="54" spans="1:20" s="2" customFormat="1" ht="15.75" thickBot="1" x14ac:dyDescent="0.3">
      <c r="A54" s="31"/>
      <c r="B54" s="31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32" t="s">
        <v>23</v>
      </c>
      <c r="O54" s="33">
        <f>O40</f>
        <v>0</v>
      </c>
      <c r="P54" s="34">
        <f>SUM(P41:P53)</f>
        <v>0</v>
      </c>
      <c r="Q54" s="33">
        <f>Q40</f>
        <v>0</v>
      </c>
      <c r="R54" s="34">
        <f>SUM(R41:R53)</f>
        <v>0</v>
      </c>
    </row>
    <row r="55" spans="1:20" s="3" customFormat="1" thickTop="1" x14ac:dyDescent="0.25">
      <c r="A55" s="31"/>
      <c r="N55" s="38"/>
      <c r="O55" s="37"/>
      <c r="P55" s="37"/>
      <c r="Q55" s="37"/>
      <c r="R55" s="37"/>
      <c r="S55" s="37"/>
      <c r="T55" s="37"/>
    </row>
    <row r="56" spans="1:20" x14ac:dyDescent="0.25">
      <c r="B56" s="198" t="s">
        <v>286</v>
      </c>
      <c r="C56" s="37"/>
      <c r="D56" s="37"/>
      <c r="E56" s="3"/>
      <c r="F56" s="3"/>
      <c r="G56" s="198" t="s">
        <v>302</v>
      </c>
      <c r="H56" s="37"/>
      <c r="I56" s="37"/>
      <c r="J56" s="37"/>
      <c r="L56" s="195" t="s">
        <v>270</v>
      </c>
      <c r="M56" s="3"/>
    </row>
    <row r="57" spans="1:20" ht="15" customHeight="1" x14ac:dyDescent="0.25">
      <c r="B57" s="37" t="s">
        <v>275</v>
      </c>
      <c r="E57" s="194" t="s">
        <v>276</v>
      </c>
      <c r="G57" s="37" t="s">
        <v>275</v>
      </c>
      <c r="H57" s="199"/>
      <c r="I57" s="199"/>
      <c r="J57" s="194" t="s">
        <v>277</v>
      </c>
      <c r="L57" s="163"/>
      <c r="M57" s="3" t="s">
        <v>271</v>
      </c>
      <c r="R57" s="3"/>
    </row>
    <row r="58" spans="1:20" ht="15" customHeight="1" x14ac:dyDescent="0.25">
      <c r="B58" s="37" t="s">
        <v>284</v>
      </c>
      <c r="E58" s="194" t="s">
        <v>278</v>
      </c>
      <c r="G58" s="37" t="s">
        <v>293</v>
      </c>
      <c r="H58" s="199"/>
      <c r="I58" s="199"/>
      <c r="J58" s="194" t="s">
        <v>278</v>
      </c>
      <c r="L58" s="164"/>
      <c r="M58" s="3" t="s">
        <v>272</v>
      </c>
    </row>
    <row r="59" spans="1:20" x14ac:dyDescent="0.25">
      <c r="B59" s="37" t="s">
        <v>282</v>
      </c>
      <c r="C59" s="37"/>
      <c r="D59" s="37"/>
      <c r="E59" s="194" t="s">
        <v>280</v>
      </c>
      <c r="G59" s="37" t="s">
        <v>294</v>
      </c>
      <c r="H59" s="199"/>
      <c r="I59" s="199"/>
      <c r="J59" s="194" t="s">
        <v>279</v>
      </c>
      <c r="L59" s="153"/>
      <c r="M59" s="37" t="s">
        <v>269</v>
      </c>
    </row>
    <row r="60" spans="1:20" x14ac:dyDescent="0.25">
      <c r="B60" s="37" t="s">
        <v>283</v>
      </c>
      <c r="C60" s="37"/>
      <c r="D60" s="37"/>
      <c r="E60" s="194" t="s">
        <v>281</v>
      </c>
      <c r="L60" s="154"/>
      <c r="M60" s="37" t="s">
        <v>289</v>
      </c>
    </row>
    <row r="62" spans="1:20" ht="18.75" x14ac:dyDescent="0.25">
      <c r="B62" s="45" t="s">
        <v>292</v>
      </c>
    </row>
    <row r="63" spans="1:20" x14ac:dyDescent="0.25">
      <c r="B63" s="37"/>
    </row>
    <row r="64" spans="1:20" x14ac:dyDescent="0.25">
      <c r="B64" s="37"/>
      <c r="E64" s="194"/>
    </row>
  </sheetData>
  <sheetProtection algorithmName="SHA-512" hashValue="Hl7qtPs/b5h2I+Mbs1naaywW9eALU4vTuxy3jOZ/DaCIfoWADQtE0vIjKwdQ2D/uxl+MolpGzoAGizIxYhAGFw==" saltValue="dDXBhX/9qrOLbGsGfxufrA==" spinCount="100000" sheet="1" objects="1" scenarios="1"/>
  <dataConsolidate/>
  <mergeCells count="4">
    <mergeCell ref="Q5:R5"/>
    <mergeCell ref="G4:J4"/>
    <mergeCell ref="K4:M4"/>
    <mergeCell ref="O5:P5"/>
  </mergeCells>
  <conditionalFormatting sqref="D13:D53">
    <cfRule type="containsText" dxfId="18" priority="37" operator="containsText" text="N">
      <formula>NOT(ISERROR(SEARCH("N",D13)))</formula>
    </cfRule>
  </conditionalFormatting>
  <conditionalFormatting sqref="D24:D36">
    <cfRule type="expression" dxfId="17" priority="54">
      <formula>AND(C24="N",D24="")</formula>
    </cfRule>
    <cfRule type="expression" dxfId="16" priority="55">
      <formula>AND(C24="J")</formula>
    </cfRule>
  </conditionalFormatting>
  <conditionalFormatting sqref="D41:D53">
    <cfRule type="expression" dxfId="15" priority="38">
      <formula>AND(C41="N",D41="")</formula>
    </cfRule>
    <cfRule type="expression" dxfId="14" priority="39">
      <formula>AND(C41="J")</formula>
    </cfRule>
  </conditionalFormatting>
  <conditionalFormatting sqref="E13:F15 D13:D19">
    <cfRule type="expression" dxfId="13" priority="61">
      <formula>AND(C13="N",D13="")</formula>
    </cfRule>
    <cfRule type="expression" dxfId="12" priority="62">
      <formula>AND(C13="J")</formula>
    </cfRule>
  </conditionalFormatting>
  <conditionalFormatting sqref="E13:F15">
    <cfRule type="containsText" dxfId="11" priority="51" operator="containsText" text="N">
      <formula>NOT(ISERROR(SEARCH("N",E13)))</formula>
    </cfRule>
  </conditionalFormatting>
  <conditionalFormatting sqref="F24">
    <cfRule type="containsText" dxfId="10" priority="33" operator="containsText" text="N">
      <formula>NOT(ISERROR(SEARCH("N",F24)))</formula>
    </cfRule>
    <cfRule type="expression" dxfId="9" priority="34">
      <formula>AND(E24="N",F24="")</formula>
    </cfRule>
    <cfRule type="expression" dxfId="8" priority="35">
      <formula>AND(E24="J")</formula>
    </cfRule>
  </conditionalFormatting>
  <conditionalFormatting sqref="J13:J22 J24:J39">
    <cfRule type="containsText" dxfId="7" priority="58" operator="containsText" text="Gesuch einreichen">
      <formula>NOT(ISERROR(SEARCH("Gesuch einreichen",J13)))</formula>
    </cfRule>
  </conditionalFormatting>
  <conditionalFormatting sqref="J41:J53">
    <cfRule type="containsText" dxfId="6" priority="24" operator="containsText" text="Gesuch einreichen">
      <formula>NOT(ISERROR(SEARCH("Gesuch einreichen",J41)))</formula>
    </cfRule>
  </conditionalFormatting>
  <conditionalFormatting sqref="P13:P19">
    <cfRule type="containsText" dxfId="5" priority="6" operator="containsText" text="Bitte prüfen!!">
      <formula>NOT(ISERROR(SEARCH("Bitte prüfen!!",P13)))</formula>
    </cfRule>
  </conditionalFormatting>
  <conditionalFormatting sqref="P24:P36">
    <cfRule type="containsText" dxfId="4" priority="5" operator="containsText" text="Bitte prüfen!!">
      <formula>NOT(ISERROR(SEARCH("Bitte prüfen!!",P24)))</formula>
    </cfRule>
  </conditionalFormatting>
  <conditionalFormatting sqref="P41:P53">
    <cfRule type="containsText" dxfId="3" priority="4" operator="containsText" text="Bitte prüfen!!">
      <formula>NOT(ISERROR(SEARCH("Bitte prüfen!!",P41)))</formula>
    </cfRule>
  </conditionalFormatting>
  <conditionalFormatting sqref="R13:R19">
    <cfRule type="containsText" dxfId="2" priority="1" operator="containsText" text="Bitte prüfen!!">
      <formula>NOT(ISERROR(SEARCH("Bitte prüfen!!",R13)))</formula>
    </cfRule>
  </conditionalFormatting>
  <conditionalFormatting sqref="R24:R36">
    <cfRule type="containsText" dxfId="1" priority="2" operator="containsText" text="Bitte prüfen!!">
      <formula>NOT(ISERROR(SEARCH("Bitte prüfen!!",R24)))</formula>
    </cfRule>
  </conditionalFormatting>
  <conditionalFormatting sqref="R41:R53">
    <cfRule type="containsText" dxfId="0" priority="3" operator="containsText" text="Bitte prüfen!!">
      <formula>NOT(ISERROR(SEARCH("Bitte prüfen!!",R41)))</formula>
    </cfRule>
  </conditionalFormatting>
  <dataValidations count="1">
    <dataValidation type="list" allowBlank="1" showInputMessage="1" showErrorMessage="1" sqref="C24:C36 C13:C19 K40:K53 K23:K36 K8:K19 C40:C53" xr:uid="{00000000-0002-0000-0100-000000000000}">
      <formula1>"J,N"</formula1>
    </dataValidation>
  </dataValidations>
  <pageMargins left="0.39370078740157483" right="0.35433070866141736" top="1.3779527559055118" bottom="0.47244094488188981" header="0.19685039370078741" footer="0.19685039370078741"/>
  <pageSetup paperSize="9" scale="40" orientation="landscape" r:id="rId1"/>
  <headerFooter differentFirst="1" scaleWithDoc="0">
    <oddHeader>&amp;R&amp;"Arial,Standard"&amp;8&amp;G</oddHeader>
    <firstHeader>&amp;L&amp;"Arial,Standard"&amp;10&amp;G&amp;"Arial Black,Standard"&amp;14
&amp;R&amp;"Arial Black,Standard"&amp;8Amt für Jugend und Berufsberatung
&amp;"Arial,Standard"Ergänzende Hilfen zur Erziehung
Trägerschaften - Controlling</firstHeader>
    <firstFooter>&amp;L&amp;"Arial,Standard"&amp;8&amp;D&amp;R&amp;"Arial,Standard"&amp;8 1</firstFooter>
  </headerFooter>
  <drawing r:id="rId2"/>
  <legacyDrawing r:id="rId3"/>
  <legacyDrawingHF r:id="rId4"/>
  <oleObjects>
    <mc:AlternateContent xmlns:mc="http://schemas.openxmlformats.org/markup-compatibility/2006">
      <mc:Choice Requires="x14">
        <oleObject progId="Acrobat Document" dvAspect="DVASPECT_ICON" shapeId="1035" r:id="rId5">
          <objectPr locked="0" defaultSize="0" r:id="rId6">
            <anchor moveWithCells="1">
              <from>
                <xdr:col>14</xdr:col>
                <xdr:colOff>28575</xdr:colOff>
                <xdr:row>1</xdr:row>
                <xdr:rowOff>0</xdr:rowOff>
              </from>
              <to>
                <xdr:col>15</xdr:col>
                <xdr:colOff>38100</xdr:colOff>
                <xdr:row>3</xdr:row>
                <xdr:rowOff>104775</xdr:rowOff>
              </to>
            </anchor>
          </objectPr>
        </oleObject>
      </mc:Choice>
      <mc:Fallback>
        <oleObject progId="Acrobat Document" dvAspect="DVASPECT_ICON" shapeId="1035" r:id="rId5"/>
      </mc:Fallback>
    </mc:AlternateContent>
  </oleObjec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2000000}">
          <x14:formula1>
            <xm:f>Daten!$A$2:$A$124</xm:f>
          </x14:formula1>
          <xm:sqref>E2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124"/>
  <sheetViews>
    <sheetView workbookViewId="0">
      <pane ySplit="1" topLeftCell="A84" activePane="bottomLeft" state="frozen"/>
      <selection pane="bottomLeft" activeCell="B111" sqref="B111"/>
    </sheetView>
  </sheetViews>
  <sheetFormatPr baseColWidth="10" defaultRowHeight="15" x14ac:dyDescent="0.25"/>
  <cols>
    <col min="1" max="1" width="11.85546875" bestFit="1" customWidth="1"/>
    <col min="2" max="2" width="62.85546875" bestFit="1" customWidth="1"/>
  </cols>
  <sheetData>
    <row r="1" spans="1:2" x14ac:dyDescent="0.25">
      <c r="A1" s="61" t="s">
        <v>101</v>
      </c>
      <c r="B1" s="61" t="s">
        <v>102</v>
      </c>
    </row>
    <row r="2" spans="1:2" x14ac:dyDescent="0.25">
      <c r="A2" s="62" t="s">
        <v>306</v>
      </c>
      <c r="B2" s="62" t="s">
        <v>307</v>
      </c>
    </row>
    <row r="3" spans="1:2" x14ac:dyDescent="0.25">
      <c r="A3" s="62" t="s">
        <v>0</v>
      </c>
      <c r="B3" s="62" t="s">
        <v>29</v>
      </c>
    </row>
    <row r="4" spans="1:2" x14ac:dyDescent="0.25">
      <c r="A4" s="63" t="s">
        <v>36</v>
      </c>
      <c r="B4" s="63" t="s">
        <v>37</v>
      </c>
    </row>
    <row r="5" spans="1:2" x14ac:dyDescent="0.25">
      <c r="A5" s="63" t="s">
        <v>38</v>
      </c>
      <c r="B5" s="63" t="s">
        <v>4</v>
      </c>
    </row>
    <row r="6" spans="1:2" x14ac:dyDescent="0.25">
      <c r="A6" s="63" t="s">
        <v>211</v>
      </c>
      <c r="B6" s="63" t="s">
        <v>212</v>
      </c>
    </row>
    <row r="7" spans="1:2" x14ac:dyDescent="0.25">
      <c r="A7" s="63" t="s">
        <v>213</v>
      </c>
      <c r="B7" s="63" t="s">
        <v>214</v>
      </c>
    </row>
    <row r="8" spans="1:2" x14ac:dyDescent="0.25">
      <c r="A8" s="63" t="s">
        <v>39</v>
      </c>
      <c r="B8" s="63" t="s">
        <v>5</v>
      </c>
    </row>
    <row r="9" spans="1:2" x14ac:dyDescent="0.25">
      <c r="A9" s="63" t="s">
        <v>215</v>
      </c>
      <c r="B9" s="63" t="s">
        <v>216</v>
      </c>
    </row>
    <row r="10" spans="1:2" x14ac:dyDescent="0.25">
      <c r="A10" s="63" t="s">
        <v>40</v>
      </c>
      <c r="B10" s="214" t="s">
        <v>41</v>
      </c>
    </row>
    <row r="11" spans="1:2" x14ac:dyDescent="0.25">
      <c r="A11" s="63" t="s">
        <v>217</v>
      </c>
      <c r="B11" s="63" t="s">
        <v>218</v>
      </c>
    </row>
    <row r="12" spans="1:2" x14ac:dyDescent="0.25">
      <c r="A12" s="63" t="s">
        <v>219</v>
      </c>
      <c r="B12" s="63" t="s">
        <v>245</v>
      </c>
    </row>
    <row r="13" spans="1:2" x14ac:dyDescent="0.25">
      <c r="A13" s="63" t="s">
        <v>42</v>
      </c>
      <c r="B13" s="63" t="s">
        <v>295</v>
      </c>
    </row>
    <row r="14" spans="1:2" x14ac:dyDescent="0.25">
      <c r="A14" s="63" t="s">
        <v>1</v>
      </c>
      <c r="B14" s="63" t="s">
        <v>296</v>
      </c>
    </row>
    <row r="15" spans="1:2" x14ac:dyDescent="0.25">
      <c r="A15" s="63" t="s">
        <v>220</v>
      </c>
      <c r="B15" s="63" t="s">
        <v>297</v>
      </c>
    </row>
    <row r="16" spans="1:2" x14ac:dyDescent="0.25">
      <c r="A16" s="63" t="s">
        <v>43</v>
      </c>
      <c r="B16" s="63" t="s">
        <v>6</v>
      </c>
    </row>
    <row r="17" spans="1:2" x14ac:dyDescent="0.25">
      <c r="A17" s="63" t="s">
        <v>209</v>
      </c>
      <c r="B17" s="63" t="s">
        <v>210</v>
      </c>
    </row>
    <row r="18" spans="1:2" x14ac:dyDescent="0.25">
      <c r="A18" s="63" t="s">
        <v>44</v>
      </c>
      <c r="B18" s="63" t="s">
        <v>298</v>
      </c>
    </row>
    <row r="19" spans="1:2" x14ac:dyDescent="0.25">
      <c r="A19" s="63" t="s">
        <v>45</v>
      </c>
      <c r="B19" s="63" t="s">
        <v>200</v>
      </c>
    </row>
    <row r="20" spans="1:2" x14ac:dyDescent="0.25">
      <c r="A20" s="63" t="s">
        <v>2</v>
      </c>
      <c r="B20" s="63" t="s">
        <v>46</v>
      </c>
    </row>
    <row r="21" spans="1:2" x14ac:dyDescent="0.25">
      <c r="A21" s="63" t="s">
        <v>47</v>
      </c>
      <c r="B21" s="63" t="s">
        <v>7</v>
      </c>
    </row>
    <row r="22" spans="1:2" x14ac:dyDescent="0.25">
      <c r="A22" s="63" t="s">
        <v>48</v>
      </c>
      <c r="B22" s="63" t="s">
        <v>49</v>
      </c>
    </row>
    <row r="23" spans="1:2" x14ac:dyDescent="0.25">
      <c r="A23" s="63" t="s">
        <v>50</v>
      </c>
      <c r="B23" s="63" t="s">
        <v>8</v>
      </c>
    </row>
    <row r="24" spans="1:2" x14ac:dyDescent="0.25">
      <c r="A24" s="63" t="s">
        <v>3</v>
      </c>
      <c r="B24" s="63" t="s">
        <v>51</v>
      </c>
    </row>
    <row r="25" spans="1:2" x14ac:dyDescent="0.25">
      <c r="A25" s="63" t="s">
        <v>52</v>
      </c>
      <c r="B25" s="63" t="s">
        <v>53</v>
      </c>
    </row>
    <row r="26" spans="1:2" x14ac:dyDescent="0.25">
      <c r="A26" s="63" t="s">
        <v>54</v>
      </c>
      <c r="B26" s="63" t="s">
        <v>55</v>
      </c>
    </row>
    <row r="27" spans="1:2" x14ac:dyDescent="0.25">
      <c r="A27" s="63" t="s">
        <v>56</v>
      </c>
      <c r="B27" s="63" t="s">
        <v>201</v>
      </c>
    </row>
    <row r="28" spans="1:2" x14ac:dyDescent="0.25">
      <c r="A28" s="63" t="s">
        <v>57</v>
      </c>
      <c r="B28" s="63" t="s">
        <v>202</v>
      </c>
    </row>
    <row r="29" spans="1:2" x14ac:dyDescent="0.25">
      <c r="A29" s="63" t="s">
        <v>58</v>
      </c>
      <c r="B29" s="63" t="s">
        <v>9</v>
      </c>
    </row>
    <row r="30" spans="1:2" x14ac:dyDescent="0.25">
      <c r="A30" s="63" t="s">
        <v>59</v>
      </c>
      <c r="B30" s="63" t="s">
        <v>10</v>
      </c>
    </row>
    <row r="31" spans="1:2" x14ac:dyDescent="0.25">
      <c r="A31" s="63" t="s">
        <v>60</v>
      </c>
      <c r="B31" s="63" t="s">
        <v>11</v>
      </c>
    </row>
    <row r="32" spans="1:2" x14ac:dyDescent="0.25">
      <c r="A32" s="63" t="s">
        <v>61</v>
      </c>
      <c r="B32" s="63" t="s">
        <v>12</v>
      </c>
    </row>
    <row r="33" spans="1:2" x14ac:dyDescent="0.25">
      <c r="A33" s="63" t="s">
        <v>62</v>
      </c>
      <c r="B33" s="63" t="s">
        <v>63</v>
      </c>
    </row>
    <row r="34" spans="1:2" x14ac:dyDescent="0.25">
      <c r="A34" s="63" t="s">
        <v>64</v>
      </c>
      <c r="B34" s="63" t="s">
        <v>299</v>
      </c>
    </row>
    <row r="35" spans="1:2" x14ac:dyDescent="0.25">
      <c r="A35" s="63" t="s">
        <v>65</v>
      </c>
      <c r="B35" s="63" t="s">
        <v>203</v>
      </c>
    </row>
    <row r="36" spans="1:2" x14ac:dyDescent="0.25">
      <c r="A36" s="63" t="s">
        <v>66</v>
      </c>
      <c r="B36" s="63" t="s">
        <v>300</v>
      </c>
    </row>
    <row r="37" spans="1:2" x14ac:dyDescent="0.25">
      <c r="A37" s="63" t="s">
        <v>67</v>
      </c>
      <c r="B37" s="63" t="s">
        <v>13</v>
      </c>
    </row>
    <row r="38" spans="1:2" x14ac:dyDescent="0.25">
      <c r="A38" s="63" t="s">
        <v>14</v>
      </c>
      <c r="B38" s="63" t="s">
        <v>15</v>
      </c>
    </row>
    <row r="39" spans="1:2" x14ac:dyDescent="0.25">
      <c r="A39" s="63" t="s">
        <v>68</v>
      </c>
      <c r="B39" s="63" t="s">
        <v>204</v>
      </c>
    </row>
    <row r="40" spans="1:2" x14ac:dyDescent="0.25">
      <c r="A40" s="63" t="s">
        <v>69</v>
      </c>
      <c r="B40" s="63" t="s">
        <v>70</v>
      </c>
    </row>
    <row r="41" spans="1:2" x14ac:dyDescent="0.25">
      <c r="A41" s="63" t="s">
        <v>71</v>
      </c>
      <c r="B41" s="63" t="s">
        <v>205</v>
      </c>
    </row>
    <row r="42" spans="1:2" x14ac:dyDescent="0.25">
      <c r="A42" s="63" t="s">
        <v>246</v>
      </c>
      <c r="B42" s="63" t="s">
        <v>247</v>
      </c>
    </row>
    <row r="43" spans="1:2" x14ac:dyDescent="0.25">
      <c r="A43" s="63" t="s">
        <v>72</v>
      </c>
      <c r="B43" s="63" t="s">
        <v>73</v>
      </c>
    </row>
    <row r="44" spans="1:2" x14ac:dyDescent="0.25">
      <c r="A44" s="63" t="s">
        <v>74</v>
      </c>
      <c r="B44" s="63" t="s">
        <v>308</v>
      </c>
    </row>
    <row r="45" spans="1:2" x14ac:dyDescent="0.25">
      <c r="A45" s="63" t="s">
        <v>75</v>
      </c>
      <c r="B45" s="63" t="s">
        <v>76</v>
      </c>
    </row>
    <row r="46" spans="1:2" x14ac:dyDescent="0.25">
      <c r="A46" s="63" t="s">
        <v>77</v>
      </c>
      <c r="B46" s="63" t="s">
        <v>78</v>
      </c>
    </row>
    <row r="47" spans="1:2" x14ac:dyDescent="0.25">
      <c r="A47" s="63" t="s">
        <v>79</v>
      </c>
      <c r="B47" s="63" t="s">
        <v>80</v>
      </c>
    </row>
    <row r="48" spans="1:2" x14ac:dyDescent="0.25">
      <c r="A48" s="63" t="s">
        <v>221</v>
      </c>
      <c r="B48" s="63" t="s">
        <v>222</v>
      </c>
    </row>
    <row r="49" spans="1:2" x14ac:dyDescent="0.25">
      <c r="A49" s="63" t="s">
        <v>81</v>
      </c>
      <c r="B49" s="63" t="s">
        <v>82</v>
      </c>
    </row>
    <row r="50" spans="1:2" x14ac:dyDescent="0.25">
      <c r="A50" s="63" t="s">
        <v>223</v>
      </c>
      <c r="B50" s="63" t="s">
        <v>224</v>
      </c>
    </row>
    <row r="51" spans="1:2" x14ac:dyDescent="0.25">
      <c r="A51" s="63" t="s">
        <v>83</v>
      </c>
      <c r="B51" s="63" t="s">
        <v>16</v>
      </c>
    </row>
    <row r="52" spans="1:2" x14ac:dyDescent="0.25">
      <c r="A52" s="63" t="s">
        <v>84</v>
      </c>
      <c r="B52" s="63" t="s">
        <v>85</v>
      </c>
    </row>
    <row r="53" spans="1:2" x14ac:dyDescent="0.25">
      <c r="A53" s="63" t="s">
        <v>86</v>
      </c>
      <c r="B53" s="63" t="s">
        <v>87</v>
      </c>
    </row>
    <row r="54" spans="1:2" x14ac:dyDescent="0.25">
      <c r="A54" s="63" t="s">
        <v>88</v>
      </c>
      <c r="B54" s="63" t="s">
        <v>89</v>
      </c>
    </row>
    <row r="55" spans="1:2" x14ac:dyDescent="0.25">
      <c r="A55" s="63" t="s">
        <v>90</v>
      </c>
      <c r="B55" s="63" t="s">
        <v>91</v>
      </c>
    </row>
    <row r="56" spans="1:2" x14ac:dyDescent="0.25">
      <c r="A56" s="63" t="s">
        <v>92</v>
      </c>
      <c r="B56" s="63" t="s">
        <v>93</v>
      </c>
    </row>
    <row r="57" spans="1:2" x14ac:dyDescent="0.25">
      <c r="A57" s="63" t="s">
        <v>94</v>
      </c>
      <c r="B57" s="63" t="s">
        <v>248</v>
      </c>
    </row>
    <row r="58" spans="1:2" x14ac:dyDescent="0.25">
      <c r="A58" s="63" t="s">
        <v>249</v>
      </c>
      <c r="B58" s="63" t="s">
        <v>206</v>
      </c>
    </row>
    <row r="59" spans="1:2" x14ac:dyDescent="0.25">
      <c r="A59" s="63" t="s">
        <v>95</v>
      </c>
      <c r="B59" s="63" t="s">
        <v>207</v>
      </c>
    </row>
    <row r="60" spans="1:2" x14ac:dyDescent="0.25">
      <c r="A60" s="63" t="s">
        <v>103</v>
      </c>
      <c r="B60" s="63" t="s">
        <v>104</v>
      </c>
    </row>
    <row r="61" spans="1:2" x14ac:dyDescent="0.25">
      <c r="A61" s="63" t="s">
        <v>105</v>
      </c>
      <c r="B61" s="63" t="s">
        <v>106</v>
      </c>
    </row>
    <row r="62" spans="1:2" x14ac:dyDescent="0.25">
      <c r="A62" s="63" t="s">
        <v>107</v>
      </c>
      <c r="B62" s="63" t="s">
        <v>108</v>
      </c>
    </row>
    <row r="63" spans="1:2" x14ac:dyDescent="0.25">
      <c r="A63" s="63" t="s">
        <v>225</v>
      </c>
      <c r="B63" s="63" t="s">
        <v>309</v>
      </c>
    </row>
    <row r="64" spans="1:2" x14ac:dyDescent="0.25">
      <c r="A64" s="63" t="s">
        <v>226</v>
      </c>
      <c r="B64" s="63" t="s">
        <v>227</v>
      </c>
    </row>
    <row r="65" spans="1:2" x14ac:dyDescent="0.25">
      <c r="A65" s="63" t="s">
        <v>228</v>
      </c>
      <c r="B65" s="63" t="s">
        <v>229</v>
      </c>
    </row>
    <row r="66" spans="1:2" x14ac:dyDescent="0.25">
      <c r="A66" s="63" t="s">
        <v>230</v>
      </c>
      <c r="B66" s="63" t="s">
        <v>231</v>
      </c>
    </row>
    <row r="67" spans="1:2" x14ac:dyDescent="0.25">
      <c r="A67" s="63" t="s">
        <v>232</v>
      </c>
      <c r="B67" s="63" t="s">
        <v>233</v>
      </c>
    </row>
    <row r="68" spans="1:2" x14ac:dyDescent="0.25">
      <c r="A68" s="63" t="s">
        <v>234</v>
      </c>
      <c r="B68" s="63" t="s">
        <v>235</v>
      </c>
    </row>
    <row r="69" spans="1:2" x14ac:dyDescent="0.25">
      <c r="A69" s="63" t="s">
        <v>236</v>
      </c>
      <c r="B69" s="63" t="s">
        <v>237</v>
      </c>
    </row>
    <row r="70" spans="1:2" x14ac:dyDescent="0.25">
      <c r="A70" s="63" t="s">
        <v>238</v>
      </c>
      <c r="B70" s="63" t="s">
        <v>239</v>
      </c>
    </row>
    <row r="71" spans="1:2" x14ac:dyDescent="0.25">
      <c r="A71" s="63" t="s">
        <v>109</v>
      </c>
      <c r="B71" s="63" t="s">
        <v>250</v>
      </c>
    </row>
    <row r="72" spans="1:2" x14ac:dyDescent="0.25">
      <c r="A72" s="63" t="s">
        <v>96</v>
      </c>
      <c r="B72" s="62" t="s">
        <v>208</v>
      </c>
    </row>
    <row r="73" spans="1:2" x14ac:dyDescent="0.25">
      <c r="A73" s="63" t="s">
        <v>110</v>
      </c>
      <c r="B73" s="63" t="s">
        <v>111</v>
      </c>
    </row>
    <row r="74" spans="1:2" x14ac:dyDescent="0.25">
      <c r="A74" s="63" t="s">
        <v>112</v>
      </c>
      <c r="B74" s="63" t="s">
        <v>113</v>
      </c>
    </row>
    <row r="75" spans="1:2" x14ac:dyDescent="0.25">
      <c r="A75" s="63" t="s">
        <v>114</v>
      </c>
      <c r="B75" s="63" t="s">
        <v>115</v>
      </c>
    </row>
    <row r="76" spans="1:2" x14ac:dyDescent="0.25">
      <c r="A76" s="63" t="s">
        <v>116</v>
      </c>
      <c r="B76" s="63" t="s">
        <v>117</v>
      </c>
    </row>
    <row r="77" spans="1:2" x14ac:dyDescent="0.25">
      <c r="A77" s="63" t="s">
        <v>118</v>
      </c>
      <c r="B77" s="63" t="s">
        <v>119</v>
      </c>
    </row>
    <row r="78" spans="1:2" x14ac:dyDescent="0.25">
      <c r="A78" s="63" t="s">
        <v>120</v>
      </c>
      <c r="B78" s="63" t="s">
        <v>121</v>
      </c>
    </row>
    <row r="79" spans="1:2" x14ac:dyDescent="0.25">
      <c r="A79" s="63" t="s">
        <v>122</v>
      </c>
      <c r="B79" s="63" t="s">
        <v>123</v>
      </c>
    </row>
    <row r="80" spans="1:2" x14ac:dyDescent="0.25">
      <c r="A80" s="63" t="s">
        <v>240</v>
      </c>
      <c r="B80" s="63" t="s">
        <v>241</v>
      </c>
    </row>
    <row r="81" spans="1:2" x14ac:dyDescent="0.25">
      <c r="A81" s="63" t="s">
        <v>124</v>
      </c>
      <c r="B81" s="63" t="s">
        <v>125</v>
      </c>
    </row>
    <row r="82" spans="1:2" x14ac:dyDescent="0.25">
      <c r="A82" s="63" t="s">
        <v>126</v>
      </c>
      <c r="B82" s="63" t="s">
        <v>251</v>
      </c>
    </row>
    <row r="83" spans="1:2" x14ac:dyDescent="0.25">
      <c r="A83" s="63" t="s">
        <v>127</v>
      </c>
      <c r="B83" s="63" t="s">
        <v>128</v>
      </c>
    </row>
    <row r="84" spans="1:2" x14ac:dyDescent="0.25">
      <c r="A84" s="63" t="s">
        <v>129</v>
      </c>
      <c r="B84" s="63" t="s">
        <v>130</v>
      </c>
    </row>
    <row r="85" spans="1:2" x14ac:dyDescent="0.25">
      <c r="A85" s="63" t="s">
        <v>131</v>
      </c>
      <c r="B85" s="63" t="s">
        <v>132</v>
      </c>
    </row>
    <row r="86" spans="1:2" x14ac:dyDescent="0.25">
      <c r="A86" s="63" t="s">
        <v>133</v>
      </c>
      <c r="B86" s="63" t="s">
        <v>134</v>
      </c>
    </row>
    <row r="87" spans="1:2" x14ac:dyDescent="0.25">
      <c r="A87" s="63" t="s">
        <v>97</v>
      </c>
      <c r="B87" s="63" t="s">
        <v>98</v>
      </c>
    </row>
    <row r="88" spans="1:2" x14ac:dyDescent="0.25">
      <c r="A88" s="63" t="s">
        <v>135</v>
      </c>
      <c r="B88" s="63" t="s">
        <v>136</v>
      </c>
    </row>
    <row r="89" spans="1:2" x14ac:dyDescent="0.25">
      <c r="A89" s="63" t="s">
        <v>137</v>
      </c>
      <c r="B89" s="63" t="s">
        <v>138</v>
      </c>
    </row>
    <row r="90" spans="1:2" x14ac:dyDescent="0.25">
      <c r="A90" s="63" t="s">
        <v>139</v>
      </c>
      <c r="B90" s="63" t="s">
        <v>252</v>
      </c>
    </row>
    <row r="91" spans="1:2" x14ac:dyDescent="0.25">
      <c r="A91" s="63" t="s">
        <v>140</v>
      </c>
      <c r="B91" s="63" t="s">
        <v>141</v>
      </c>
    </row>
    <row r="92" spans="1:2" x14ac:dyDescent="0.25">
      <c r="A92" s="63" t="s">
        <v>142</v>
      </c>
      <c r="B92" s="63" t="s">
        <v>143</v>
      </c>
    </row>
    <row r="93" spans="1:2" x14ac:dyDescent="0.25">
      <c r="A93" s="63" t="s">
        <v>144</v>
      </c>
      <c r="B93" s="63" t="s">
        <v>145</v>
      </c>
    </row>
    <row r="94" spans="1:2" x14ac:dyDescent="0.25">
      <c r="A94" s="63" t="s">
        <v>146</v>
      </c>
      <c r="B94" s="63" t="s">
        <v>147</v>
      </c>
    </row>
    <row r="95" spans="1:2" x14ac:dyDescent="0.25">
      <c r="A95" s="63" t="s">
        <v>148</v>
      </c>
      <c r="B95" s="63" t="s">
        <v>149</v>
      </c>
    </row>
    <row r="96" spans="1:2" x14ac:dyDescent="0.25">
      <c r="A96" s="63" t="s">
        <v>150</v>
      </c>
      <c r="B96" s="63" t="s">
        <v>151</v>
      </c>
    </row>
    <row r="97" spans="1:2" x14ac:dyDescent="0.25">
      <c r="A97" s="63" t="s">
        <v>152</v>
      </c>
      <c r="B97" s="63" t="s">
        <v>153</v>
      </c>
    </row>
    <row r="98" spans="1:2" x14ac:dyDescent="0.25">
      <c r="A98" s="63" t="s">
        <v>154</v>
      </c>
      <c r="B98" s="63" t="s">
        <v>155</v>
      </c>
    </row>
    <row r="99" spans="1:2" x14ac:dyDescent="0.25">
      <c r="A99" s="63" t="s">
        <v>156</v>
      </c>
      <c r="B99" s="63" t="s">
        <v>157</v>
      </c>
    </row>
    <row r="100" spans="1:2" x14ac:dyDescent="0.25">
      <c r="A100" s="63" t="s">
        <v>158</v>
      </c>
      <c r="B100" s="63" t="s">
        <v>159</v>
      </c>
    </row>
    <row r="101" spans="1:2" x14ac:dyDescent="0.25">
      <c r="A101" s="63" t="s">
        <v>160</v>
      </c>
      <c r="B101" s="63" t="s">
        <v>161</v>
      </c>
    </row>
    <row r="102" spans="1:2" x14ac:dyDescent="0.25">
      <c r="A102" s="63" t="s">
        <v>162</v>
      </c>
      <c r="B102" s="63" t="s">
        <v>163</v>
      </c>
    </row>
    <row r="103" spans="1:2" x14ac:dyDescent="0.25">
      <c r="A103" s="63" t="s">
        <v>164</v>
      </c>
      <c r="B103" s="63" t="s">
        <v>165</v>
      </c>
    </row>
    <row r="104" spans="1:2" x14ac:dyDescent="0.25">
      <c r="A104" s="63" t="s">
        <v>166</v>
      </c>
      <c r="B104" s="63" t="s">
        <v>167</v>
      </c>
    </row>
    <row r="105" spans="1:2" x14ac:dyDescent="0.25">
      <c r="A105" s="63" t="s">
        <v>168</v>
      </c>
      <c r="B105" s="63" t="s">
        <v>169</v>
      </c>
    </row>
    <row r="106" spans="1:2" x14ac:dyDescent="0.25">
      <c r="A106" s="63" t="s">
        <v>242</v>
      </c>
      <c r="B106" s="63" t="s">
        <v>301</v>
      </c>
    </row>
    <row r="107" spans="1:2" x14ac:dyDescent="0.25">
      <c r="A107" s="63" t="s">
        <v>243</v>
      </c>
      <c r="B107" s="63" t="s">
        <v>244</v>
      </c>
    </row>
    <row r="108" spans="1:2" x14ac:dyDescent="0.25">
      <c r="A108" s="63" t="s">
        <v>170</v>
      </c>
      <c r="B108" s="63" t="s">
        <v>253</v>
      </c>
    </row>
    <row r="109" spans="1:2" x14ac:dyDescent="0.25">
      <c r="A109" s="63" t="s">
        <v>171</v>
      </c>
      <c r="B109" s="63" t="s">
        <v>254</v>
      </c>
    </row>
    <row r="110" spans="1:2" x14ac:dyDescent="0.25">
      <c r="A110" s="63" t="s">
        <v>172</v>
      </c>
      <c r="B110" s="63" t="s">
        <v>173</v>
      </c>
    </row>
    <row r="111" spans="1:2" x14ac:dyDescent="0.25">
      <c r="A111" s="63" t="s">
        <v>174</v>
      </c>
      <c r="B111" s="63" t="s">
        <v>175</v>
      </c>
    </row>
    <row r="112" spans="1:2" x14ac:dyDescent="0.25">
      <c r="A112" s="63" t="s">
        <v>176</v>
      </c>
      <c r="B112" s="63" t="s">
        <v>177</v>
      </c>
    </row>
    <row r="113" spans="1:2" x14ac:dyDescent="0.25">
      <c r="A113" s="63" t="s">
        <v>178</v>
      </c>
      <c r="B113" s="63" t="s">
        <v>179</v>
      </c>
    </row>
    <row r="114" spans="1:2" x14ac:dyDescent="0.25">
      <c r="A114" s="63" t="s">
        <v>180</v>
      </c>
      <c r="B114" s="63" t="s">
        <v>181</v>
      </c>
    </row>
    <row r="115" spans="1:2" x14ac:dyDescent="0.25">
      <c r="A115" s="63" t="s">
        <v>182</v>
      </c>
      <c r="B115" s="63" t="s">
        <v>183</v>
      </c>
    </row>
    <row r="116" spans="1:2" x14ac:dyDescent="0.25">
      <c r="A116" s="63" t="s">
        <v>184</v>
      </c>
      <c r="B116" s="63" t="s">
        <v>185</v>
      </c>
    </row>
    <row r="117" spans="1:2" x14ac:dyDescent="0.25">
      <c r="A117" s="63" t="s">
        <v>186</v>
      </c>
      <c r="B117" s="63" t="s">
        <v>187</v>
      </c>
    </row>
    <row r="118" spans="1:2" x14ac:dyDescent="0.25">
      <c r="A118" s="63" t="s">
        <v>188</v>
      </c>
      <c r="B118" s="63" t="s">
        <v>189</v>
      </c>
    </row>
    <row r="119" spans="1:2" x14ac:dyDescent="0.25">
      <c r="A119" s="63" t="s">
        <v>190</v>
      </c>
      <c r="B119" s="63" t="s">
        <v>191</v>
      </c>
    </row>
    <row r="120" spans="1:2" x14ac:dyDescent="0.25">
      <c r="A120" s="63" t="s">
        <v>192</v>
      </c>
      <c r="B120" s="63" t="s">
        <v>193</v>
      </c>
    </row>
    <row r="121" spans="1:2" x14ac:dyDescent="0.25">
      <c r="A121" s="63" t="s">
        <v>194</v>
      </c>
      <c r="B121" s="63" t="s">
        <v>195</v>
      </c>
    </row>
    <row r="122" spans="1:2" x14ac:dyDescent="0.25">
      <c r="A122" s="63" t="s">
        <v>99</v>
      </c>
      <c r="B122" s="63" t="s">
        <v>100</v>
      </c>
    </row>
    <row r="123" spans="1:2" x14ac:dyDescent="0.25">
      <c r="A123" s="214" t="s">
        <v>315</v>
      </c>
      <c r="B123" s="63" t="s">
        <v>15</v>
      </c>
    </row>
    <row r="124" spans="1:2" x14ac:dyDescent="0.25">
      <c r="A124" s="214" t="s">
        <v>316</v>
      </c>
      <c r="B124" s="63" t="s">
        <v>204</v>
      </c>
    </row>
  </sheetData>
  <sheetProtection algorithmName="SHA-512" hashValue="rHEP24710txStD2tV84jUUq6UQm2O1FDPDrOlfryKbv+VJ7iL5lYB49P1V3IIKm9GIWxPkl9n08p3R/8Er7bmQ==" saltValue="G9LvzRAoGInVdG+Yosbicg==" spinCount="100000" sheet="1" objects="1" scenarios="1"/>
  <autoFilter ref="A1:B123" xr:uid="{00000000-0009-0000-0000-000002000000}">
    <sortState xmlns:xlrd2="http://schemas.microsoft.com/office/spreadsheetml/2017/richdata2" ref="A2:B123">
      <sortCondition ref="A1:A123"/>
    </sortState>
  </autoFilter>
  <sortState xmlns:xlrd2="http://schemas.microsoft.com/office/spreadsheetml/2017/richdata2" ref="A1:B123">
    <sortCondition ref="A2:A106"/>
  </sortState>
  <customSheetViews>
    <customSheetView guid="{48CB502E-C774-4C7C-8239-0EC21EDF8836}" state="hidden">
      <pageMargins left="0.7" right="0.7" top="0.78740157499999996" bottom="0.78740157499999996" header="0.3" footer="0.3"/>
    </customSheetView>
  </customSheetView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5f06cc0-fb60-4f62-8792-4264ace43a98" xsi:nil="true"/>
    <lcf76f155ced4ddcb4097134ff3c332f xmlns="43ae6fc2-8df4-4db5-a999-2167808227c4">
      <Terms xmlns="http://schemas.microsoft.com/office/infopath/2007/PartnerControls"/>
    </lcf76f155ced4ddcb4097134ff3c332f>
  </documentManagement>
</p:properties>
</file>

<file path=customXml/item2.xml><?xml version="1.0" encoding="utf-8"?>
<OneOffixxDocumentPart xmlns:xsd="http://www.w3.org/2001/XMLSchema" xmlns:xsi="http://www.w3.org/2001/XMLSchema-instance" xmlns="http://schema.oneoffixx.com/OneOffixxDocumentPart/1" id="33b7df75-edca-43b7-acc0-7204c0db1475" tId="4bb24f29-d22c-4b62-9170-e15b638d0f49" internalTId="eddcd222-3556-4198-9714-d433bdcb9f28" mtId="e31ca353-2ab1-4408-921b-a70ae2f57ad1" revision="0" createdmajorversion="0" createdminorversion="0" created="2020-05-27T07:19:21.3636064Z" modifiedmajorversion="0" modifiedminorversion="0" modified="0001-01-01T00:00:00" profile="150f3501-c348-47d9-9475-1a79efbb7f9e" mode="NewDocument" colormode="Color" lcid="2055">
  <Content>
    <DataModel xmlns="">
      <Profile windowwidth="0" windowheight="0" minwindowwidth="0" maxwindowwidth="0" minwindowheight="0" maxwindowheight="0">
        <Text id="Profile.Id" row="0" column="0" columnspan="0" multiline="False" multilinerows="0" locked="False" label="Profile.Id" readonly="False" visible="True" required="False" regex="" validationmessage="" tooltip="" tracked="False"><![CDATA[150f3501-c348-47d9-9475-1a79efbb7f9e]]></Text>
        <Text id="Profile.OrganizationUnitId" row="0" column="0" columnspan="0" multiline="False" multilinerows="0" locked="False" label="Profile.OrganizationUnitId" readonly="False" visible="True" required="False" regex="" validationmessage="" tooltip="" tracked="False"><![CDATA[5f984b26-4ce2-46fd-84aa-1f7db548afe8]]></Text>
        <Text id="Profile.Org.Postal.Country" row="0" column="0" columnspan="0" multiline="False" multilinerows="0" locked="False" label="Profile.Org.Postal.Country" readonly="False" visible="True" required="False" regex="" validationmessage="" tooltip="" tracked="False"><![CDATA[Schweiz]]></Text>
        <Text id="Profile.Org.Postal.LZip" row="0" column="0" columnspan="0" multiline="False" multilinerows="0" locked="False" label="Profile.Org.Postal.LZip" readonly="False" visible="True" required="False" regex="" validationmessage="" tooltip="" tracked="False"><![CDATA[CH]]></Text>
        <Text id="Profile.Org.Title" row="0" column="0" columnspan="0" multiline="False" multilinerows="0" locked="False" label="Profile.Org.Title" readonly="False" visible="True" required="False" regex="" validationmessage="" tooltip="" tracked="False"><![CDATA[Kanton Zürich]]></Text>
        <Text id="Profile.User.Alias" row="0" column="0" columnspan="0" multiline="False" multilinerows="0" locked="False" label="Profile.User.Alias" readonly="False" visible="True" required="False" regex="" validationmessage="" tooltip="" tracked="False"><![CDATA[ ]]></Text>
        <Text id="Profile.User.Email" row="0" column="0" columnspan="0" multiline="False" multilinerows="0" locked="False" label="Profile.User.Email" readonly="False" visible="True" required="False" regex="" validationmessage="" tooltip="" tracked="False"><![CDATA[michelle.habegger@ajb.zh.ch]]></Text>
        <Text id="Profile.User.Fax" row="0" column="0" columnspan="0" multiline="False" multilinerows="0" locked="False" label="Profile.User.Fax" readonly="False" visible="True" required="False" regex="" validationmessage="" tooltip="" tracked="False"><![CDATA[ ]]></Text>
        <Text id="Profile.User.FirstName" row="0" column="0" columnspan="0" multiline="False" multilinerows="0" locked="False" label="Profile.User.FirstName" readonly="False" visible="True" required="False" regex="" validationmessage="" tooltip="" tracked="False"><![CDATA[Michelle]]></Text>
        <Text id="Profile.User.Function" row="0" column="0" columnspan="0" multiline="False" multilinerows="0" locked="False" label="Profile.User.Function" readonly="False" visible="True" required="False" regex="" validationmessage="" tooltip="" tracked="False"><![CDATA[KV-Lernende]]></Text>
        <Text id="Profile.User.LastName" row="0" column="0" columnspan="0" multiline="False" multilinerows="0" locked="False" label="Profile.User.LastName" readonly="False" visible="True" required="False" regex="" validationmessage="" tooltip="" tracked="False"><![CDATA[Habegger]]></Text>
        <Text id="Profile.User.Mobile" row="0" column="0" columnspan="0" multiline="False" multilinerows="0" locked="False" label="Profile.User.Mobile" readonly="False" visible="True" required="False" regex="" validationmessage="" tooltip="" tracked="False"><![CDATA[ ]]></Text>
        <Text id="Profile.User.OuLev1" row="0" column="0" columnspan="0" multiline="False" multilinerows="0" locked="False" label="Profile.User.OuLev1" readonly="False" visible="True" required="False" regex="" validationmessage="" tooltip="" tracked="False"><![CDATA[Kanton Zürich]]></Text>
        <Text id="Profile.User.OuLev2" row="0" column="0" columnspan="0" multiline="False" multilinerows="0" locked="False" label="Profile.User.OuLev2" readonly="False" visible="True" required="False" regex="" validationmessage="" tooltip="" tracked="False"><![CDATA[Bildungsdirektion]]></Text>
        <Text id="Profile.User.OuLev3" row="0" column="0" columnspan="0" multiline="False" multilinerows="0" locked="False" label="Profile.User.OuLev3" readonly="False" visible="True" required="False" regex="" validationmessage="" tooltip="" tracked="False"><![CDATA[Amt für Jugend und Berufsberatung]]></Text>
        <Text id="Profile.User.OuLev4" row="0" column="0" columnspan="0" multiline="False" multilinerows="0" locked="False" label="Profile.User.OuLev4" readonly="False" visible="True" required="False" regex="" validationmessage="" tooltip="" tracked="False"><![CDATA[Zentralbereich Kinder- und Jugendhilfe]]></Text>
        <Text id="Profile.User.OuMail" row="0" column="0" columnspan="0" multiline="False" multilinerows="0" locked="False" label="Profile.User.OuMail" readonly="False" visible="True" required="False" regex="" validationmessage="" tooltip="" tracked="False"><![CDATA[ ]]></Text>
        <Text id="Profile.User.OuPhone" row="0" column="0" columnspan="0" multiline="False" multilinerows="0" locked="False" label="Profile.User.OuPhone" readonly="False" visible="True" required="False" regex="" validationmessage="" tooltip="" tracked="False"><![CDATA[043 259 96 00]]></Text>
        <Text id="Profile.User.Phone" row="0" column="0" columnspan="0" multiline="False" multilinerows="0" locked="False" label="Profile.User.Phone" readonly="False" visible="True" required="False" regex="" validationmessage="" tooltip="" tracked="False"><![CDATA[+41 43 259 96 32]]></Text>
        <Text id="Profile.User.Postal.City" row="0" column="0" columnspan="0" multiline="False" multilinerows="0" locked="False" label="Profile.User.Postal.City" readonly="False" visible="True" required="False" regex="" validationmessage="" tooltip="" tracked="False"><![CDATA[Zürich]]></Text>
        <Text id="Profile.User.Postal.POBox" row="0" column="0" columnspan="0" multiline="False" multilinerows="0" locked="False" label="Profile.User.Postal.POBox" readonly="False" visible="True" required="False" regex="" validationmessage="" tooltip="" tracked="False"><![CDATA[Postfach]]></Text>
        <Text id="Profile.User.Postal.Street" row="0" column="0" columnspan="0" multiline="False" multilinerows="0" locked="False" label="Profile.User.Postal.Street" readonly="False" visible="True" required="False" regex="" validationmessage="" tooltip="" tracked="False"><![CDATA[Dörflistrasse 120]]></Text>
        <Text id="Profile.User.Postal.Zip" row="0" column="0" columnspan="0" multiline="False" multilinerows="0" locked="False" label="Profile.User.Postal.Zip" readonly="False" visible="True" required="False" regex="" validationmessage="" tooltip="" tracked="False"><![CDATA[8090]]></Text>
        <Text id="Profile.User.PresenceTime" row="0" column="0" columnspan="0" multiline="False" multilinerows="0" locked="False" label="Profile.User.PresenceTime" readonly="False" visible="True" required="False" regex="" validationmessage="" tooltip="" tracked="False"><![CDATA[ ]]></Text>
        <Text id="Profile.User.Title" row="0" column="0" columnspan="0" multiline="False" multilinerows="0" locked="False" label="Profile.User.Title" readonly="False" visible="True" required="False" regex="" validationmessage="" tooltip="" tracked="False"><![CDATA[ ]]></Text>
        <Text id="Profile.User.Url" row="0" column="0" columnspan="0" multiline="False" multilinerows="0" locked="False" label="Profile.User.Url" readonly="False" visible="True" required="False" regex="" validationmessage="" tooltip="" tracked="False"><![CDATA[ ]]></Text>
      </Profile>
      <Author windowwidth="0" windowheight="0" minwindowwidth="0" maxwindowwidth="0" minwindowheight="0" maxwindowheight="0">
        <Text id="Author.User.Alias" row="0" column="0" columnspan="0" multiline="False" multilinerows="0" locked="False" label="Author.User.Alias" readonly="False" visible="True" required="False" regex="" validationmessage="" tooltip="" tracked="False"><![CDATA[ ]]></Text>
        <Text id="Author.User.Email" row="0" column="0" columnspan="0" multiline="False" multilinerows="0" locked="False" label="Author.User.Email" readonly="False" visible="True" required="False" regex="" validationmessage="" tooltip="" tracked="False"><![CDATA[michelle.habegger@ajb.zh.ch]]></Text>
        <Text id="Author.User.Fax" row="0" column="0" columnspan="0" multiline="False" multilinerows="0" locked="False" label="Author.User.Fax" readonly="False" visible="True" required="False" regex="" validationmessage="" tooltip="" tracked="False"><![CDATA[ ]]></Text>
        <Text id="Author.User.FirstName" row="0" column="0" columnspan="0" multiline="False" multilinerows="0" locked="False" label="Author.User.FirstName" readonly="False" visible="True" required="False" regex="" validationmessage="" tooltip="" tracked="False"><![CDATA[Michelle]]></Text>
        <Text id="Author.User.Function" row="0" column="0" columnspan="0" multiline="False" multilinerows="0" locked="False" label="Author.User.Function" readonly="False" visible="True" required="False" regex="" validationmessage="" tooltip="" tracked="False"><![CDATA[KV-Lernende]]></Text>
        <Text id="Author.User.LastName" row="0" column="0" columnspan="0" multiline="False" multilinerows="0" locked="False" label="Author.User.LastName" readonly="False" visible="True" required="False" regex="" validationmessage="" tooltip="" tracked="False"><![CDATA[Habegger]]></Text>
        <Text id="Author.User.Mobile" row="0" column="0" columnspan="0" multiline="False" multilinerows="0" locked="False" label="Author.User.Mobile" readonly="False" visible="True" required="False" regex="" validationmessage="" tooltip="" tracked="False"><![CDATA[ ]]></Text>
        <Text id="Author.User.OuLev1" row="0" column="0" columnspan="0" multiline="False" multilinerows="0" locked="False" label="Author.User.OuLev1" readonly="False" visible="True" required="False" regex="" validationmessage="" tooltip="" tracked="False"><![CDATA[Kanton Zürich]]></Text>
        <Text id="Author.User.OuLev2" row="0" column="0" columnspan="0" multiline="False" multilinerows="0" locked="False" label="Author.User.OuLev2" readonly="False" visible="True" required="False" regex="" validationmessage="" tooltip="" tracked="False"><![CDATA[Bildungsdirektion]]></Text>
        <Text id="Author.User.OuLev3" row="0" column="0" columnspan="0" multiline="False" multilinerows="0" locked="False" label="Author.User.OuLev3" readonly="False" visible="True" required="False" regex="" validationmessage="" tooltip="" tracked="False"><![CDATA[Amt für Jugend und Berufsberatung]]></Text>
        <Text id="Author.User.OuLev4" row="0" column="0" columnspan="0" multiline="False" multilinerows="0" locked="False" label="Author.User.OuLev4" readonly="False" visible="True" required="False" regex="" validationmessage="" tooltip="" tracked="False"><![CDATA[Zentralbereich Kinder- und Jugendhilfe]]></Text>
        <Text id="Author.User.OuMail" row="0" column="0" columnspan="0" multiline="False" multilinerows="0" locked="False" label="Author.User.OuMail" readonly="False" visible="True" required="False" regex="" validationmessage="" tooltip="" tracked="False"><![CDATA[ ]]></Text>
        <Text id="Author.User.OuPhone" row="0" column="0" columnspan="0" multiline="False" multilinerows="0" locked="False" label="Author.User.OuPhone" readonly="False" visible="True" required="False" regex="" validationmessage="" tooltip="" tracked="False"><![CDATA[043 259 96 00]]></Text>
        <Text id="Author.User.Phone" row="0" column="0" columnspan="0" multiline="False" multilinerows="0" locked="False" label="Author.User.Phone" readonly="False" visible="True" required="False" regex="" validationmessage="" tooltip="" tracked="False"><![CDATA[+41 43 259 96 32]]></Text>
        <Text id="Author.User.Postal.City" row="0" column="0" columnspan="0" multiline="False" multilinerows="0" locked="False" label="Author.User.Postal.City" readonly="False" visible="True" required="False" regex="" validationmessage="" tooltip="" tracked="False"><![CDATA[Zürich]]></Text>
        <Text id="Author.User.Postal.POBox" row="0" column="0" columnspan="0" multiline="False" multilinerows="0" locked="False" label="Author.User.Postal.POBox" readonly="False" visible="True" required="False" regex="" validationmessage="" tooltip="" tracked="False"><![CDATA[Postfach]]></Text>
        <Text id="Author.User.Postal.Street" row="0" column="0" columnspan="0" multiline="False" multilinerows="0" locked="False" label="Author.User.Postal.Street" readonly="False" visible="True" required="False" regex="" validationmessage="" tooltip="" tracked="False"><![CDATA[Dörflistrasse 120]]></Text>
        <Text id="Author.User.Postal.Zip" row="0" column="0" columnspan="0" multiline="False" multilinerows="0" locked="False" label="Author.User.Postal.Zip" readonly="False" visible="True" required="False" regex="" validationmessage="" tooltip="" tracked="False"><![CDATA[8090]]></Text>
        <Text id="Author.User.PresenceTime" row="0" column="0" columnspan="0" multiline="False" multilinerows="0" locked="False" label="Author.User.PresenceTime" readonly="False" visible="True" required="False" regex="" validationmessage="" tooltip="" tracked="False"><![CDATA[ ]]></Text>
        <Text id="Author.User.Title" row="0" column="0" columnspan="0" multiline="False" multilinerows="0" locked="False" label="Author.User.Title" readonly="False" visible="True" required="False" regex="" validationmessage="" tooltip="" tracked="False"><![CDATA[ ]]></Text>
        <Text id="Author.User.Url" row="0" column="0" columnspan="0" multiline="False" multilinerows="0" locked="False" label="Author.User.Url" readonly="False" visible="True" required="False" regex="" validationmessage="" tooltip="" tracked="False"><![CDATA[ ]]></Text>
      </Author>
      <Parameter windowwidth="750" windowheight="380" minwindowwidth="0" maxwindowwidth="0" minwindowheight="0" maxwindowheight="0">
        <Text id="Special.CheckboxGroupViewList" row="0" column="0" columnspan="0" multiline="False" multilinerows="3" locked="False" label="Special.CheckboxGroupViewList" readonly="False" visible="False" required="False" regex="" validationmessage="" tooltip="" tracked="False"><![CDATA[ ]]></Text>
        <Text id="Special.CheckboxGroupViewBox" row="0" column="0" columnspan="0" multiline="False" multilinerows="3" locked="False" label="Special.CheckboxGroupViewBox" readonly="False" visible="False" required="False" regex="" validationmessage="" tooltip="" tracked="False"><![CDATA[ ]]></Text>
        <Text id="Special.CheckboxGroupViewText" row="0" column="0" columnspan="0" multiline="False" multilinerows="3" locked="False" label="Special.CheckboxGroupViewText" readonly="False" visible="False" required="False" regex="" validationmessage="" tooltip="" tracked="False"><![CDATA[ ]]></Text>
        <Text id="Special.CheckboxGroupViewBoxAndText" row="0" column="0" columnspan="0" multiline="False" multilinerows="3" locked="False" label="Special.CheckboxGroupViewBoxAndText" readonly="False" visible="False" required="False" regex="" validationmessage="" tooltip="" tracked="False"><![CDATA[ ]]></Text>
        <Text id="DocParam.Subject" row="0" column="0" columnspan="0" multiline="False" multilinerows="0" locked="False" label="" readonly="False" visible="True" required="False" regex="" validationmessage="" tooltip="" tracked="False"><![CDATA[Formular Investitionen_B2020]]></Text>
        <DateTime id="DocParam.Date" lid="Deutsch (Schweiz)" format="dd.MM.yyyy" calendar="Gregor" row="0" column="0" columnspan="0" locked="False" label="" readonly="False" visible="True" tooltip="" tracked="False">2020-05-27T00:00:00Z</DateTime>
        <CheckBox id="DocParam.KontaktAnzeigen" row="0" column="0" columnspan="0" isinputenabled="False" locked="False" label="" readonly="False" visible="True" tooltip="" tracked="False">false</CheckBox>
        <CheckBox id="DocParam.ChbAmtAbteilungAnzeigen" row="0" column="0" columnspan="0" isinputenabled="False" locked="False" label="" readonly="False" visible="True" tooltip="" tracked="False">true</CheckBox>
      </Parameter>
      <Scripting windowwidth="0" windowheight="0" minwindowwidth="0" maxwindowwidth="0" minwindowheight="0" maxwindowheight="0">
        <Text id="CustomElements.Excel.Header.Script1" row="0" column="0" columnspan="0" multiline="False" multilinerows="0" locked="False" label="CustomElements.Excel.Header.Script1" readonly="False" visible="True" required="False" regex="" validationmessage="" tooltip="" tracked="False"><![CDATA[Amt für Jugend und Berufsberatung]]></Text>
        <Text id="CustomElements.Excel.Header.Script2" row="0" column="0" columnspan="0" multiline="False" multilinerows="0" locked="False" label="CustomElements.Excel.Header.Script2" readonly="False" visible="True" required="False" regex="" validationmessage="" tooltip="" tracked="False"><![CDATA[Zentralbereich Kinder- und Jugendhilfe]]></Text>
        <Text id="CustomElements.DocParam.Date" row="0" column="0" columnspan="0" multiline="False" multilinerows="0" locked="False" label="CustomElements.DocParam.Date" readonly="False" visible="True" required="False" regex="" validationmessage="" tooltip="" tracked="False"><![CDATA[27.05.2020]]></Text>
      </Scripting>
    </DataModel>
  </Content>
  <TemplateTree CreationMode="Published" PipelineVersion="V2">
    <Template tId="4bb24f29-d22c-4b62-9170-e15b638d0f49" internalTId="eddcd222-3556-4198-9714-d433bdcb9f28"/>
  </TemplateTree>
</OneOffixxDocumentPart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4F9772A0D2A6743B2A354B4B7D90A64" ma:contentTypeVersion="11" ma:contentTypeDescription="Ein neues Dokument erstellen." ma:contentTypeScope="" ma:versionID="0176b09e5fc205db95048af8bc3c92e5">
  <xsd:schema xmlns:xsd="http://www.w3.org/2001/XMLSchema" xmlns:xs="http://www.w3.org/2001/XMLSchema" xmlns:p="http://schemas.microsoft.com/office/2006/metadata/properties" xmlns:ns2="43ae6fc2-8df4-4db5-a999-2167808227c4" xmlns:ns3="b5f06cc0-fb60-4f62-8792-4264ace43a98" targetNamespace="http://schemas.microsoft.com/office/2006/metadata/properties" ma:root="true" ma:fieldsID="88d947d1c830bf1ccf9b2f5a28d9ec5b" ns2:_="" ns3:_="">
    <xsd:import namespace="43ae6fc2-8df4-4db5-a999-2167808227c4"/>
    <xsd:import namespace="b5f06cc0-fb60-4f62-8792-4264ace43a9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ae6fc2-8df4-4db5-a999-2167808227c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Bildmarkierungen" ma:readOnly="false" ma:fieldId="{5cf76f15-5ced-4ddc-b409-7134ff3c332f}" ma:taxonomyMulti="true" ma:sspId="571bce2d-b38f-4b29-900a-99dd72df04f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f06cc0-fb60-4f62-8792-4264ace43a98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c2d3965b-d36e-4c60-820b-c2a65870b929}" ma:internalName="TaxCatchAll" ma:showField="CatchAllData" ma:web="b5f06cc0-fb60-4f62-8792-4264ace43a9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01CF8AC-AC10-4BF0-AE25-FA1D33ABA4A2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43ae6fc2-8df4-4db5-a999-2167808227c4"/>
    <ds:schemaRef ds:uri="http://purl.org/dc/dcmitype/"/>
    <ds:schemaRef ds:uri="http://schemas.microsoft.com/office/2006/documentManagement/types"/>
    <ds:schemaRef ds:uri="http://schemas.microsoft.com/office/infopath/2007/PartnerControls"/>
    <ds:schemaRef ds:uri="b5f06cc0-fb60-4f62-8792-4264ace43a98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6D4BBD66-781E-4C7C-812A-EB473DADBF2D}">
  <ds:schemaRefs>
    <ds:schemaRef ds:uri="http://www.w3.org/2001/XMLSchema"/>
    <ds:schemaRef ds:uri="http://schema.oneoffixx.com/OneOffixxDocumentPart/1"/>
    <ds:schemaRef ds:uri=""/>
  </ds:schemaRefs>
</ds:datastoreItem>
</file>

<file path=customXml/itemProps3.xml><?xml version="1.0" encoding="utf-8"?>
<ds:datastoreItem xmlns:ds="http://schemas.openxmlformats.org/officeDocument/2006/customXml" ds:itemID="{6E7C8B0B-608D-44B8-B87B-6ADF0AFF8DC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3ae6fc2-8df4-4db5-a999-2167808227c4"/>
    <ds:schemaRef ds:uri="b5f06cc0-fb60-4f62-8792-4264ace43a9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8862DE44-523D-4256-85AD-41D2099C77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2</vt:i4>
      </vt:variant>
    </vt:vector>
  </HeadingPairs>
  <TitlesOfParts>
    <vt:vector size="5" baseType="lpstr">
      <vt:lpstr>Beispiel</vt:lpstr>
      <vt:lpstr>Formular Investitionen</vt:lpstr>
      <vt:lpstr>Daten</vt:lpstr>
      <vt:lpstr>Beispiel!Druckbereich</vt:lpstr>
      <vt:lpstr>'Formular Investitionen'!Druckbereich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Habegger Michelle</dc:creator>
  <cp:lastModifiedBy>Francesco Carbonaro</cp:lastModifiedBy>
  <cp:lastPrinted>2025-06-25T08:15:12Z</cp:lastPrinted>
  <dcterms:created xsi:type="dcterms:W3CDTF">2011-10-21T13:07:01Z</dcterms:created>
  <dcterms:modified xsi:type="dcterms:W3CDTF">2026-06-10T09:56:39Z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0x010100E4F9772A0D2A6743B2A354B4B7D90A64</vt:lpwstr>
  </property>
</Properties>
</file>