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ataster_intern\AV_Admin\Bearbeitung CUT 2023\Büroverifikation\"/>
    </mc:Choice>
  </mc:AlternateContent>
  <xr:revisionPtr revIDLastSave="0" documentId="13_ncr:1_{B771FEC3-5957-4968-A1C7-329427761A69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Grundformular" sheetId="5" r:id="rId1"/>
  </sheets>
  <definedNames>
    <definedName name="_xlnm.Print_Area" localSheetId="0">Grundformular!$A$1:$K$93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5" l="1"/>
  <c r="F42" i="5"/>
  <c r="F91" i="5"/>
  <c r="F90" i="5"/>
  <c r="F89" i="5"/>
  <c r="F88" i="5"/>
  <c r="F87" i="5"/>
  <c r="F86" i="5"/>
  <c r="F85" i="5"/>
  <c r="F84" i="5"/>
  <c r="F83" i="5"/>
  <c r="F82" i="5"/>
  <c r="F80" i="5"/>
  <c r="K79" i="5"/>
  <c r="F79" i="5"/>
  <c r="F78" i="5"/>
  <c r="K77" i="5"/>
  <c r="F77" i="5"/>
  <c r="K76" i="5"/>
  <c r="F76" i="5"/>
  <c r="K75" i="5"/>
  <c r="F75" i="5"/>
  <c r="K74" i="5"/>
  <c r="F74" i="5"/>
  <c r="K73" i="5"/>
  <c r="F73" i="5"/>
  <c r="F72" i="5"/>
  <c r="K71" i="5"/>
  <c r="F71" i="5"/>
  <c r="K70" i="5"/>
  <c r="F70" i="5"/>
  <c r="K69" i="5"/>
  <c r="F69" i="5"/>
  <c r="K68" i="5"/>
  <c r="F68" i="5"/>
  <c r="K67" i="5"/>
  <c r="F67" i="5"/>
  <c r="K66" i="5"/>
  <c r="F66" i="5"/>
  <c r="K65" i="5"/>
  <c r="F65" i="5"/>
  <c r="K64" i="5"/>
  <c r="F64" i="5"/>
  <c r="K63" i="5"/>
  <c r="F63" i="5"/>
  <c r="K62" i="5"/>
  <c r="F62" i="5"/>
  <c r="K61" i="5"/>
  <c r="F61" i="5"/>
  <c r="K60" i="5"/>
  <c r="F60" i="5"/>
  <c r="K58" i="5"/>
  <c r="K57" i="5"/>
  <c r="F57" i="5"/>
  <c r="K56" i="5"/>
  <c r="F56" i="5"/>
  <c r="K55" i="5"/>
  <c r="K54" i="5"/>
  <c r="F54" i="5"/>
  <c r="K53" i="5"/>
  <c r="F53" i="5"/>
  <c r="K52" i="5"/>
  <c r="F52" i="5"/>
  <c r="K51" i="5"/>
  <c r="F51" i="5"/>
  <c r="K50" i="5"/>
  <c r="F50" i="5"/>
  <c r="K49" i="5"/>
  <c r="F49" i="5"/>
  <c r="K48" i="5"/>
  <c r="F48" i="5"/>
  <c r="K47" i="5"/>
  <c r="F47" i="5"/>
  <c r="K46" i="5"/>
  <c r="F46" i="5"/>
  <c r="K45" i="5"/>
  <c r="K44" i="5"/>
  <c r="F44" i="5"/>
  <c r="K43" i="5"/>
  <c r="F43" i="5"/>
  <c r="K42" i="5"/>
  <c r="K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0" i="5"/>
  <c r="F29" i="5"/>
  <c r="F28" i="5"/>
  <c r="K27" i="5"/>
  <c r="F27" i="5"/>
  <c r="K26" i="5"/>
  <c r="F26" i="5"/>
  <c r="K25" i="5"/>
  <c r="K24" i="5"/>
  <c r="K23" i="5"/>
  <c r="F23" i="5"/>
  <c r="K22" i="5"/>
  <c r="F22" i="5"/>
  <c r="K21" i="5"/>
  <c r="F21" i="5"/>
  <c r="K20" i="5"/>
  <c r="F20" i="5"/>
  <c r="K19" i="5"/>
  <c r="F19" i="5"/>
  <c r="K18" i="5"/>
  <c r="F18" i="5"/>
  <c r="K92" i="5" l="1"/>
  <c r="G11" i="5"/>
  <c r="B93" i="5" s="1"/>
  <c r="K80" i="5"/>
  <c r="F92" i="5" l="1"/>
  <c r="K28" i="5"/>
  <c r="K83" i="5" s="1"/>
  <c r="K81" i="5"/>
  <c r="F93" i="5" l="1"/>
  <c r="K82" i="5" s="1"/>
  <c r="K85" i="5" s="1"/>
  <c r="K86" i="5" s="1"/>
  <c r="K87" i="5" s="1"/>
  <c r="K93" i="5" l="1"/>
</calcChain>
</file>

<file path=xl/sharedStrings.xml><?xml version="1.0" encoding="utf-8"?>
<sst xmlns="http://schemas.openxmlformats.org/spreadsheetml/2006/main" count="301" uniqueCount="185">
  <si>
    <t xml:space="preserve">Mutation Nr. : </t>
  </si>
  <si>
    <t>Datum</t>
  </si>
  <si>
    <t>F.A.: .......................</t>
  </si>
  <si>
    <t>B.A.: .......................</t>
  </si>
  <si>
    <t>Preisb.</t>
  </si>
  <si>
    <t>Ansatz</t>
  </si>
  <si>
    <t>Anzahl</t>
  </si>
  <si>
    <t>Betrag</t>
  </si>
  <si>
    <t>Elem.</t>
  </si>
  <si>
    <t>1992</t>
  </si>
  <si>
    <t xml:space="preserve">1  AUFTRAG                </t>
  </si>
  <si>
    <t xml:space="preserve">4 BÜROARBEITEN                  </t>
  </si>
  <si>
    <t xml:space="preserve">.1  Grenzmutation         </t>
  </si>
  <si>
    <t>AUFTR</t>
  </si>
  <si>
    <t xml:space="preserve">4.1  Lagefixpunkte                  </t>
  </si>
  <si>
    <t>FP</t>
  </si>
  <si>
    <t xml:space="preserve">.12  Höhenberechnung                </t>
  </si>
  <si>
    <t xml:space="preserve">.13  Nachführung Dateien/Pläne: best. LFP   </t>
  </si>
  <si>
    <t>2 FELDARBEITEN</t>
  </si>
  <si>
    <t>2.1 Lagefixpunkte</t>
  </si>
  <si>
    <t xml:space="preserve">.11  Aufsuchen/Signalisieren </t>
  </si>
  <si>
    <t xml:space="preserve">.13  Rekonstruktion mit Instrument       </t>
  </si>
  <si>
    <t xml:space="preserve">.14  Rekonstruktion ab Rückversicherung  </t>
  </si>
  <si>
    <t>.15  Kontr. mit einfachen Mitteln od. Instr.</t>
  </si>
  <si>
    <t xml:space="preserve">.19  Löschen/NF der Pläne: gel. LFP       </t>
  </si>
  <si>
    <t>.16  Kontrolle bei period. Begehung</t>
  </si>
  <si>
    <t xml:space="preserve">        - Punkt ohne od. mit zentr. Rückvers.  </t>
  </si>
  <si>
    <t xml:space="preserve">4.2  Grenzpunkte             </t>
  </si>
  <si>
    <t xml:space="preserve">        - Punkt mit exz. Rückvers.    </t>
  </si>
  <si>
    <t>.21  Berechnung Abst.-elemente für Rek.</t>
  </si>
  <si>
    <t>GP</t>
  </si>
  <si>
    <t xml:space="preserve">        - Tachymetr. Aufnahme Vers.protokoll </t>
  </si>
  <si>
    <t xml:space="preserve">.22  Nachführung Dateien/Pläne: Rek.   </t>
  </si>
  <si>
    <t>.17  Stationierung (Kontr./Sit.-Aufnahme)</t>
  </si>
  <si>
    <t xml:space="preserve">.18  Höhenbestimmung nivellitisch                   </t>
  </si>
  <si>
    <t xml:space="preserve">.23  Kontrollierte Berechnung       </t>
  </si>
  <si>
    <t xml:space="preserve">.19  Höhenbestimmung tachymetrisch                  </t>
  </si>
  <si>
    <t xml:space="preserve">.24  Einrechnung                    </t>
  </si>
  <si>
    <t xml:space="preserve">.110  Rekog. und Messung  Neupunkt </t>
  </si>
  <si>
    <t xml:space="preserve">.25  Berechnung aufgrund Bedingung    </t>
  </si>
  <si>
    <t xml:space="preserve">.111  Messung auf Anschlusspunkt             </t>
  </si>
  <si>
    <t xml:space="preserve">.26  Berechnung nach Projekt         </t>
  </si>
  <si>
    <t xml:space="preserve">.112  Messung der Rückversicherung                       </t>
  </si>
  <si>
    <t>.27  Einpassung Digitalisierung</t>
  </si>
  <si>
    <t>PLAN</t>
  </si>
  <si>
    <t>2.2  Grenzpunkte</t>
  </si>
  <si>
    <t>.28  Koord.bestimmung durch Abgriff</t>
  </si>
  <si>
    <t xml:space="preserve">.21  Aufsuchen                        </t>
  </si>
  <si>
    <t xml:space="preserve">.29  Berechnung Absteckungselemente  </t>
  </si>
  <si>
    <t xml:space="preserve">.22  Aufsuchen mit Hilfsmitteln  </t>
  </si>
  <si>
    <t xml:space="preserve">.210  Kontrolle nach erfolgter Abst. </t>
  </si>
  <si>
    <t>.23  Rekonstruktion GP</t>
  </si>
  <si>
    <t>.211  Berechnung Kreisradien</t>
  </si>
  <si>
    <t>HGP</t>
  </si>
  <si>
    <t>.212  Berechnung Hilfspunkte</t>
  </si>
  <si>
    <t xml:space="preserve">.25  Direktes Festlegen der GP     </t>
  </si>
  <si>
    <t>.213  Nachführung der Pläne: neue GP</t>
  </si>
  <si>
    <t xml:space="preserve">          - pro weiteren Plan</t>
  </si>
  <si>
    <t xml:space="preserve">.27  Abstecken nach Abst.elemente  </t>
  </si>
  <si>
    <t xml:space="preserve">.28  Festlegen innerhalb Gebäuden      </t>
  </si>
  <si>
    <t xml:space="preserve">.215  Nachf. der Pläne: gelöschte GP      </t>
  </si>
  <si>
    <t xml:space="preserve">.29  Aufnahme von GP oder HGP                </t>
  </si>
  <si>
    <t>G/HGP</t>
  </si>
  <si>
    <t xml:space="preserve">          -  pro weiteren Plan              </t>
  </si>
  <si>
    <t xml:space="preserve">2.3   Situation    </t>
  </si>
  <si>
    <t xml:space="preserve">4.3  Situation (inkl.Gebäude)       </t>
  </si>
  <si>
    <t>PT</t>
  </si>
  <si>
    <t xml:space="preserve">.32  Doppelaufnahme Sit.punkt        </t>
  </si>
  <si>
    <t>.32  Berechnung kontr. Sit.punkt</t>
  </si>
  <si>
    <t>3  VERSICHERUNGSARBEITEN</t>
  </si>
  <si>
    <t>.33  Berechnung aus geom. Bed.</t>
  </si>
  <si>
    <t>3.1  Grundtypen</t>
  </si>
  <si>
    <t>.34  Einpassung Digitalisierung</t>
  </si>
  <si>
    <t>ANZ</t>
  </si>
  <si>
    <t>.35  Koord.bestimmung durch Abgriff</t>
  </si>
  <si>
    <t xml:space="preserve">.36  Nachf. der Pläne: neue Situation  </t>
  </si>
  <si>
    <t xml:space="preserve">        - pro weiteren Plan</t>
  </si>
  <si>
    <t>.37  Löschen von Sit.punkt-Koordinaten</t>
  </si>
  <si>
    <t xml:space="preserve">.38  Nachf. der Pläne: gelöschte Situation </t>
  </si>
  <si>
    <t xml:space="preserve">        -  pro weiteren Plan</t>
  </si>
  <si>
    <t xml:space="preserve">4.4  Flächen                        </t>
  </si>
  <si>
    <t xml:space="preserve">.41  Flächenber. inkl. NF Dateien/Mut.tab.                     </t>
  </si>
  <si>
    <t>PARZ</t>
  </si>
  <si>
    <t xml:space="preserve">.42  Berechnung von Teilflächen     </t>
  </si>
  <si>
    <t>TFL</t>
  </si>
  <si>
    <t xml:space="preserve">.43  Kulturflächenber./NF Dateien                    </t>
  </si>
  <si>
    <t>KFL</t>
  </si>
  <si>
    <t>3.2  Zusatztypen</t>
  </si>
  <si>
    <t>.44  Handänderung</t>
  </si>
  <si>
    <t>KM</t>
  </si>
  <si>
    <t xml:space="preserve">       Total Büroarbeiten + Dislokationsentschädigung</t>
  </si>
  <si>
    <t xml:space="preserve">       Auftrag</t>
  </si>
  <si>
    <t xml:space="preserve">       Total Feld- und Versicherungsarbeiten</t>
  </si>
  <si>
    <t xml:space="preserve">       Total Material</t>
  </si>
  <si>
    <t xml:space="preserve">       Total ARBEITEN nach KOSTENTARIF (Preisbasis 1992)</t>
  </si>
  <si>
    <t>3.3  Material</t>
  </si>
  <si>
    <t>5   ARBEITEN nach ZEITTARIF</t>
  </si>
  <si>
    <t>........................................................................................................................................................</t>
  </si>
  <si>
    <t>GEB</t>
  </si>
  <si>
    <t>.39  Gebäudeadresse</t>
  </si>
  <si>
    <t xml:space="preserve">.31  Aufnahme/Einmessung Sit.-/Achspunkt                     </t>
  </si>
  <si>
    <t>.31  Berechnung Sit.-/Achspunkt</t>
  </si>
  <si>
    <t>.40  Projektierte Bauten</t>
  </si>
  <si>
    <t>AV93</t>
  </si>
  <si>
    <t xml:space="preserve">             Reduktion Anwendung Kanton Zürich</t>
  </si>
  <si>
    <t>- Geländeneigung:</t>
  </si>
  <si>
    <t>- Sichtbehinderung:</t>
  </si>
  <si>
    <t>- Verkehrsbehinderung:</t>
  </si>
  <si>
    <t>Zuschläge auf Feld- und Versicherungsarbeiten</t>
  </si>
  <si>
    <t xml:space="preserve">Zuschlagsfaktor Zi = </t>
  </si>
  <si>
    <t>Musterdorf</t>
  </si>
  <si>
    <t>.101  Setzen eines neuen Steines</t>
  </si>
  <si>
    <t>.103  Höhersetzen eines Steines</t>
  </si>
  <si>
    <t>.104  Tiefersetzen eines Steines</t>
  </si>
  <si>
    <t>.105  Einmeisseln/Bohren eines Loches</t>
  </si>
  <si>
    <t>.106  Setzen eines Bo mit Dübel</t>
  </si>
  <si>
    <t>.201  Einbetonieren eines Steines</t>
  </si>
  <si>
    <t>.202  Abdecken Punkt mit Schacht</t>
  </si>
  <si>
    <t>.203  Aufbr. u. Wiederherstellen Belag</t>
  </si>
  <si>
    <t>.204  Abbauen Lagerstein od. Fels</t>
  </si>
  <si>
    <t xml:space="preserve">        -  Strenge Ausgleichung m. Netzplan      </t>
  </si>
  <si>
    <t>HO33</t>
  </si>
  <si>
    <t>.302  Gussschacht</t>
  </si>
  <si>
    <t>.305  Bolzen  D=&lt;4 cm</t>
  </si>
  <si>
    <t>.309  Markstein  14/14 cm  *</t>
  </si>
  <si>
    <t xml:space="preserve">          x  Zuschlagsfaktor Zi =</t>
  </si>
  <si>
    <t xml:space="preserve">.3  Gebäudemutation         </t>
  </si>
  <si>
    <t>.4  Situationsmutation</t>
  </si>
  <si>
    <t>.5  Rekonstruktion</t>
  </si>
  <si>
    <t>.2  Büromutation (Projektmutation)</t>
  </si>
  <si>
    <t>.7  Büromutation Gebäude</t>
  </si>
  <si>
    <t>.303  Zementschacht</t>
  </si>
  <si>
    <t>.17.1  Berechnung Instrumentenorientierung</t>
  </si>
  <si>
    <t>.307  Häuser-/Mauerbolzen</t>
  </si>
  <si>
    <t>.311  Röhre bis 50 cm</t>
  </si>
  <si>
    <t>.314  Boden-/Zeigerpfahl</t>
  </si>
  <si>
    <t>.316  Bodennagel</t>
  </si>
  <si>
    <t>.17.2  Koordinatenberechnung Freie Station / Vektor</t>
  </si>
  <si>
    <t xml:space="preserve"> * Transportanteil Markstein</t>
  </si>
  <si>
    <t>.12  Aufsuchen mit Hilfsmittel/Signalisation</t>
  </si>
  <si>
    <t>.11  Berechnung Instrumentenorientierung</t>
  </si>
  <si>
    <t>.14  Nachführung Punktprotokoll</t>
  </si>
  <si>
    <t xml:space="preserve">.15  Berechnen neuer LFP3 m. Höhen      </t>
  </si>
  <si>
    <t xml:space="preserve">.16  Berechnen neuer LFP3 o. Höhen      </t>
  </si>
  <si>
    <t xml:space="preserve">.17  Berechnen neuer Lagepkte. o. Vers.      </t>
  </si>
  <si>
    <t xml:space="preserve">.18  Erstellen Punktprotokoll   </t>
  </si>
  <si>
    <t>.102  Aufrichten und Verkeilen eines Steines</t>
  </si>
  <si>
    <t>.45  Textpositionen</t>
  </si>
  <si>
    <t>Bemerkungen:</t>
  </si>
  <si>
    <t>….......................................................................................................................................................</t>
  </si>
  <si>
    <t>Position</t>
  </si>
  <si>
    <t xml:space="preserve">Art der Mutation: </t>
  </si>
  <si>
    <t>Gemeinde:</t>
  </si>
  <si>
    <t>Auftraggeber:</t>
  </si>
  <si>
    <t xml:space="preserve">       Total Feld- und Versicherungsarbeiten </t>
  </si>
  <si>
    <t>.107  Einlassen eines Messingbolzens</t>
  </si>
  <si>
    <t>.108  Einlassen eines grossen Messingbolzens</t>
  </si>
  <si>
    <t>.109  Einbetonieren Bolzen/Eisen in Sockel (30/30/30)</t>
  </si>
  <si>
    <t>.110  Einrammen eines kleinen Eisenrohres</t>
  </si>
  <si>
    <t>.111  Einrammen eines grossen Eisenrohres</t>
  </si>
  <si>
    <t>.112  Einmeisseln eines kl. Kreuzes</t>
  </si>
  <si>
    <t>.113  Einmeisseln eines gr. Kreuzes</t>
  </si>
  <si>
    <t>.114  Nachmeisseln eines Kreuzes</t>
  </si>
  <si>
    <t>.116  Entfernen eines Steines, Kunststoffmarke</t>
  </si>
  <si>
    <t>.117  Entfernen eines Messingbolzens</t>
  </si>
  <si>
    <t>.118  Entfernen eines Kreuzes</t>
  </si>
  <si>
    <t>.205  Tiefersetzen für Sicherheitsüberdeckung</t>
  </si>
  <si>
    <t>.207  Rückversicherungsbolzen setzen</t>
  </si>
  <si>
    <t>.209  Entfernen eines Guss-, Zementschachtes</t>
  </si>
  <si>
    <t>.210  Bearb. Strassenpflästerung, Verbundsteine</t>
  </si>
  <si>
    <t>.211  Ausbesserung Mauer nach Entf. Stein</t>
  </si>
  <si>
    <t>.25  Missliche Verhältnisse</t>
  </si>
  <si>
    <t>.115.1  Einschlagen Kunststoffmarke</t>
  </si>
  <si>
    <t>.115.2  Einrammen Kunststoffmarke</t>
  </si>
  <si>
    <t>.115.3  Einschrauben Kunststoffmarke</t>
  </si>
  <si>
    <t>.115.4  Lochen und Verkeilen Kunststoffmarke</t>
  </si>
  <si>
    <t xml:space="preserve">       Dislokationsentschädigung</t>
  </si>
  <si>
    <t xml:space="preserve">       Total Arbeiten nach Zeittarif</t>
  </si>
  <si>
    <t xml:space="preserve">       GESAMTTOTAL  AUFTRAGGEBER</t>
  </si>
  <si>
    <t xml:space="preserve">.24  Kontrolle GP                                 </t>
  </si>
  <si>
    <t xml:space="preserve">.26  Abstecken mit Bedingungen    </t>
  </si>
  <si>
    <t xml:space="preserve">.214  Löschen von GP-Koordinaten        </t>
  </si>
  <si>
    <t xml:space="preserve">        - in einer Lage  </t>
  </si>
  <si>
    <t xml:space="preserve">        - in zwei Lagen.  </t>
  </si>
  <si>
    <t xml:space="preserve">             x  Anwendungsfaktor 2024 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</si>
</sst>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"/>
    <numFmt numFmtId="165" formatCode="0.0"/>
    <numFmt numFmtId="166" formatCode="0.0%"/>
    <numFmt numFmtId="167" formatCode="0.000"/>
  </numFmts>
  <fonts count="3" x14ac:knownFonts="1">
    <font>
      <sz val="12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indexed="22"/>
        <bgColor indexed="8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164" fontId="0" fillId="0" borderId="0"/>
  </cellStyleXfs>
  <cellXfs count="93">
    <xf numFmtId="164" fontId="0" fillId="0" borderId="0" xfId="0"/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2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164" fontId="1" fillId="0" borderId="0" xfId="0" quotePrefix="1" applyFont="1" applyAlignment="1">
      <alignment vertical="center"/>
    </xf>
    <xf numFmtId="166" fontId="1" fillId="0" borderId="0" xfId="0" applyNumberFormat="1" applyFont="1" applyAlignment="1">
      <alignment vertical="center"/>
    </xf>
    <xf numFmtId="164" fontId="1" fillId="0" borderId="0" xfId="0" applyFont="1" applyAlignment="1">
      <alignment horizontal="right" vertical="center"/>
    </xf>
    <xf numFmtId="167" fontId="1" fillId="0" borderId="0" xfId="0" applyNumberFormat="1" applyFont="1" applyAlignment="1">
      <alignment horizontal="left" vertical="center"/>
    </xf>
    <xf numFmtId="164" fontId="1" fillId="0" borderId="7" xfId="0" applyFont="1" applyBorder="1" applyAlignment="1">
      <alignment vertical="center"/>
    </xf>
    <xf numFmtId="164" fontId="1" fillId="0" borderId="7" xfId="0" applyFont="1" applyBorder="1" applyAlignment="1">
      <alignment horizontal="center" vertical="center"/>
    </xf>
    <xf numFmtId="164" fontId="1" fillId="0" borderId="9" xfId="0" applyFont="1" applyBorder="1" applyAlignment="1">
      <alignment horizontal="center" vertical="center"/>
    </xf>
    <xf numFmtId="164" fontId="1" fillId="0" borderId="2" xfId="0" applyFont="1" applyBorder="1" applyAlignment="1">
      <alignment vertical="center"/>
    </xf>
    <xf numFmtId="164" fontId="1" fillId="0" borderId="2" xfId="0" applyFont="1" applyBorder="1" applyAlignment="1">
      <alignment horizontal="center" vertical="center"/>
    </xf>
    <xf numFmtId="164" fontId="1" fillId="0" borderId="10" xfId="0" applyFont="1" applyBorder="1" applyAlignment="1">
      <alignment vertical="center"/>
    </xf>
    <xf numFmtId="164" fontId="2" fillId="3" borderId="7" xfId="0" applyFont="1" applyFill="1" applyBorder="1" applyAlignment="1">
      <alignment vertical="center"/>
    </xf>
    <xf numFmtId="164" fontId="1" fillId="3" borderId="8" xfId="0" applyFont="1" applyFill="1" applyBorder="1" applyAlignment="1">
      <alignment vertical="center"/>
    </xf>
    <xf numFmtId="164" fontId="1" fillId="3" borderId="11" xfId="0" applyFont="1" applyFill="1" applyBorder="1" applyAlignment="1">
      <alignment vertical="center"/>
    </xf>
    <xf numFmtId="165" fontId="1" fillId="3" borderId="8" xfId="0" applyNumberFormat="1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164" fontId="1" fillId="0" borderId="6" xfId="0" applyFont="1" applyBorder="1" applyAlignment="1">
      <alignment vertical="center"/>
    </xf>
    <xf numFmtId="165" fontId="1" fillId="0" borderId="7" xfId="0" applyNumberFormat="1" applyFont="1" applyBorder="1" applyAlignment="1">
      <alignment horizontal="center" vertical="center"/>
    </xf>
    <xf numFmtId="164" fontId="1" fillId="0" borderId="9" xfId="0" applyFont="1" applyBorder="1" applyAlignment="1">
      <alignment vertical="center"/>
    </xf>
    <xf numFmtId="164" fontId="1" fillId="0" borderId="21" xfId="0" applyFont="1" applyBorder="1" applyAlignment="1">
      <alignment horizontal="center" vertical="center"/>
    </xf>
    <xf numFmtId="164" fontId="1" fillId="0" borderId="21" xfId="0" applyFont="1" applyBorder="1" applyAlignment="1">
      <alignment vertical="center"/>
    </xf>
    <xf numFmtId="165" fontId="1" fillId="0" borderId="21" xfId="0" applyNumberFormat="1" applyFont="1" applyBorder="1" applyAlignment="1">
      <alignment horizontal="center" vertical="center"/>
    </xf>
    <xf numFmtId="164" fontId="1" fillId="0" borderId="20" xfId="0" applyFont="1" applyBorder="1" applyAlignment="1">
      <alignment vertical="center"/>
    </xf>
    <xf numFmtId="164" fontId="1" fillId="3" borderId="0" xfId="0" applyFont="1" applyFill="1" applyAlignment="1">
      <alignment vertical="center"/>
    </xf>
    <xf numFmtId="165" fontId="1" fillId="3" borderId="0" xfId="0" applyNumberFormat="1" applyFont="1" applyFill="1" applyAlignment="1">
      <alignment horizontal="center" vertical="center"/>
    </xf>
    <xf numFmtId="164" fontId="1" fillId="3" borderId="13" xfId="0" applyFont="1" applyFill="1" applyBorder="1" applyAlignment="1">
      <alignment vertical="center"/>
    </xf>
    <xf numFmtId="164" fontId="1" fillId="0" borderId="3" xfId="0" applyFont="1" applyBorder="1" applyAlignment="1">
      <alignment vertical="center"/>
    </xf>
    <xf numFmtId="164" fontId="2" fillId="0" borderId="4" xfId="0" applyFont="1" applyBorder="1" applyAlignment="1">
      <alignment vertical="center"/>
    </xf>
    <xf numFmtId="164" fontId="1" fillId="0" borderId="5" xfId="0" applyFont="1" applyBorder="1" applyAlignment="1">
      <alignment vertical="center"/>
    </xf>
    <xf numFmtId="164" fontId="2" fillId="3" borderId="8" xfId="0" applyFont="1" applyFill="1" applyBorder="1" applyAlignment="1">
      <alignment vertical="center"/>
    </xf>
    <xf numFmtId="164" fontId="2" fillId="3" borderId="5" xfId="0" applyFont="1" applyFill="1" applyBorder="1" applyAlignment="1">
      <alignment vertical="center"/>
    </xf>
    <xf numFmtId="164" fontId="1" fillId="3" borderId="5" xfId="0" applyFont="1" applyFill="1" applyBorder="1" applyAlignment="1">
      <alignment vertical="center"/>
    </xf>
    <xf numFmtId="164" fontId="1" fillId="3" borderId="12" xfId="0" applyFont="1" applyFill="1" applyBorder="1" applyAlignment="1">
      <alignment vertical="center"/>
    </xf>
    <xf numFmtId="164" fontId="1" fillId="2" borderId="0" xfId="0" applyFont="1" applyFill="1" applyAlignment="1">
      <alignment vertical="center"/>
    </xf>
    <xf numFmtId="165" fontId="1" fillId="2" borderId="0" xfId="0" applyNumberFormat="1" applyFont="1" applyFill="1" applyAlignment="1">
      <alignment horizontal="center" vertical="center"/>
    </xf>
    <xf numFmtId="164" fontId="1" fillId="2" borderId="13" xfId="0" applyFont="1" applyFill="1" applyBorder="1" applyAlignment="1">
      <alignment vertical="center"/>
    </xf>
    <xf numFmtId="164" fontId="2" fillId="3" borderId="0" xfId="0" applyFont="1" applyFill="1" applyAlignment="1">
      <alignment vertical="center"/>
    </xf>
    <xf numFmtId="164" fontId="1" fillId="0" borderId="4" xfId="0" applyFont="1" applyBorder="1" applyAlignment="1">
      <alignment vertical="center"/>
    </xf>
    <xf numFmtId="164" fontId="1" fillId="0" borderId="14" xfId="0" applyFont="1" applyBorder="1" applyAlignment="1">
      <alignment vertical="center"/>
    </xf>
    <xf numFmtId="164" fontId="1" fillId="0" borderId="14" xfId="0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164" fontId="2" fillId="3" borderId="23" xfId="0" applyFont="1" applyFill="1" applyBorder="1" applyAlignment="1">
      <alignment vertical="center"/>
    </xf>
    <xf numFmtId="164" fontId="1" fillId="0" borderId="18" xfId="0" applyFont="1" applyBorder="1" applyAlignment="1">
      <alignment vertical="center"/>
    </xf>
    <xf numFmtId="164" fontId="1" fillId="0" borderId="17" xfId="0" applyFont="1" applyBorder="1" applyAlignment="1">
      <alignment vertical="center"/>
    </xf>
    <xf numFmtId="164" fontId="1" fillId="0" borderId="19" xfId="0" applyFont="1" applyBorder="1" applyAlignment="1">
      <alignment vertical="center"/>
    </xf>
    <xf numFmtId="165" fontId="1" fillId="0" borderId="3" xfId="0" applyNumberFormat="1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4" fontId="1" fillId="2" borderId="15" xfId="0" applyFont="1" applyFill="1" applyBorder="1" applyAlignment="1">
      <alignment vertical="center"/>
    </xf>
    <xf numFmtId="164" fontId="2" fillId="0" borderId="7" xfId="0" applyFont="1" applyBorder="1" applyAlignment="1">
      <alignment vertical="center"/>
    </xf>
    <xf numFmtId="164" fontId="1" fillId="2" borderId="3" xfId="0" applyFont="1" applyFill="1" applyBorder="1" applyAlignment="1">
      <alignment vertical="center"/>
    </xf>
    <xf numFmtId="164" fontId="2" fillId="2" borderId="3" xfId="0" applyFont="1" applyFill="1" applyBorder="1" applyAlignment="1">
      <alignment vertical="center"/>
    </xf>
    <xf numFmtId="164" fontId="1" fillId="2" borderId="16" xfId="0" applyFont="1" applyFill="1" applyBorder="1" applyAlignment="1">
      <alignment vertical="center"/>
    </xf>
    <xf numFmtId="164" fontId="2" fillId="0" borderId="1" xfId="0" applyFont="1" applyBorder="1" applyAlignment="1">
      <alignment vertical="center"/>
    </xf>
    <xf numFmtId="164" fontId="1" fillId="0" borderId="16" xfId="0" applyFont="1" applyBorder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64" fontId="2" fillId="0" borderId="3" xfId="0" applyFont="1" applyBorder="1" applyAlignment="1">
      <alignment vertical="center"/>
    </xf>
    <xf numFmtId="164" fontId="1" fillId="0" borderId="5" xfId="0" applyFont="1" applyBorder="1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164" fontId="2" fillId="0" borderId="5" xfId="0" applyFont="1" applyBorder="1" applyAlignment="1">
      <alignment vertical="center"/>
    </xf>
    <xf numFmtId="164" fontId="2" fillId="0" borderId="6" xfId="0" applyFont="1" applyBorder="1" applyAlignment="1">
      <alignment vertical="center"/>
    </xf>
    <xf numFmtId="164" fontId="2" fillId="0" borderId="0" xfId="0" quotePrefix="1" applyFont="1" applyAlignment="1">
      <alignment vertical="center"/>
    </xf>
    <xf numFmtId="164" fontId="2" fillId="0" borderId="0" xfId="0" applyFont="1" applyAlignment="1">
      <alignment horizontal="left" vertical="center" indent="2"/>
    </xf>
    <xf numFmtId="164" fontId="1" fillId="0" borderId="0" xfId="0" applyFont="1" applyAlignment="1">
      <alignment horizontal="left" vertical="center" indent="2"/>
    </xf>
    <xf numFmtId="2" fontId="1" fillId="0" borderId="1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164" fontId="2" fillId="3" borderId="1" xfId="0" applyFont="1" applyFill="1" applyBorder="1" applyAlignment="1">
      <alignment vertical="center"/>
    </xf>
    <xf numFmtId="164" fontId="2" fillId="3" borderId="3" xfId="0" applyFont="1" applyFill="1" applyBorder="1" applyAlignment="1">
      <alignment vertical="center"/>
    </xf>
    <xf numFmtId="164" fontId="1" fillId="0" borderId="7" xfId="0" applyFont="1" applyBorder="1" applyAlignment="1">
      <alignment horizontal="center" vertical="center"/>
    </xf>
    <xf numFmtId="164" fontId="1" fillId="0" borderId="11" xfId="0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/>
    </xf>
    <xf numFmtId="164" fontId="1" fillId="0" borderId="12" xfId="0" applyFont="1" applyBorder="1" applyAlignment="1">
      <alignment horizontal="center" vertical="center"/>
    </xf>
    <xf numFmtId="164" fontId="1" fillId="0" borderId="1" xfId="0" applyFont="1" applyBorder="1" applyAlignment="1">
      <alignment vertical="center"/>
    </xf>
    <xf numFmtId="164" fontId="1" fillId="0" borderId="16" xfId="0" applyFont="1" applyBorder="1" applyAlignment="1">
      <alignment vertical="center"/>
    </xf>
    <xf numFmtId="164" fontId="2" fillId="0" borderId="7" xfId="0" applyFont="1" applyBorder="1" applyAlignment="1">
      <alignment vertical="center"/>
    </xf>
    <xf numFmtId="164" fontId="2" fillId="0" borderId="8" xfId="0" applyFont="1" applyBorder="1" applyAlignment="1">
      <alignment vertical="center"/>
    </xf>
    <xf numFmtId="164" fontId="2" fillId="3" borderId="24" xfId="0" applyFont="1" applyFill="1" applyBorder="1" applyAlignment="1">
      <alignment vertical="center"/>
    </xf>
    <xf numFmtId="164" fontId="2" fillId="3" borderId="25" xfId="0" applyFont="1" applyFill="1" applyBorder="1" applyAlignment="1">
      <alignment vertical="center"/>
    </xf>
    <xf numFmtId="164" fontId="2" fillId="3" borderId="4" xfId="0" applyFont="1" applyFill="1" applyBorder="1" applyAlignment="1">
      <alignment vertical="center"/>
    </xf>
    <xf numFmtId="164" fontId="2" fillId="3" borderId="5" xfId="0" applyFont="1" applyFill="1" applyBorder="1" applyAlignment="1">
      <alignment vertical="center"/>
    </xf>
    <xf numFmtId="164" fontId="2" fillId="3" borderId="7" xfId="0" applyFont="1" applyFill="1" applyBorder="1" applyAlignment="1">
      <alignment vertical="center"/>
    </xf>
    <xf numFmtId="164" fontId="2" fillId="3" borderId="8" xfId="0" applyFont="1" applyFill="1" applyBorder="1" applyAlignment="1">
      <alignment vertical="center"/>
    </xf>
    <xf numFmtId="164" fontId="2" fillId="0" borderId="0" xfId="0" applyFont="1" applyAlignment="1">
      <alignment horizontal="center" vertical="center"/>
    </xf>
    <xf numFmtId="164" fontId="1" fillId="0" borderId="21" xfId="0" applyFont="1" applyBorder="1" applyAlignment="1">
      <alignment vertical="center"/>
    </xf>
    <xf numFmtId="164" fontId="1" fillId="0" borderId="22" xfId="0" applyFont="1" applyBorder="1" applyAlignment="1">
      <alignment vertical="center"/>
    </xf>
    <xf numFmtId="164" fontId="1" fillId="2" borderId="1" xfId="0" applyFont="1" applyFill="1" applyBorder="1" applyAlignment="1">
      <alignment vertical="center"/>
    </xf>
    <xf numFmtId="164" fontId="1" fillId="2" borderId="3" xfId="0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theme="0" tint="-0.14999847407452621"/>
    <pageSetUpPr fitToPage="1"/>
  </sheetPr>
  <dimension ref="A1:K93"/>
  <sheetViews>
    <sheetView tabSelected="1" topLeftCell="A57" zoomScale="90" zoomScaleNormal="90" workbookViewId="0">
      <selection activeCell="G87" sqref="G87"/>
    </sheetView>
  </sheetViews>
  <sheetFormatPr baseColWidth="10" defaultColWidth="9.77734375" defaultRowHeight="15.75" x14ac:dyDescent="0.25"/>
  <cols>
    <col min="1" max="1" width="20.77734375" style="2" customWidth="1"/>
    <col min="2" max="2" width="20.109375" style="2" customWidth="1"/>
    <col min="3" max="3" width="6.77734375" style="2" customWidth="1"/>
    <col min="4" max="4" width="7.77734375" style="2" customWidth="1"/>
    <col min="5" max="5" width="6.77734375" style="2" customWidth="1"/>
    <col min="6" max="6" width="12.77734375" style="2" customWidth="1"/>
    <col min="7" max="7" width="34.109375" style="2" customWidth="1"/>
    <col min="8" max="8" width="6.77734375" style="2" customWidth="1"/>
    <col min="9" max="9" width="7.77734375" style="2" customWidth="1"/>
    <col min="10" max="10" width="6.77734375" style="2" customWidth="1"/>
    <col min="11" max="11" width="13.6640625" style="2" customWidth="1"/>
    <col min="12" max="16384" width="9.77734375" style="2"/>
  </cols>
  <sheetData>
    <row r="1" spans="1:11" ht="20.100000000000001" customHeight="1" x14ac:dyDescent="0.25">
      <c r="A1" s="1" t="s">
        <v>121</v>
      </c>
      <c r="B1" s="1"/>
      <c r="G1" s="88"/>
      <c r="H1" s="88"/>
      <c r="I1" s="88"/>
      <c r="J1" s="88"/>
      <c r="K1" s="88"/>
    </row>
    <row r="2" spans="1:11" ht="20.100000000000001" customHeight="1" x14ac:dyDescent="0.25">
      <c r="A2" s="1" t="s">
        <v>103</v>
      </c>
    </row>
    <row r="3" spans="1:11" ht="15.75" customHeight="1" x14ac:dyDescent="0.25">
      <c r="A3" s="1"/>
      <c r="B3" s="68" t="s">
        <v>152</v>
      </c>
      <c r="C3" s="1" t="s">
        <v>110</v>
      </c>
      <c r="D3" s="1"/>
      <c r="E3" s="1"/>
      <c r="F3" s="1"/>
      <c r="G3" s="3" t="s">
        <v>0</v>
      </c>
      <c r="H3" s="1"/>
      <c r="K3" s="4"/>
    </row>
    <row r="4" spans="1:11" ht="15.75" customHeight="1" x14ac:dyDescent="0.25">
      <c r="A4" s="2" t="s">
        <v>1</v>
      </c>
      <c r="B4" s="69"/>
      <c r="C4" s="1"/>
    </row>
    <row r="5" spans="1:11" ht="15.75" customHeight="1" x14ac:dyDescent="0.25">
      <c r="A5" s="2" t="s">
        <v>2</v>
      </c>
      <c r="B5" s="68" t="s">
        <v>153</v>
      </c>
      <c r="C5" s="67" t="s">
        <v>97</v>
      </c>
      <c r="D5" s="1"/>
      <c r="E5" s="1"/>
      <c r="F5" s="1"/>
    </row>
    <row r="6" spans="1:11" ht="15.75" customHeight="1" x14ac:dyDescent="0.25">
      <c r="A6" s="2" t="s">
        <v>3</v>
      </c>
      <c r="B6" s="69"/>
    </row>
    <row r="7" spans="1:11" ht="15.75" customHeight="1" x14ac:dyDescent="0.25">
      <c r="B7" s="68" t="s">
        <v>151</v>
      </c>
      <c r="C7" s="1"/>
      <c r="D7" s="1"/>
      <c r="E7" s="1"/>
      <c r="F7" s="1"/>
    </row>
    <row r="8" spans="1:11" ht="15.75" customHeight="1" x14ac:dyDescent="0.25">
      <c r="A8" s="2" t="s">
        <v>108</v>
      </c>
    </row>
    <row r="9" spans="1:11" x14ac:dyDescent="0.25">
      <c r="A9" s="5" t="s">
        <v>105</v>
      </c>
      <c r="B9" s="6">
        <v>0</v>
      </c>
    </row>
    <row r="10" spans="1:11" x14ac:dyDescent="0.25">
      <c r="A10" s="5" t="s">
        <v>106</v>
      </c>
      <c r="B10" s="6">
        <v>0</v>
      </c>
    </row>
    <row r="11" spans="1:11" x14ac:dyDescent="0.25">
      <c r="A11" s="5" t="s">
        <v>107</v>
      </c>
      <c r="B11" s="6">
        <v>0</v>
      </c>
      <c r="F11" s="7" t="s">
        <v>109</v>
      </c>
      <c r="G11" s="8">
        <f>1+SUM(B9:B11)</f>
        <v>1</v>
      </c>
    </row>
    <row r="12" spans="1:11" x14ac:dyDescent="0.25">
      <c r="A12" s="5"/>
      <c r="B12" s="6"/>
    </row>
    <row r="13" spans="1:11" ht="20.100000000000001" customHeight="1" x14ac:dyDescent="0.25">
      <c r="A13" s="1" t="s">
        <v>148</v>
      </c>
      <c r="B13" s="67" t="s">
        <v>149</v>
      </c>
      <c r="C13" s="1"/>
      <c r="D13" s="1"/>
      <c r="E13" s="1"/>
      <c r="F13" s="1"/>
      <c r="G13" s="1"/>
      <c r="H13" s="1"/>
      <c r="I13" s="1"/>
      <c r="J13" s="1"/>
      <c r="K13" s="1"/>
    </row>
    <row r="15" spans="1:11" ht="18" customHeight="1" x14ac:dyDescent="0.25">
      <c r="A15" s="74" t="s">
        <v>150</v>
      </c>
      <c r="B15" s="75"/>
      <c r="C15" s="10" t="s">
        <v>4</v>
      </c>
      <c r="D15" s="10" t="s">
        <v>5</v>
      </c>
      <c r="E15" s="10" t="s">
        <v>6</v>
      </c>
      <c r="F15" s="11" t="s">
        <v>7</v>
      </c>
      <c r="G15" s="10" t="s">
        <v>150</v>
      </c>
      <c r="H15" s="10" t="s">
        <v>4</v>
      </c>
      <c r="I15" s="10" t="s">
        <v>5</v>
      </c>
      <c r="J15" s="10" t="s">
        <v>6</v>
      </c>
      <c r="K15" s="11" t="s">
        <v>7</v>
      </c>
    </row>
    <row r="16" spans="1:11" ht="18" customHeight="1" x14ac:dyDescent="0.25">
      <c r="A16" s="76"/>
      <c r="B16" s="77"/>
      <c r="C16" s="13" t="s">
        <v>8</v>
      </c>
      <c r="D16" s="13" t="s">
        <v>9</v>
      </c>
      <c r="E16" s="12"/>
      <c r="F16" s="14"/>
      <c r="G16" s="12"/>
      <c r="H16" s="13" t="s">
        <v>8</v>
      </c>
      <c r="I16" s="13" t="s">
        <v>9</v>
      </c>
      <c r="J16" s="12"/>
      <c r="K16" s="14"/>
    </row>
    <row r="17" spans="1:11" ht="18" customHeight="1" x14ac:dyDescent="0.25">
      <c r="A17" s="72" t="s">
        <v>10</v>
      </c>
      <c r="B17" s="73"/>
      <c r="C17" s="16"/>
      <c r="D17" s="16"/>
      <c r="E17" s="16"/>
      <c r="F17" s="17"/>
      <c r="G17" s="15" t="s">
        <v>95</v>
      </c>
      <c r="H17" s="16"/>
      <c r="I17" s="16"/>
      <c r="J17" s="18"/>
      <c r="K17" s="17"/>
    </row>
    <row r="18" spans="1:11" ht="18" customHeight="1" x14ac:dyDescent="0.25">
      <c r="A18" s="78" t="s">
        <v>12</v>
      </c>
      <c r="B18" s="79"/>
      <c r="C18" s="19" t="s">
        <v>13</v>
      </c>
      <c r="D18" s="20">
        <v>464.35</v>
      </c>
      <c r="E18" s="21"/>
      <c r="F18" s="22">
        <f t="shared" ref="F18:F23" si="0">MROUND(+D18*E18,0.05)</f>
        <v>0</v>
      </c>
      <c r="G18" s="20" t="s">
        <v>122</v>
      </c>
      <c r="H18" s="10" t="s">
        <v>73</v>
      </c>
      <c r="I18" s="9">
        <v>130</v>
      </c>
      <c r="J18" s="23"/>
      <c r="K18" s="22">
        <f t="shared" ref="K18:K27" si="1">MROUND(+I18*J18,0.05)</f>
        <v>0</v>
      </c>
    </row>
    <row r="19" spans="1:11" ht="18" customHeight="1" x14ac:dyDescent="0.25">
      <c r="A19" s="78" t="s">
        <v>129</v>
      </c>
      <c r="B19" s="79"/>
      <c r="C19" s="19" t="s">
        <v>13</v>
      </c>
      <c r="D19" s="20">
        <v>401.05</v>
      </c>
      <c r="E19" s="21"/>
      <c r="F19" s="22">
        <f t="shared" si="0"/>
        <v>0</v>
      </c>
      <c r="G19" s="20" t="s">
        <v>131</v>
      </c>
      <c r="H19" s="10" t="s">
        <v>73</v>
      </c>
      <c r="I19" s="9">
        <v>80</v>
      </c>
      <c r="J19" s="23"/>
      <c r="K19" s="22">
        <f t="shared" si="1"/>
        <v>0</v>
      </c>
    </row>
    <row r="20" spans="1:11" ht="18" customHeight="1" x14ac:dyDescent="0.25">
      <c r="A20" s="78" t="s">
        <v>126</v>
      </c>
      <c r="B20" s="79"/>
      <c r="C20" s="19" t="s">
        <v>13</v>
      </c>
      <c r="D20" s="20">
        <v>218.55</v>
      </c>
      <c r="E20" s="21"/>
      <c r="F20" s="22">
        <f t="shared" si="0"/>
        <v>0</v>
      </c>
      <c r="G20" s="20" t="s">
        <v>123</v>
      </c>
      <c r="H20" s="10" t="s">
        <v>73</v>
      </c>
      <c r="I20" s="9">
        <v>7</v>
      </c>
      <c r="J20" s="23"/>
      <c r="K20" s="22">
        <f t="shared" si="1"/>
        <v>0</v>
      </c>
    </row>
    <row r="21" spans="1:11" ht="18" customHeight="1" x14ac:dyDescent="0.25">
      <c r="A21" s="78" t="s">
        <v>127</v>
      </c>
      <c r="B21" s="79"/>
      <c r="C21" s="19" t="s">
        <v>13</v>
      </c>
      <c r="D21" s="20">
        <v>245.55</v>
      </c>
      <c r="E21" s="21"/>
      <c r="F21" s="22">
        <f t="shared" si="0"/>
        <v>0</v>
      </c>
      <c r="G21" s="20" t="s">
        <v>133</v>
      </c>
      <c r="H21" s="10" t="s">
        <v>73</v>
      </c>
      <c r="I21" s="9">
        <v>4</v>
      </c>
      <c r="J21" s="23"/>
      <c r="K21" s="22">
        <f t="shared" si="1"/>
        <v>0</v>
      </c>
    </row>
    <row r="22" spans="1:11" ht="18" customHeight="1" x14ac:dyDescent="0.25">
      <c r="A22" s="78" t="s">
        <v>128</v>
      </c>
      <c r="B22" s="79"/>
      <c r="C22" s="10" t="s">
        <v>13</v>
      </c>
      <c r="D22" s="9">
        <v>207</v>
      </c>
      <c r="E22" s="23"/>
      <c r="F22" s="24">
        <f t="shared" si="0"/>
        <v>0</v>
      </c>
      <c r="G22" s="20" t="s">
        <v>124</v>
      </c>
      <c r="H22" s="10" t="s">
        <v>73</v>
      </c>
      <c r="I22" s="9">
        <v>21</v>
      </c>
      <c r="J22" s="23"/>
      <c r="K22" s="22">
        <f t="shared" si="1"/>
        <v>0</v>
      </c>
    </row>
    <row r="23" spans="1:11" ht="18" customHeight="1" x14ac:dyDescent="0.25">
      <c r="A23" s="89" t="s">
        <v>130</v>
      </c>
      <c r="B23" s="90"/>
      <c r="C23" s="25" t="s">
        <v>13</v>
      </c>
      <c r="D23" s="26">
        <v>180.35</v>
      </c>
      <c r="E23" s="27"/>
      <c r="F23" s="28">
        <f t="shared" si="0"/>
        <v>0</v>
      </c>
      <c r="G23" s="20" t="s">
        <v>134</v>
      </c>
      <c r="H23" s="10" t="s">
        <v>73</v>
      </c>
      <c r="I23" s="9">
        <v>9</v>
      </c>
      <c r="J23" s="23"/>
      <c r="K23" s="22">
        <f t="shared" si="1"/>
        <v>0</v>
      </c>
    </row>
    <row r="24" spans="1:11" ht="18" customHeight="1" x14ac:dyDescent="0.25">
      <c r="A24" s="82" t="s">
        <v>18</v>
      </c>
      <c r="B24" s="83"/>
      <c r="C24" s="29"/>
      <c r="D24" s="29"/>
      <c r="E24" s="30"/>
      <c r="F24" s="31"/>
      <c r="G24" s="20" t="s">
        <v>135</v>
      </c>
      <c r="H24" s="10" t="s">
        <v>73</v>
      </c>
      <c r="I24" s="9">
        <v>2</v>
      </c>
      <c r="J24" s="23"/>
      <c r="K24" s="22">
        <f t="shared" si="1"/>
        <v>0</v>
      </c>
    </row>
    <row r="25" spans="1:11" ht="18" customHeight="1" x14ac:dyDescent="0.25">
      <c r="A25" s="84" t="s">
        <v>19</v>
      </c>
      <c r="B25" s="85"/>
      <c r="C25" s="29"/>
      <c r="D25" s="29"/>
      <c r="E25" s="30"/>
      <c r="F25" s="31"/>
      <c r="G25" s="20" t="s">
        <v>136</v>
      </c>
      <c r="H25" s="10" t="s">
        <v>73</v>
      </c>
      <c r="I25" s="9">
        <v>1</v>
      </c>
      <c r="J25" s="23"/>
      <c r="K25" s="22">
        <f t="shared" si="1"/>
        <v>0</v>
      </c>
    </row>
    <row r="26" spans="1:11" ht="18" customHeight="1" x14ac:dyDescent="0.25">
      <c r="A26" s="78" t="s">
        <v>20</v>
      </c>
      <c r="B26" s="79"/>
      <c r="C26" s="19" t="s">
        <v>15</v>
      </c>
      <c r="D26" s="20">
        <v>19.899999999999999</v>
      </c>
      <c r="E26" s="21"/>
      <c r="F26" s="22">
        <f>MROUND(+D26*E26,0.05)</f>
        <v>0</v>
      </c>
      <c r="G26" s="20" t="s">
        <v>138</v>
      </c>
      <c r="H26" s="10" t="s">
        <v>73</v>
      </c>
      <c r="I26" s="9">
        <v>3</v>
      </c>
      <c r="J26" s="23"/>
      <c r="K26" s="24">
        <f t="shared" si="1"/>
        <v>0</v>
      </c>
    </row>
    <row r="27" spans="1:11" ht="18" customHeight="1" x14ac:dyDescent="0.25">
      <c r="A27" s="78" t="s">
        <v>139</v>
      </c>
      <c r="B27" s="79"/>
      <c r="C27" s="19" t="s">
        <v>15</v>
      </c>
      <c r="D27" s="20">
        <v>39.9</v>
      </c>
      <c r="E27" s="21"/>
      <c r="F27" s="22">
        <f>MROUND(+D27*E27,0.05)</f>
        <v>0</v>
      </c>
      <c r="G27" s="20"/>
      <c r="H27" s="19" t="s">
        <v>73</v>
      </c>
      <c r="I27" s="20"/>
      <c r="J27" s="21"/>
      <c r="K27" s="24">
        <f t="shared" si="1"/>
        <v>0</v>
      </c>
    </row>
    <row r="28" spans="1:11" ht="18" customHeight="1" x14ac:dyDescent="0.25">
      <c r="A28" s="78" t="s">
        <v>21</v>
      </c>
      <c r="B28" s="79"/>
      <c r="C28" s="19" t="s">
        <v>15</v>
      </c>
      <c r="D28" s="20">
        <v>78.7</v>
      </c>
      <c r="E28" s="21"/>
      <c r="F28" s="22">
        <f>MROUND(+D28*E28,0.05)</f>
        <v>0</v>
      </c>
      <c r="G28" s="33" t="s">
        <v>93</v>
      </c>
      <c r="H28" s="34"/>
      <c r="I28" s="34"/>
      <c r="J28" s="34"/>
      <c r="K28" s="22">
        <f>SUM(K18:K27)</f>
        <v>0</v>
      </c>
    </row>
    <row r="29" spans="1:11" ht="18" customHeight="1" x14ac:dyDescent="0.25">
      <c r="A29" s="78" t="s">
        <v>22</v>
      </c>
      <c r="B29" s="79"/>
      <c r="C29" s="19" t="s">
        <v>15</v>
      </c>
      <c r="D29" s="20">
        <v>63</v>
      </c>
      <c r="E29" s="21"/>
      <c r="F29" s="22">
        <f>MROUND(+D29*E29,0.05)</f>
        <v>0</v>
      </c>
      <c r="G29" s="35" t="s">
        <v>11</v>
      </c>
      <c r="H29" s="16"/>
      <c r="I29" s="16"/>
      <c r="J29" s="16"/>
      <c r="K29" s="17"/>
    </row>
    <row r="30" spans="1:11" ht="18" customHeight="1" x14ac:dyDescent="0.25">
      <c r="A30" s="78" t="s">
        <v>23</v>
      </c>
      <c r="B30" s="79"/>
      <c r="C30" s="19" t="s">
        <v>15</v>
      </c>
      <c r="D30" s="20">
        <v>31.5</v>
      </c>
      <c r="E30" s="21"/>
      <c r="F30" s="22">
        <f>MROUND(+D30*E30,0.05)</f>
        <v>0</v>
      </c>
      <c r="G30" s="36" t="s">
        <v>14</v>
      </c>
      <c r="H30" s="37"/>
      <c r="I30" s="37"/>
      <c r="J30" s="37"/>
      <c r="K30" s="38"/>
    </row>
    <row r="31" spans="1:11" ht="18" customHeight="1" x14ac:dyDescent="0.25">
      <c r="A31" s="91" t="s">
        <v>25</v>
      </c>
      <c r="B31" s="92"/>
      <c r="C31" s="39"/>
      <c r="D31" s="39"/>
      <c r="E31" s="40"/>
      <c r="F31" s="41"/>
      <c r="G31" s="20" t="s">
        <v>140</v>
      </c>
      <c r="H31" s="19" t="s">
        <v>15</v>
      </c>
      <c r="I31" s="20">
        <v>18</v>
      </c>
      <c r="J31" s="21"/>
      <c r="K31" s="22">
        <f t="shared" ref="K31:K40" si="2">MROUND(+I31*J31,0.05)</f>
        <v>0</v>
      </c>
    </row>
    <row r="32" spans="1:11" ht="18" customHeight="1" x14ac:dyDescent="0.25">
      <c r="A32" s="78" t="s">
        <v>26</v>
      </c>
      <c r="B32" s="79"/>
      <c r="C32" s="19" t="s">
        <v>15</v>
      </c>
      <c r="D32" s="20">
        <v>37.700000000000003</v>
      </c>
      <c r="E32" s="21"/>
      <c r="F32" s="22">
        <f t="shared" ref="F32:F39" si="3">MROUND(+D32*E32,0.05)</f>
        <v>0</v>
      </c>
      <c r="G32" s="20" t="s">
        <v>16</v>
      </c>
      <c r="H32" s="19" t="s">
        <v>15</v>
      </c>
      <c r="I32" s="20">
        <v>18</v>
      </c>
      <c r="J32" s="21"/>
      <c r="K32" s="22">
        <f t="shared" si="2"/>
        <v>0</v>
      </c>
    </row>
    <row r="33" spans="1:11" ht="18" customHeight="1" x14ac:dyDescent="0.25">
      <c r="A33" s="78" t="s">
        <v>28</v>
      </c>
      <c r="B33" s="79"/>
      <c r="C33" s="19" t="s">
        <v>15</v>
      </c>
      <c r="D33" s="20">
        <v>63</v>
      </c>
      <c r="E33" s="21"/>
      <c r="F33" s="22">
        <f t="shared" si="3"/>
        <v>0</v>
      </c>
      <c r="G33" s="20" t="s">
        <v>17</v>
      </c>
      <c r="H33" s="19" t="s">
        <v>15</v>
      </c>
      <c r="I33" s="20">
        <v>5.4</v>
      </c>
      <c r="J33" s="21"/>
      <c r="K33" s="22">
        <f t="shared" si="2"/>
        <v>0</v>
      </c>
    </row>
    <row r="34" spans="1:11" ht="18" customHeight="1" x14ac:dyDescent="0.25">
      <c r="A34" s="78" t="s">
        <v>31</v>
      </c>
      <c r="B34" s="79"/>
      <c r="C34" s="19" t="s">
        <v>15</v>
      </c>
      <c r="D34" s="20">
        <v>63</v>
      </c>
      <c r="E34" s="21"/>
      <c r="F34" s="22">
        <f t="shared" si="3"/>
        <v>0</v>
      </c>
      <c r="G34" s="32" t="s">
        <v>141</v>
      </c>
      <c r="H34" s="19" t="s">
        <v>15</v>
      </c>
      <c r="I34" s="20">
        <v>8.5</v>
      </c>
      <c r="J34" s="21"/>
      <c r="K34" s="22">
        <f t="shared" si="2"/>
        <v>0</v>
      </c>
    </row>
    <row r="35" spans="1:11" ht="18" customHeight="1" x14ac:dyDescent="0.25">
      <c r="A35" s="78" t="s">
        <v>33</v>
      </c>
      <c r="B35" s="79"/>
      <c r="C35" s="19" t="s">
        <v>15</v>
      </c>
      <c r="D35" s="20">
        <v>59.8</v>
      </c>
      <c r="E35" s="21"/>
      <c r="F35" s="22">
        <f t="shared" si="3"/>
        <v>0</v>
      </c>
      <c r="G35" s="20" t="s">
        <v>142</v>
      </c>
      <c r="H35" s="19" t="s">
        <v>15</v>
      </c>
      <c r="I35" s="20">
        <v>68</v>
      </c>
      <c r="J35" s="21"/>
      <c r="K35" s="22">
        <f t="shared" si="2"/>
        <v>0</v>
      </c>
    </row>
    <row r="36" spans="1:11" ht="18" customHeight="1" x14ac:dyDescent="0.25">
      <c r="A36" s="78" t="s">
        <v>132</v>
      </c>
      <c r="B36" s="79"/>
      <c r="C36" s="19" t="s">
        <v>15</v>
      </c>
      <c r="D36" s="20">
        <v>18</v>
      </c>
      <c r="E36" s="21"/>
      <c r="F36" s="22">
        <f t="shared" si="3"/>
        <v>0</v>
      </c>
      <c r="G36" s="20" t="s">
        <v>143</v>
      </c>
      <c r="H36" s="19" t="s">
        <v>15</v>
      </c>
      <c r="I36" s="20">
        <v>68</v>
      </c>
      <c r="J36" s="21"/>
      <c r="K36" s="22">
        <f t="shared" si="2"/>
        <v>0</v>
      </c>
    </row>
    <row r="37" spans="1:11" ht="18" customHeight="1" x14ac:dyDescent="0.25">
      <c r="A37" s="78" t="s">
        <v>137</v>
      </c>
      <c r="B37" s="79"/>
      <c r="C37" s="19" t="s">
        <v>15</v>
      </c>
      <c r="D37" s="20">
        <v>18</v>
      </c>
      <c r="E37" s="21"/>
      <c r="F37" s="22">
        <f t="shared" si="3"/>
        <v>0</v>
      </c>
      <c r="G37" s="20" t="s">
        <v>120</v>
      </c>
      <c r="H37" s="19" t="s">
        <v>15</v>
      </c>
      <c r="I37" s="20">
        <v>21.8</v>
      </c>
      <c r="J37" s="21"/>
      <c r="K37" s="22">
        <f t="shared" si="2"/>
        <v>0</v>
      </c>
    </row>
    <row r="38" spans="1:11" ht="18" customHeight="1" x14ac:dyDescent="0.25">
      <c r="A38" s="78" t="s">
        <v>34</v>
      </c>
      <c r="B38" s="79"/>
      <c r="C38" s="19" t="s">
        <v>15</v>
      </c>
      <c r="D38" s="20">
        <v>94.3</v>
      </c>
      <c r="E38" s="21"/>
      <c r="F38" s="22">
        <f t="shared" si="3"/>
        <v>0</v>
      </c>
      <c r="G38" s="20" t="s">
        <v>144</v>
      </c>
      <c r="H38" s="19" t="s">
        <v>15</v>
      </c>
      <c r="I38" s="20">
        <v>50.5</v>
      </c>
      <c r="J38" s="21"/>
      <c r="K38" s="22">
        <f t="shared" si="2"/>
        <v>0</v>
      </c>
    </row>
    <row r="39" spans="1:11" ht="18" customHeight="1" x14ac:dyDescent="0.25">
      <c r="A39" s="78" t="s">
        <v>36</v>
      </c>
      <c r="B39" s="79"/>
      <c r="C39" s="19" t="s">
        <v>15</v>
      </c>
      <c r="D39" s="20">
        <v>19.899999999999999</v>
      </c>
      <c r="E39" s="21"/>
      <c r="F39" s="22">
        <f t="shared" si="3"/>
        <v>0</v>
      </c>
      <c r="G39" s="20" t="s">
        <v>145</v>
      </c>
      <c r="H39" s="19" t="s">
        <v>15</v>
      </c>
      <c r="I39" s="20">
        <v>72.5</v>
      </c>
      <c r="J39" s="21"/>
      <c r="K39" s="22">
        <f t="shared" si="2"/>
        <v>0</v>
      </c>
    </row>
    <row r="40" spans="1:11" ht="18" customHeight="1" x14ac:dyDescent="0.25">
      <c r="A40" s="78" t="s">
        <v>38</v>
      </c>
      <c r="B40" s="79"/>
      <c r="C40" s="19" t="s">
        <v>15</v>
      </c>
      <c r="D40" s="20"/>
      <c r="E40" s="71"/>
      <c r="F40" s="60"/>
      <c r="G40" s="20" t="s">
        <v>24</v>
      </c>
      <c r="H40" s="19" t="s">
        <v>15</v>
      </c>
      <c r="I40" s="20">
        <v>15.2</v>
      </c>
      <c r="J40" s="21"/>
      <c r="K40" s="22">
        <f t="shared" si="2"/>
        <v>0</v>
      </c>
    </row>
    <row r="41" spans="1:11" ht="18" customHeight="1" x14ac:dyDescent="0.25">
      <c r="A41" s="78" t="s">
        <v>182</v>
      </c>
      <c r="B41" s="79"/>
      <c r="C41" s="19" t="s">
        <v>15</v>
      </c>
      <c r="D41" s="20">
        <v>121.3</v>
      </c>
      <c r="E41" s="70"/>
      <c r="F41" s="22">
        <f>MROUND(+D41*E41,0.05)</f>
        <v>0</v>
      </c>
      <c r="G41" s="42" t="s">
        <v>27</v>
      </c>
      <c r="H41" s="29"/>
      <c r="I41" s="29"/>
      <c r="J41" s="30"/>
      <c r="K41" s="31"/>
    </row>
    <row r="42" spans="1:11" ht="18" customHeight="1" x14ac:dyDescent="0.25">
      <c r="A42" s="78" t="s">
        <v>183</v>
      </c>
      <c r="B42" s="79"/>
      <c r="C42" s="19" t="s">
        <v>15</v>
      </c>
      <c r="D42" s="20">
        <v>142.69999999999999</v>
      </c>
      <c r="E42" s="70"/>
      <c r="F42" s="22">
        <f>MROUND(+D42*E42,0.05)</f>
        <v>0</v>
      </c>
      <c r="G42" s="20" t="s">
        <v>29</v>
      </c>
      <c r="H42" s="19" t="s">
        <v>30</v>
      </c>
      <c r="I42" s="20">
        <v>5.4</v>
      </c>
      <c r="J42" s="21"/>
      <c r="K42" s="22">
        <f t="shared" ref="K42:K58" si="4">MROUND(+I42*J42,0.05)</f>
        <v>0</v>
      </c>
    </row>
    <row r="43" spans="1:11" ht="18" customHeight="1" x14ac:dyDescent="0.25">
      <c r="A43" s="78" t="s">
        <v>40</v>
      </c>
      <c r="B43" s="79"/>
      <c r="C43" s="19" t="s">
        <v>15</v>
      </c>
      <c r="D43" s="20">
        <v>79.7</v>
      </c>
      <c r="E43" s="21"/>
      <c r="F43" s="22">
        <f>MROUND(+D43*E43,0.05)</f>
        <v>0</v>
      </c>
      <c r="G43" s="20" t="s">
        <v>32</v>
      </c>
      <c r="H43" s="19" t="s">
        <v>30</v>
      </c>
      <c r="I43" s="20">
        <v>5.4</v>
      </c>
      <c r="J43" s="21"/>
      <c r="K43" s="22">
        <f t="shared" si="4"/>
        <v>0</v>
      </c>
    </row>
    <row r="44" spans="1:11" ht="18" customHeight="1" x14ac:dyDescent="0.25">
      <c r="A44" s="78" t="s">
        <v>42</v>
      </c>
      <c r="B44" s="79"/>
      <c r="C44" s="19" t="s">
        <v>15</v>
      </c>
      <c r="D44" s="20">
        <v>59.8</v>
      </c>
      <c r="E44" s="21"/>
      <c r="F44" s="22">
        <f>MROUND(+D44*E44,0.05)</f>
        <v>0</v>
      </c>
      <c r="G44" s="20" t="s">
        <v>35</v>
      </c>
      <c r="H44" s="19" t="s">
        <v>30</v>
      </c>
      <c r="I44" s="20">
        <v>12.7</v>
      </c>
      <c r="J44" s="21"/>
      <c r="K44" s="22">
        <f t="shared" si="4"/>
        <v>0</v>
      </c>
    </row>
    <row r="45" spans="1:11" ht="18" customHeight="1" x14ac:dyDescent="0.25">
      <c r="A45" s="72" t="s">
        <v>45</v>
      </c>
      <c r="B45" s="73"/>
      <c r="C45" s="29"/>
      <c r="D45" s="29"/>
      <c r="E45" s="30"/>
      <c r="F45" s="31"/>
      <c r="G45" s="20" t="s">
        <v>37</v>
      </c>
      <c r="H45" s="19" t="s">
        <v>30</v>
      </c>
      <c r="I45" s="20">
        <v>16.3</v>
      </c>
      <c r="J45" s="21"/>
      <c r="K45" s="22">
        <f t="shared" si="4"/>
        <v>0</v>
      </c>
    </row>
    <row r="46" spans="1:11" ht="18" customHeight="1" x14ac:dyDescent="0.25">
      <c r="A46" s="78" t="s">
        <v>47</v>
      </c>
      <c r="B46" s="79"/>
      <c r="C46" s="19" t="s">
        <v>30</v>
      </c>
      <c r="D46" s="20">
        <v>12</v>
      </c>
      <c r="E46" s="21"/>
      <c r="F46" s="22">
        <f t="shared" ref="F46:F54" si="5">MROUND(+D46*E46,0.05)</f>
        <v>0</v>
      </c>
      <c r="G46" s="20" t="s">
        <v>39</v>
      </c>
      <c r="H46" s="19" t="s">
        <v>30</v>
      </c>
      <c r="I46" s="20">
        <v>5.8</v>
      </c>
      <c r="J46" s="21"/>
      <c r="K46" s="22">
        <f t="shared" si="4"/>
        <v>0</v>
      </c>
    </row>
    <row r="47" spans="1:11" ht="18" customHeight="1" x14ac:dyDescent="0.25">
      <c r="A47" s="78" t="s">
        <v>49</v>
      </c>
      <c r="B47" s="79"/>
      <c r="C47" s="19" t="s">
        <v>30</v>
      </c>
      <c r="D47" s="20">
        <v>24</v>
      </c>
      <c r="E47" s="21"/>
      <c r="F47" s="22">
        <f t="shared" si="5"/>
        <v>0</v>
      </c>
      <c r="G47" s="20" t="s">
        <v>41</v>
      </c>
      <c r="H47" s="19" t="s">
        <v>30</v>
      </c>
      <c r="I47" s="20">
        <v>10.9</v>
      </c>
      <c r="J47" s="21"/>
      <c r="K47" s="22">
        <f t="shared" si="4"/>
        <v>0</v>
      </c>
    </row>
    <row r="48" spans="1:11" ht="18" customHeight="1" x14ac:dyDescent="0.25">
      <c r="A48" s="78" t="s">
        <v>51</v>
      </c>
      <c r="B48" s="79"/>
      <c r="C48" s="19" t="s">
        <v>30</v>
      </c>
      <c r="D48" s="20">
        <v>37.700000000000003</v>
      </c>
      <c r="E48" s="21"/>
      <c r="F48" s="22">
        <f t="shared" si="5"/>
        <v>0</v>
      </c>
      <c r="G48" s="20" t="s">
        <v>43</v>
      </c>
      <c r="H48" s="19" t="s">
        <v>44</v>
      </c>
      <c r="I48" s="20">
        <v>24.6</v>
      </c>
      <c r="J48" s="21"/>
      <c r="K48" s="22">
        <f t="shared" si="4"/>
        <v>0</v>
      </c>
    </row>
    <row r="49" spans="1:11" ht="18" customHeight="1" x14ac:dyDescent="0.25">
      <c r="A49" s="78" t="s">
        <v>179</v>
      </c>
      <c r="B49" s="79"/>
      <c r="C49" s="19" t="s">
        <v>30</v>
      </c>
      <c r="D49" s="20">
        <v>15.7</v>
      </c>
      <c r="E49" s="21"/>
      <c r="F49" s="22">
        <f t="shared" si="5"/>
        <v>0</v>
      </c>
      <c r="G49" s="20" t="s">
        <v>46</v>
      </c>
      <c r="H49" s="19" t="s">
        <v>30</v>
      </c>
      <c r="I49" s="20">
        <v>1.6</v>
      </c>
      <c r="J49" s="21"/>
      <c r="K49" s="22">
        <f t="shared" si="4"/>
        <v>0</v>
      </c>
    </row>
    <row r="50" spans="1:11" ht="18" customHeight="1" x14ac:dyDescent="0.25">
      <c r="A50" s="78" t="s">
        <v>55</v>
      </c>
      <c r="B50" s="79"/>
      <c r="C50" s="19" t="s">
        <v>30</v>
      </c>
      <c r="D50" s="20">
        <v>19.899999999999999</v>
      </c>
      <c r="E50" s="21"/>
      <c r="F50" s="22">
        <f t="shared" si="5"/>
        <v>0</v>
      </c>
      <c r="G50" s="20" t="s">
        <v>48</v>
      </c>
      <c r="H50" s="19" t="s">
        <v>30</v>
      </c>
      <c r="I50" s="20">
        <v>5.4</v>
      </c>
      <c r="J50" s="21"/>
      <c r="K50" s="22">
        <f t="shared" si="4"/>
        <v>0</v>
      </c>
    </row>
    <row r="51" spans="1:11" ht="18" customHeight="1" x14ac:dyDescent="0.25">
      <c r="A51" s="78" t="s">
        <v>180</v>
      </c>
      <c r="B51" s="79"/>
      <c r="C51" s="19" t="s">
        <v>30</v>
      </c>
      <c r="D51" s="20">
        <v>47.8</v>
      </c>
      <c r="E51" s="21"/>
      <c r="F51" s="22">
        <f t="shared" si="5"/>
        <v>0</v>
      </c>
      <c r="G51" s="20" t="s">
        <v>50</v>
      </c>
      <c r="H51" s="19" t="s">
        <v>30</v>
      </c>
      <c r="I51" s="20">
        <v>7.3</v>
      </c>
      <c r="J51" s="21"/>
      <c r="K51" s="22">
        <f t="shared" si="4"/>
        <v>0</v>
      </c>
    </row>
    <row r="52" spans="1:11" ht="18" customHeight="1" x14ac:dyDescent="0.25">
      <c r="A52" s="78" t="s">
        <v>58</v>
      </c>
      <c r="B52" s="79"/>
      <c r="C52" s="19" t="s">
        <v>30</v>
      </c>
      <c r="D52" s="20">
        <v>37.700000000000003</v>
      </c>
      <c r="E52" s="21"/>
      <c r="F52" s="22">
        <f t="shared" si="5"/>
        <v>0</v>
      </c>
      <c r="G52" s="20" t="s">
        <v>52</v>
      </c>
      <c r="H52" s="19" t="s">
        <v>53</v>
      </c>
      <c r="I52" s="20">
        <v>5.8</v>
      </c>
      <c r="J52" s="21"/>
      <c r="K52" s="22">
        <f t="shared" si="4"/>
        <v>0</v>
      </c>
    </row>
    <row r="53" spans="1:11" ht="18" customHeight="1" x14ac:dyDescent="0.25">
      <c r="A53" s="78" t="s">
        <v>59</v>
      </c>
      <c r="B53" s="79"/>
      <c r="C53" s="19" t="s">
        <v>53</v>
      </c>
      <c r="D53" s="20">
        <v>79.7</v>
      </c>
      <c r="E53" s="21"/>
      <c r="F53" s="22">
        <f t="shared" si="5"/>
        <v>0</v>
      </c>
      <c r="G53" s="20" t="s">
        <v>54</v>
      </c>
      <c r="H53" s="19" t="s">
        <v>53</v>
      </c>
      <c r="I53" s="20">
        <v>5.8</v>
      </c>
      <c r="J53" s="21"/>
      <c r="K53" s="22">
        <f t="shared" si="4"/>
        <v>0</v>
      </c>
    </row>
    <row r="54" spans="1:11" ht="18" customHeight="1" x14ac:dyDescent="0.25">
      <c r="A54" s="78" t="s">
        <v>61</v>
      </c>
      <c r="B54" s="79"/>
      <c r="C54" s="19" t="s">
        <v>62</v>
      </c>
      <c r="D54" s="20">
        <v>19.899999999999999</v>
      </c>
      <c r="E54" s="21"/>
      <c r="F54" s="22">
        <f t="shared" si="5"/>
        <v>0</v>
      </c>
      <c r="G54" s="20" t="s">
        <v>56</v>
      </c>
      <c r="H54" s="19" t="s">
        <v>30</v>
      </c>
      <c r="I54" s="20">
        <v>25.3</v>
      </c>
      <c r="J54" s="21"/>
      <c r="K54" s="22">
        <f t="shared" si="4"/>
        <v>0</v>
      </c>
    </row>
    <row r="55" spans="1:11" ht="18" customHeight="1" x14ac:dyDescent="0.25">
      <c r="A55" s="72" t="s">
        <v>64</v>
      </c>
      <c r="B55" s="73"/>
      <c r="C55" s="29"/>
      <c r="D55" s="29"/>
      <c r="E55" s="30"/>
      <c r="F55" s="31"/>
      <c r="G55" s="20" t="s">
        <v>57</v>
      </c>
      <c r="H55" s="19" t="s">
        <v>30</v>
      </c>
      <c r="I55" s="20">
        <v>10.7</v>
      </c>
      <c r="J55" s="21"/>
      <c r="K55" s="22">
        <f t="shared" si="4"/>
        <v>0</v>
      </c>
    </row>
    <row r="56" spans="1:11" ht="18" customHeight="1" x14ac:dyDescent="0.25">
      <c r="A56" s="78" t="s">
        <v>100</v>
      </c>
      <c r="B56" s="79"/>
      <c r="C56" s="19" t="s">
        <v>66</v>
      </c>
      <c r="D56" s="20">
        <v>8</v>
      </c>
      <c r="E56" s="21"/>
      <c r="F56" s="22">
        <f>MROUND(+D56*E56,0.05)</f>
        <v>0</v>
      </c>
      <c r="G56" s="20" t="s">
        <v>181</v>
      </c>
      <c r="H56" s="19" t="s">
        <v>30</v>
      </c>
      <c r="I56" s="20">
        <v>3</v>
      </c>
      <c r="J56" s="21"/>
      <c r="K56" s="22">
        <f t="shared" si="4"/>
        <v>0</v>
      </c>
    </row>
    <row r="57" spans="1:11" ht="18" customHeight="1" x14ac:dyDescent="0.25">
      <c r="A57" s="78" t="s">
        <v>67</v>
      </c>
      <c r="B57" s="79"/>
      <c r="C57" s="19" t="s">
        <v>66</v>
      </c>
      <c r="D57" s="20">
        <v>12</v>
      </c>
      <c r="E57" s="21"/>
      <c r="F57" s="22">
        <f>MROUND(+D57*E57,0.05)</f>
        <v>0</v>
      </c>
      <c r="G57" s="20" t="s">
        <v>60</v>
      </c>
      <c r="H57" s="19" t="s">
        <v>30</v>
      </c>
      <c r="I57" s="20">
        <v>14.3</v>
      </c>
      <c r="J57" s="21"/>
      <c r="K57" s="22">
        <f t="shared" si="4"/>
        <v>0</v>
      </c>
    </row>
    <row r="58" spans="1:11" ht="18" customHeight="1" x14ac:dyDescent="0.25">
      <c r="A58" s="86" t="s">
        <v>69</v>
      </c>
      <c r="B58" s="87"/>
      <c r="C58" s="29"/>
      <c r="D58" s="29"/>
      <c r="E58" s="30"/>
      <c r="F58" s="31"/>
      <c r="G58" s="20" t="s">
        <v>63</v>
      </c>
      <c r="H58" s="19" t="s">
        <v>30</v>
      </c>
      <c r="I58" s="20">
        <v>8.5</v>
      </c>
      <c r="J58" s="21"/>
      <c r="K58" s="22">
        <f t="shared" si="4"/>
        <v>0</v>
      </c>
    </row>
    <row r="59" spans="1:11" ht="18" customHeight="1" x14ac:dyDescent="0.25">
      <c r="A59" s="84" t="s">
        <v>71</v>
      </c>
      <c r="B59" s="85"/>
      <c r="C59" s="29"/>
      <c r="D59" s="29"/>
      <c r="E59" s="30"/>
      <c r="F59" s="31"/>
      <c r="G59" s="42" t="s">
        <v>65</v>
      </c>
      <c r="H59" s="29"/>
      <c r="I59" s="29"/>
      <c r="J59" s="30"/>
      <c r="K59" s="31"/>
    </row>
    <row r="60" spans="1:11" ht="18" customHeight="1" x14ac:dyDescent="0.25">
      <c r="A60" s="78" t="s">
        <v>111</v>
      </c>
      <c r="B60" s="79"/>
      <c r="C60" s="19" t="s">
        <v>73</v>
      </c>
      <c r="D60" s="20">
        <v>84</v>
      </c>
      <c r="E60" s="21"/>
      <c r="F60" s="22">
        <f t="shared" ref="F60:F80" si="6">MROUND(+D60*E60,0.05)</f>
        <v>0</v>
      </c>
      <c r="G60" s="20" t="s">
        <v>101</v>
      </c>
      <c r="H60" s="19" t="s">
        <v>66</v>
      </c>
      <c r="I60" s="20">
        <v>5.8</v>
      </c>
      <c r="J60" s="21"/>
      <c r="K60" s="22">
        <f t="shared" ref="K60:K71" si="7">MROUND(+I60*J60,0.05)</f>
        <v>0</v>
      </c>
    </row>
    <row r="61" spans="1:11" ht="18" customHeight="1" x14ac:dyDescent="0.25">
      <c r="A61" s="78" t="s">
        <v>146</v>
      </c>
      <c r="B61" s="79"/>
      <c r="C61" s="19" t="s">
        <v>73</v>
      </c>
      <c r="D61" s="20">
        <v>40</v>
      </c>
      <c r="E61" s="21"/>
      <c r="F61" s="22">
        <f t="shared" si="6"/>
        <v>0</v>
      </c>
      <c r="G61" s="20" t="s">
        <v>68</v>
      </c>
      <c r="H61" s="19" t="s">
        <v>66</v>
      </c>
      <c r="I61" s="20">
        <v>10.1</v>
      </c>
      <c r="J61" s="21"/>
      <c r="K61" s="22">
        <f t="shared" si="7"/>
        <v>0</v>
      </c>
    </row>
    <row r="62" spans="1:11" ht="18" customHeight="1" x14ac:dyDescent="0.25">
      <c r="A62" s="78" t="s">
        <v>112</v>
      </c>
      <c r="B62" s="79"/>
      <c r="C62" s="19" t="s">
        <v>73</v>
      </c>
      <c r="D62" s="20">
        <v>105</v>
      </c>
      <c r="E62" s="21"/>
      <c r="F62" s="22">
        <f t="shared" si="6"/>
        <v>0</v>
      </c>
      <c r="G62" s="20" t="s">
        <v>70</v>
      </c>
      <c r="H62" s="19" t="s">
        <v>66</v>
      </c>
      <c r="I62" s="20">
        <v>5.8</v>
      </c>
      <c r="J62" s="21"/>
      <c r="K62" s="22">
        <f t="shared" si="7"/>
        <v>0</v>
      </c>
    </row>
    <row r="63" spans="1:11" ht="18" customHeight="1" x14ac:dyDescent="0.25">
      <c r="A63" s="78" t="s">
        <v>113</v>
      </c>
      <c r="B63" s="79"/>
      <c r="C63" s="19" t="s">
        <v>73</v>
      </c>
      <c r="D63" s="20">
        <v>105</v>
      </c>
      <c r="E63" s="21"/>
      <c r="F63" s="22">
        <f t="shared" si="6"/>
        <v>0</v>
      </c>
      <c r="G63" s="20" t="s">
        <v>72</v>
      </c>
      <c r="H63" s="19" t="s">
        <v>44</v>
      </c>
      <c r="I63" s="20">
        <v>19.8</v>
      </c>
      <c r="J63" s="21"/>
      <c r="K63" s="22">
        <f t="shared" si="7"/>
        <v>0</v>
      </c>
    </row>
    <row r="64" spans="1:11" ht="18" customHeight="1" x14ac:dyDescent="0.25">
      <c r="A64" s="78" t="s">
        <v>114</v>
      </c>
      <c r="B64" s="79"/>
      <c r="C64" s="19" t="s">
        <v>73</v>
      </c>
      <c r="D64" s="20">
        <v>12</v>
      </c>
      <c r="E64" s="21"/>
      <c r="F64" s="22">
        <f t="shared" si="6"/>
        <v>0</v>
      </c>
      <c r="G64" s="20" t="s">
        <v>74</v>
      </c>
      <c r="H64" s="19" t="s">
        <v>66</v>
      </c>
      <c r="I64" s="20">
        <v>0.8</v>
      </c>
      <c r="J64" s="21"/>
      <c r="K64" s="22">
        <f t="shared" si="7"/>
        <v>0</v>
      </c>
    </row>
    <row r="65" spans="1:11" ht="18" customHeight="1" x14ac:dyDescent="0.25">
      <c r="A65" s="78" t="s">
        <v>115</v>
      </c>
      <c r="B65" s="79"/>
      <c r="C65" s="19" t="s">
        <v>73</v>
      </c>
      <c r="D65" s="20">
        <v>19</v>
      </c>
      <c r="E65" s="21"/>
      <c r="F65" s="22">
        <f t="shared" si="6"/>
        <v>0</v>
      </c>
      <c r="G65" s="20" t="s">
        <v>75</v>
      </c>
      <c r="H65" s="19" t="s">
        <v>66</v>
      </c>
      <c r="I65" s="43">
        <v>3.2</v>
      </c>
      <c r="J65" s="21"/>
      <c r="K65" s="22">
        <f t="shared" si="7"/>
        <v>0</v>
      </c>
    </row>
    <row r="66" spans="1:11" ht="18" customHeight="1" x14ac:dyDescent="0.25">
      <c r="A66" s="78" t="s">
        <v>155</v>
      </c>
      <c r="B66" s="79"/>
      <c r="C66" s="19" t="s">
        <v>73</v>
      </c>
      <c r="D66" s="20">
        <v>32</v>
      </c>
      <c r="E66" s="21"/>
      <c r="F66" s="22">
        <f t="shared" si="6"/>
        <v>0</v>
      </c>
      <c r="G66" s="20" t="s">
        <v>76</v>
      </c>
      <c r="H66" s="19" t="s">
        <v>66</v>
      </c>
      <c r="I66" s="20">
        <v>1.6</v>
      </c>
      <c r="J66" s="21"/>
      <c r="K66" s="22">
        <f t="shared" si="7"/>
        <v>0</v>
      </c>
    </row>
    <row r="67" spans="1:11" ht="18" customHeight="1" x14ac:dyDescent="0.25">
      <c r="A67" s="78" t="s">
        <v>156</v>
      </c>
      <c r="B67" s="79"/>
      <c r="C67" s="19" t="s">
        <v>73</v>
      </c>
      <c r="D67" s="20">
        <v>60</v>
      </c>
      <c r="E67" s="21"/>
      <c r="F67" s="20">
        <f t="shared" si="6"/>
        <v>0</v>
      </c>
      <c r="G67" s="20" t="s">
        <v>77</v>
      </c>
      <c r="H67" s="19" t="s">
        <v>66</v>
      </c>
      <c r="I67" s="20">
        <v>3</v>
      </c>
      <c r="J67" s="21"/>
      <c r="K67" s="22">
        <f t="shared" si="7"/>
        <v>0</v>
      </c>
    </row>
    <row r="68" spans="1:11" ht="18" customHeight="1" x14ac:dyDescent="0.25">
      <c r="A68" s="78" t="s">
        <v>157</v>
      </c>
      <c r="B68" s="79"/>
      <c r="C68" s="19" t="s">
        <v>73</v>
      </c>
      <c r="D68" s="20">
        <v>60</v>
      </c>
      <c r="E68" s="21"/>
      <c r="F68" s="20">
        <f t="shared" si="6"/>
        <v>0</v>
      </c>
      <c r="G68" s="20" t="s">
        <v>78</v>
      </c>
      <c r="H68" s="19" t="s">
        <v>66</v>
      </c>
      <c r="I68" s="43">
        <v>4.3</v>
      </c>
      <c r="J68" s="21"/>
      <c r="K68" s="22">
        <f t="shared" si="7"/>
        <v>0</v>
      </c>
    </row>
    <row r="69" spans="1:11" ht="18" customHeight="1" x14ac:dyDescent="0.25">
      <c r="A69" s="78" t="s">
        <v>158</v>
      </c>
      <c r="B69" s="79"/>
      <c r="C69" s="19" t="s">
        <v>73</v>
      </c>
      <c r="D69" s="20">
        <v>24</v>
      </c>
      <c r="E69" s="21"/>
      <c r="F69" s="20">
        <f t="shared" si="6"/>
        <v>0</v>
      </c>
      <c r="G69" s="9" t="s">
        <v>79</v>
      </c>
      <c r="H69" s="10" t="s">
        <v>66</v>
      </c>
      <c r="I69" s="9">
        <v>2</v>
      </c>
      <c r="J69" s="23"/>
      <c r="K69" s="24">
        <f t="shared" si="7"/>
        <v>0</v>
      </c>
    </row>
    <row r="70" spans="1:11" ht="18" customHeight="1" x14ac:dyDescent="0.25">
      <c r="A70" s="78" t="s">
        <v>159</v>
      </c>
      <c r="B70" s="79"/>
      <c r="C70" s="19" t="s">
        <v>73</v>
      </c>
      <c r="D70" s="20">
        <v>32</v>
      </c>
      <c r="E70" s="21"/>
      <c r="F70" s="20">
        <f t="shared" si="6"/>
        <v>0</v>
      </c>
      <c r="G70" s="44" t="s">
        <v>99</v>
      </c>
      <c r="H70" s="45" t="s">
        <v>98</v>
      </c>
      <c r="I70" s="44">
        <v>16</v>
      </c>
      <c r="J70" s="46"/>
      <c r="K70" s="44">
        <f t="shared" si="7"/>
        <v>0</v>
      </c>
    </row>
    <row r="71" spans="1:11" ht="18" customHeight="1" x14ac:dyDescent="0.25">
      <c r="A71" s="78" t="s">
        <v>160</v>
      </c>
      <c r="B71" s="79"/>
      <c r="C71" s="19" t="s">
        <v>73</v>
      </c>
      <c r="D71" s="20">
        <v>32</v>
      </c>
      <c r="E71" s="21"/>
      <c r="F71" s="20">
        <f t="shared" si="6"/>
        <v>0</v>
      </c>
      <c r="G71" s="44" t="s">
        <v>102</v>
      </c>
      <c r="H71" s="45" t="s">
        <v>98</v>
      </c>
      <c r="I71" s="44">
        <v>22</v>
      </c>
      <c r="J71" s="46"/>
      <c r="K71" s="44">
        <f t="shared" si="7"/>
        <v>0</v>
      </c>
    </row>
    <row r="72" spans="1:11" ht="18" customHeight="1" x14ac:dyDescent="0.25">
      <c r="A72" s="78" t="s">
        <v>161</v>
      </c>
      <c r="B72" s="79"/>
      <c r="C72" s="19" t="s">
        <v>73</v>
      </c>
      <c r="D72" s="20">
        <v>46</v>
      </c>
      <c r="E72" s="21"/>
      <c r="F72" s="20">
        <f t="shared" si="6"/>
        <v>0</v>
      </c>
      <c r="G72" s="47" t="s">
        <v>80</v>
      </c>
      <c r="H72" s="29"/>
      <c r="I72" s="29"/>
      <c r="J72" s="30"/>
      <c r="K72" s="31"/>
    </row>
    <row r="73" spans="1:11" ht="18" customHeight="1" x14ac:dyDescent="0.25">
      <c r="A73" s="78" t="s">
        <v>162</v>
      </c>
      <c r="B73" s="79"/>
      <c r="C73" s="19" t="s">
        <v>73</v>
      </c>
      <c r="D73" s="20">
        <v>19</v>
      </c>
      <c r="E73" s="21"/>
      <c r="F73" s="48">
        <f t="shared" si="6"/>
        <v>0</v>
      </c>
      <c r="G73" s="20" t="s">
        <v>81</v>
      </c>
      <c r="H73" s="19" t="s">
        <v>82</v>
      </c>
      <c r="I73" s="20">
        <v>70.8</v>
      </c>
      <c r="J73" s="21"/>
      <c r="K73" s="22">
        <f>MROUND(+I73*J73,0.05)</f>
        <v>0</v>
      </c>
    </row>
    <row r="74" spans="1:11" ht="18" customHeight="1" x14ac:dyDescent="0.25">
      <c r="A74" s="78" t="s">
        <v>172</v>
      </c>
      <c r="B74" s="79"/>
      <c r="C74" s="19" t="s">
        <v>73</v>
      </c>
      <c r="D74" s="20">
        <v>19</v>
      </c>
      <c r="E74" s="21"/>
      <c r="F74" s="49">
        <f t="shared" si="6"/>
        <v>0</v>
      </c>
      <c r="G74" s="20" t="s">
        <v>83</v>
      </c>
      <c r="H74" s="19" t="s">
        <v>84</v>
      </c>
      <c r="I74" s="9">
        <v>14.6</v>
      </c>
      <c r="J74" s="21"/>
      <c r="K74" s="22">
        <f>MROUND(+I74*J74,0.05)</f>
        <v>0</v>
      </c>
    </row>
    <row r="75" spans="1:11" ht="18" customHeight="1" x14ac:dyDescent="0.25">
      <c r="A75" s="78" t="s">
        <v>173</v>
      </c>
      <c r="B75" s="79"/>
      <c r="C75" s="19" t="s">
        <v>73</v>
      </c>
      <c r="D75" s="20">
        <v>30</v>
      </c>
      <c r="E75" s="21"/>
      <c r="F75" s="50">
        <f t="shared" si="6"/>
        <v>0</v>
      </c>
      <c r="G75" s="20" t="s">
        <v>85</v>
      </c>
      <c r="H75" s="19" t="s">
        <v>86</v>
      </c>
      <c r="I75" s="44">
        <v>14.6</v>
      </c>
      <c r="J75" s="51"/>
      <c r="K75" s="22">
        <f>MROUND(+I75*J75,0.05)</f>
        <v>0</v>
      </c>
    </row>
    <row r="76" spans="1:11" ht="18" customHeight="1" x14ac:dyDescent="0.25">
      <c r="A76" s="78" t="s">
        <v>174</v>
      </c>
      <c r="B76" s="79"/>
      <c r="C76" s="19" t="s">
        <v>73</v>
      </c>
      <c r="D76" s="20">
        <v>37</v>
      </c>
      <c r="E76" s="21"/>
      <c r="F76" s="48">
        <f t="shared" si="6"/>
        <v>0</v>
      </c>
      <c r="G76" s="43" t="s">
        <v>88</v>
      </c>
      <c r="H76" s="52" t="s">
        <v>82</v>
      </c>
      <c r="I76" s="43">
        <v>15</v>
      </c>
      <c r="J76" s="53"/>
      <c r="K76" s="22">
        <f>MROUND(+I76*J76,0.05)</f>
        <v>0</v>
      </c>
    </row>
    <row r="77" spans="1:11" ht="18" customHeight="1" x14ac:dyDescent="0.25">
      <c r="A77" s="78" t="s">
        <v>175</v>
      </c>
      <c r="B77" s="79"/>
      <c r="C77" s="19" t="s">
        <v>73</v>
      </c>
      <c r="D77" s="20">
        <v>56</v>
      </c>
      <c r="E77" s="21"/>
      <c r="F77" s="48">
        <f t="shared" si="6"/>
        <v>0</v>
      </c>
      <c r="G77" s="43" t="s">
        <v>147</v>
      </c>
      <c r="H77" s="52" t="s">
        <v>73</v>
      </c>
      <c r="I77" s="43">
        <v>4</v>
      </c>
      <c r="J77" s="53"/>
      <c r="K77" s="22">
        <f>MROUND(+I77*J77,0.05)</f>
        <v>0</v>
      </c>
    </row>
    <row r="78" spans="1:11" ht="18" customHeight="1" x14ac:dyDescent="0.25">
      <c r="A78" s="78" t="s">
        <v>163</v>
      </c>
      <c r="B78" s="79"/>
      <c r="C78" s="19" t="s">
        <v>73</v>
      </c>
      <c r="D78" s="20">
        <v>25</v>
      </c>
      <c r="E78" s="21"/>
      <c r="F78" s="48">
        <f t="shared" si="6"/>
        <v>0</v>
      </c>
      <c r="G78" s="54"/>
      <c r="H78" s="39"/>
      <c r="I78" s="39"/>
      <c r="J78" s="40"/>
      <c r="K78" s="41"/>
    </row>
    <row r="79" spans="1:11" ht="18" customHeight="1" x14ac:dyDescent="0.25">
      <c r="A79" s="78" t="s">
        <v>164</v>
      </c>
      <c r="B79" s="79"/>
      <c r="C79" s="19" t="s">
        <v>73</v>
      </c>
      <c r="D79" s="20">
        <v>19</v>
      </c>
      <c r="E79" s="21"/>
      <c r="F79" s="22">
        <f t="shared" si="6"/>
        <v>0</v>
      </c>
      <c r="G79" s="20" t="s">
        <v>176</v>
      </c>
      <c r="H79" s="19" t="s">
        <v>89</v>
      </c>
      <c r="I79" s="20">
        <v>4.3</v>
      </c>
      <c r="J79" s="21"/>
      <c r="K79" s="24">
        <f>MROUND(+I79*J79,0.05)</f>
        <v>0</v>
      </c>
    </row>
    <row r="80" spans="1:11" ht="18" customHeight="1" x14ac:dyDescent="0.25">
      <c r="A80" s="78" t="s">
        <v>165</v>
      </c>
      <c r="B80" s="79"/>
      <c r="C80" s="19" t="s">
        <v>73</v>
      </c>
      <c r="D80" s="20">
        <v>19</v>
      </c>
      <c r="E80" s="21"/>
      <c r="F80" s="22">
        <f t="shared" si="6"/>
        <v>0</v>
      </c>
      <c r="G80" s="55" t="s">
        <v>90</v>
      </c>
      <c r="K80" s="24">
        <f>SUM(K31:K40,K42:K58,K60:K71,K73:K77,K79)</f>
        <v>0</v>
      </c>
    </row>
    <row r="81" spans="1:11" ht="18" customHeight="1" x14ac:dyDescent="0.25">
      <c r="A81" s="72" t="s">
        <v>87</v>
      </c>
      <c r="B81" s="73"/>
      <c r="C81" s="29"/>
      <c r="D81" s="29"/>
      <c r="E81" s="30"/>
      <c r="F81" s="31"/>
      <c r="G81" s="1" t="s">
        <v>91</v>
      </c>
      <c r="K81" s="24">
        <f>SUM(F18:F23)</f>
        <v>0</v>
      </c>
    </row>
    <row r="82" spans="1:11" ht="18" customHeight="1" x14ac:dyDescent="0.25">
      <c r="A82" s="78" t="s">
        <v>116</v>
      </c>
      <c r="B82" s="79"/>
      <c r="C82" s="10" t="s">
        <v>73</v>
      </c>
      <c r="D82" s="9">
        <v>62</v>
      </c>
      <c r="E82" s="23"/>
      <c r="F82" s="22">
        <f t="shared" ref="F82:F91" si="8">MROUND(+D82*E82,0.05)</f>
        <v>0</v>
      </c>
      <c r="G82" s="1" t="s">
        <v>92</v>
      </c>
      <c r="K82" s="24">
        <f>SUM(F93)</f>
        <v>0</v>
      </c>
    </row>
    <row r="83" spans="1:11" ht="15.75" customHeight="1" x14ac:dyDescent="0.25">
      <c r="A83" s="78" t="s">
        <v>117</v>
      </c>
      <c r="B83" s="79"/>
      <c r="C83" s="10" t="s">
        <v>73</v>
      </c>
      <c r="D83" s="9">
        <v>52</v>
      </c>
      <c r="E83" s="23"/>
      <c r="F83" s="22">
        <f t="shared" si="8"/>
        <v>0</v>
      </c>
      <c r="G83" s="1" t="s">
        <v>93</v>
      </c>
      <c r="I83" s="1"/>
      <c r="K83" s="24">
        <f>K28</f>
        <v>0</v>
      </c>
    </row>
    <row r="84" spans="1:11" x14ac:dyDescent="0.25">
      <c r="A84" s="78" t="s">
        <v>118</v>
      </c>
      <c r="B84" s="79"/>
      <c r="C84" s="10" t="s">
        <v>73</v>
      </c>
      <c r="D84" s="9">
        <v>109</v>
      </c>
      <c r="E84" s="23"/>
      <c r="F84" s="22">
        <f t="shared" si="8"/>
        <v>0</v>
      </c>
      <c r="G84" s="56"/>
      <c r="H84" s="56"/>
      <c r="I84" s="57"/>
      <c r="J84" s="56"/>
      <c r="K84" s="58"/>
    </row>
    <row r="85" spans="1:11" x14ac:dyDescent="0.25">
      <c r="A85" s="78" t="s">
        <v>119</v>
      </c>
      <c r="B85" s="79"/>
      <c r="C85" s="10" t="s">
        <v>73</v>
      </c>
      <c r="D85" s="9">
        <v>62</v>
      </c>
      <c r="E85" s="23"/>
      <c r="F85" s="22">
        <f t="shared" si="8"/>
        <v>0</v>
      </c>
      <c r="G85" s="1" t="s">
        <v>94</v>
      </c>
      <c r="K85" s="24">
        <f>SUM(K80:K83)</f>
        <v>0</v>
      </c>
    </row>
    <row r="86" spans="1:11" x14ac:dyDescent="0.25">
      <c r="A86" s="78" t="s">
        <v>166</v>
      </c>
      <c r="B86" s="79"/>
      <c r="C86" s="10" t="s">
        <v>73</v>
      </c>
      <c r="D86" s="9">
        <v>42</v>
      </c>
      <c r="E86" s="23"/>
      <c r="F86" s="24">
        <f t="shared" si="8"/>
        <v>0</v>
      </c>
      <c r="G86" s="2" t="s">
        <v>184</v>
      </c>
      <c r="H86" s="2">
        <v>1.25</v>
      </c>
      <c r="I86" s="1"/>
      <c r="K86" s="24">
        <f>MROUND(K85*H86,0.05)</f>
        <v>0</v>
      </c>
    </row>
    <row r="87" spans="1:11" x14ac:dyDescent="0.25">
      <c r="A87" s="78" t="s">
        <v>167</v>
      </c>
      <c r="B87" s="79"/>
      <c r="C87" s="10" t="s">
        <v>73</v>
      </c>
      <c r="D87" s="9">
        <v>52</v>
      </c>
      <c r="E87" s="23"/>
      <c r="F87" s="24">
        <f t="shared" si="8"/>
        <v>0</v>
      </c>
      <c r="G87" s="2" t="s">
        <v>104</v>
      </c>
      <c r="K87" s="24">
        <f>MROUND(IF(K86&lt;1500,0, -(K86-1500)*0.1),0.05)</f>
        <v>0</v>
      </c>
    </row>
    <row r="88" spans="1:11" x14ac:dyDescent="0.25">
      <c r="A88" s="78" t="s">
        <v>168</v>
      </c>
      <c r="B88" s="79"/>
      <c r="C88" s="10" t="s">
        <v>73</v>
      </c>
      <c r="D88" s="9">
        <v>42</v>
      </c>
      <c r="E88" s="23"/>
      <c r="F88" s="24">
        <f t="shared" si="8"/>
        <v>0</v>
      </c>
      <c r="G88" s="35" t="s">
        <v>96</v>
      </c>
      <c r="H88" s="16"/>
      <c r="I88" s="16"/>
      <c r="J88" s="16"/>
      <c r="K88" s="17"/>
    </row>
    <row r="89" spans="1:11" x14ac:dyDescent="0.25">
      <c r="A89" s="78" t="s">
        <v>169</v>
      </c>
      <c r="B89" s="79"/>
      <c r="C89" s="10" t="s">
        <v>73</v>
      </c>
      <c r="D89" s="9">
        <v>109</v>
      </c>
      <c r="E89" s="23"/>
      <c r="F89" s="24">
        <f t="shared" si="8"/>
        <v>0</v>
      </c>
      <c r="G89" s="59"/>
      <c r="H89" s="32"/>
      <c r="I89" s="32"/>
      <c r="J89" s="60"/>
      <c r="K89" s="24"/>
    </row>
    <row r="90" spans="1:11" x14ac:dyDescent="0.25">
      <c r="A90" s="78" t="s">
        <v>170</v>
      </c>
      <c r="B90" s="79"/>
      <c r="C90" s="10" t="s">
        <v>73</v>
      </c>
      <c r="D90" s="9">
        <v>19</v>
      </c>
      <c r="E90" s="23"/>
      <c r="F90" s="24">
        <f t="shared" si="8"/>
        <v>0</v>
      </c>
      <c r="G90" s="59"/>
      <c r="H90" s="32"/>
      <c r="I90" s="32"/>
      <c r="J90" s="60"/>
      <c r="K90" s="24"/>
    </row>
    <row r="91" spans="1:11" x14ac:dyDescent="0.25">
      <c r="A91" s="78" t="s">
        <v>171</v>
      </c>
      <c r="B91" s="79"/>
      <c r="C91" s="19" t="s">
        <v>73</v>
      </c>
      <c r="D91" s="20">
        <v>16</v>
      </c>
      <c r="E91" s="21"/>
      <c r="F91" s="24">
        <f t="shared" si="8"/>
        <v>0</v>
      </c>
      <c r="G91" s="59"/>
      <c r="H91" s="32"/>
      <c r="I91" s="32"/>
      <c r="J91" s="60"/>
      <c r="K91" s="24"/>
    </row>
    <row r="92" spans="1:11" x14ac:dyDescent="0.25">
      <c r="A92" s="80" t="s">
        <v>154</v>
      </c>
      <c r="B92" s="81"/>
      <c r="E92" s="61"/>
      <c r="F92" s="24">
        <f>SUM(F26:F91)</f>
        <v>0</v>
      </c>
      <c r="G92" s="62" t="s">
        <v>177</v>
      </c>
      <c r="H92" s="32"/>
      <c r="I92" s="32"/>
      <c r="J92" s="32"/>
      <c r="K92" s="24">
        <f>SUM(K89:K91)</f>
        <v>0</v>
      </c>
    </row>
    <row r="93" spans="1:11" x14ac:dyDescent="0.25">
      <c r="A93" s="43" t="s">
        <v>125</v>
      </c>
      <c r="B93" s="63">
        <f>G11</f>
        <v>1</v>
      </c>
      <c r="C93" s="34"/>
      <c r="D93" s="34"/>
      <c r="E93" s="64"/>
      <c r="F93" s="22">
        <f>MROUND(F92*G11,0.05)</f>
        <v>0</v>
      </c>
      <c r="G93" s="65" t="s">
        <v>178</v>
      </c>
      <c r="H93" s="34"/>
      <c r="I93" s="34"/>
      <c r="J93" s="34"/>
      <c r="K93" s="66">
        <f>K86+K87+K92</f>
        <v>0</v>
      </c>
    </row>
  </sheetData>
  <mergeCells count="79">
    <mergeCell ref="G1:K1"/>
    <mergeCell ref="A48:B48"/>
    <mergeCell ref="A18:B18"/>
    <mergeCell ref="A19:B19"/>
    <mergeCell ref="A20:B20"/>
    <mergeCell ref="A21:B21"/>
    <mergeCell ref="A22:B22"/>
    <mergeCell ref="A23:B23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3:B43"/>
    <mergeCell ref="A44:B44"/>
    <mergeCell ref="A45:B45"/>
    <mergeCell ref="A41:B41"/>
    <mergeCell ref="A42:B42"/>
    <mergeCell ref="A46:B46"/>
    <mergeCell ref="A47:B47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9:B69"/>
    <mergeCell ref="A60:B60"/>
    <mergeCell ref="A61:B61"/>
    <mergeCell ref="A62:B62"/>
    <mergeCell ref="A63:B63"/>
    <mergeCell ref="A64:B64"/>
    <mergeCell ref="A92:B92"/>
    <mergeCell ref="A24:B24"/>
    <mergeCell ref="A25:B25"/>
    <mergeCell ref="A85:B85"/>
    <mergeCell ref="A86:B86"/>
    <mergeCell ref="A87:B87"/>
    <mergeCell ref="A88:B88"/>
    <mergeCell ref="A89:B89"/>
    <mergeCell ref="A80:B80"/>
    <mergeCell ref="A81:B81"/>
    <mergeCell ref="A82:B82"/>
    <mergeCell ref="A83:B83"/>
    <mergeCell ref="A84:B84"/>
    <mergeCell ref="A75:B75"/>
    <mergeCell ref="A76:B76"/>
    <mergeCell ref="A77:B77"/>
    <mergeCell ref="A17:B17"/>
    <mergeCell ref="A15:B15"/>
    <mergeCell ref="A16:B16"/>
    <mergeCell ref="A90:B90"/>
    <mergeCell ref="A91:B91"/>
    <mergeCell ref="A78:B78"/>
    <mergeCell ref="A79:B79"/>
    <mergeCell ref="A70:B70"/>
    <mergeCell ref="A71:B71"/>
    <mergeCell ref="A72:B72"/>
    <mergeCell ref="A73:B73"/>
    <mergeCell ref="A74:B74"/>
    <mergeCell ref="A65:B65"/>
    <mergeCell ref="A66:B66"/>
    <mergeCell ref="A67:B67"/>
    <mergeCell ref="A68:B68"/>
  </mergeCells>
  <phoneticPr fontId="0" type="noConversion"/>
  <printOptions horizontalCentered="1"/>
  <pageMargins left="0.59055118110236227" right="0.11811023622047245" top="0.31496062992125984" bottom="0.51181102362204722" header="0.51181102362204722" footer="0.31496062992125984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Grundformular</vt:lpstr>
      <vt:lpstr>Grundformular!Druckbereich</vt:lpstr>
    </vt:vector>
  </TitlesOfParts>
  <Company>Organisation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Trüb</dc:creator>
  <cp:lastModifiedBy>Johannes Cutka</cp:lastModifiedBy>
  <cp:lastPrinted>2023-03-16T12:19:09Z</cp:lastPrinted>
  <dcterms:created xsi:type="dcterms:W3CDTF">2006-07-26T08:10:15Z</dcterms:created>
  <dcterms:modified xsi:type="dcterms:W3CDTF">2023-12-12T13:31:05Z</dcterms:modified>
</cp:coreProperties>
</file>