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5_VP\02_Fachübergreifend\05_Ausbildungsverpflichtung\02_Ausbildungsverpflichtung Langzeit\01 Berechnete Pflichtleistungen\Pflichtleistungen 2022-2025\202404\"/>
    </mc:Choice>
  </mc:AlternateContent>
  <bookViews>
    <workbookView xWindow="0" yWindow="0" windowWidth="28800" windowHeight="13500"/>
  </bookViews>
  <sheets>
    <sheet name="Spitex 2022-2025" sheetId="2" r:id="rId1"/>
  </sheets>
  <externalReferences>
    <externalReference r:id="rId2"/>
  </externalReferences>
  <definedNames>
    <definedName name="_xlnm._FilterDatabase" localSheetId="0" hidden="1">'Spitex 2022-2025'!$B$23:$B$210</definedName>
    <definedName name="BEREICH_SPITEX_SOLL">[1]Spitex_SOLL_Kopie!$1:$1048576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2" l="1"/>
  <c r="D24" i="2"/>
  <c r="J24" i="2" s="1"/>
  <c r="C213" i="2" l="1"/>
  <c r="D251" i="2" l="1"/>
  <c r="R251" i="2" s="1"/>
  <c r="F251" i="2"/>
  <c r="T251" i="2" s="1"/>
  <c r="E251" i="2"/>
  <c r="S251" i="2" s="1"/>
  <c r="G251" i="2" l="1"/>
  <c r="F246" i="2"/>
  <c r="T246" i="2" s="1"/>
  <c r="E245" i="2"/>
  <c r="S245" i="2" s="1"/>
  <c r="D245" i="2"/>
  <c r="F250" i="2"/>
  <c r="T250" i="2" s="1"/>
  <c r="E250" i="2"/>
  <c r="S250" i="2" s="1"/>
  <c r="D250" i="2"/>
  <c r="F249" i="2"/>
  <c r="T249" i="2" s="1"/>
  <c r="E249" i="2"/>
  <c r="S249" i="2" s="1"/>
  <c r="D249" i="2"/>
  <c r="F248" i="2"/>
  <c r="T248" i="2" s="1"/>
  <c r="E248" i="2"/>
  <c r="S248" i="2" s="1"/>
  <c r="D248" i="2"/>
  <c r="F247" i="2"/>
  <c r="T247" i="2" s="1"/>
  <c r="E247" i="2"/>
  <c r="D247" i="2"/>
  <c r="R247" i="2" s="1"/>
  <c r="E246" i="2"/>
  <c r="S246" i="2" s="1"/>
  <c r="D246" i="2"/>
  <c r="F245" i="2"/>
  <c r="T245" i="2" s="1"/>
  <c r="F244" i="2"/>
  <c r="T244" i="2" s="1"/>
  <c r="E244" i="2"/>
  <c r="S244" i="2" s="1"/>
  <c r="D244" i="2"/>
  <c r="R244" i="2" s="1"/>
  <c r="F243" i="2"/>
  <c r="T243" i="2" s="1"/>
  <c r="E243" i="2"/>
  <c r="S243" i="2" s="1"/>
  <c r="D243" i="2"/>
  <c r="F242" i="2"/>
  <c r="T242" i="2" s="1"/>
  <c r="E242" i="2"/>
  <c r="D242" i="2"/>
  <c r="R242" i="2" s="1"/>
  <c r="F241" i="2"/>
  <c r="T241" i="2" s="1"/>
  <c r="E241" i="2"/>
  <c r="D241" i="2"/>
  <c r="R241" i="2" s="1"/>
  <c r="F240" i="2"/>
  <c r="T240" i="2" s="1"/>
  <c r="E240" i="2"/>
  <c r="S240" i="2" s="1"/>
  <c r="D240" i="2"/>
  <c r="F239" i="2"/>
  <c r="T239" i="2" s="1"/>
  <c r="E239" i="2"/>
  <c r="D239" i="2"/>
  <c r="R239" i="2" s="1"/>
  <c r="G249" i="2" l="1"/>
  <c r="G248" i="2"/>
  <c r="G246" i="2"/>
  <c r="G240" i="2"/>
  <c r="G250" i="2"/>
  <c r="G245" i="2"/>
  <c r="G243" i="2"/>
  <c r="R248" i="2"/>
  <c r="R245" i="2"/>
  <c r="R249" i="2"/>
  <c r="R250" i="2"/>
  <c r="G239" i="2"/>
  <c r="G247" i="2"/>
  <c r="R246" i="2"/>
  <c r="G241" i="2"/>
  <c r="S247" i="2"/>
  <c r="G244" i="2"/>
  <c r="R243" i="2"/>
  <c r="G242" i="2"/>
  <c r="S242" i="2"/>
  <c r="S241" i="2"/>
  <c r="R240" i="2"/>
  <c r="S239" i="2"/>
  <c r="D218" i="2"/>
  <c r="R218" i="2" s="1"/>
  <c r="E218" i="2"/>
  <c r="O218" i="2" s="1"/>
  <c r="F218" i="2"/>
  <c r="P218" i="2" s="1"/>
  <c r="D219" i="2"/>
  <c r="N219" i="2" s="1"/>
  <c r="E219" i="2"/>
  <c r="O219" i="2" s="1"/>
  <c r="F219" i="2"/>
  <c r="T219" i="2" s="1"/>
  <c r="D220" i="2"/>
  <c r="N220" i="2" s="1"/>
  <c r="E220" i="2"/>
  <c r="S220" i="2" s="1"/>
  <c r="F220" i="2"/>
  <c r="T220" i="2" s="1"/>
  <c r="D221" i="2"/>
  <c r="N221" i="2" s="1"/>
  <c r="E221" i="2"/>
  <c r="S221" i="2" s="1"/>
  <c r="F221" i="2"/>
  <c r="P221" i="2" s="1"/>
  <c r="D222" i="2"/>
  <c r="R222" i="2" s="1"/>
  <c r="E222" i="2"/>
  <c r="S222" i="2" s="1"/>
  <c r="F222" i="2"/>
  <c r="T222" i="2" s="1"/>
  <c r="D223" i="2"/>
  <c r="E223" i="2"/>
  <c r="S223" i="2" s="1"/>
  <c r="F223" i="2"/>
  <c r="P223" i="2" s="1"/>
  <c r="D224" i="2"/>
  <c r="E224" i="2"/>
  <c r="O224" i="2" s="1"/>
  <c r="F224" i="2"/>
  <c r="T224" i="2" s="1"/>
  <c r="D225" i="2"/>
  <c r="N225" i="2" s="1"/>
  <c r="E225" i="2"/>
  <c r="S225" i="2" s="1"/>
  <c r="F225" i="2"/>
  <c r="P225" i="2" s="1"/>
  <c r="D226" i="2"/>
  <c r="R226" i="2" s="1"/>
  <c r="E226" i="2"/>
  <c r="S226" i="2" s="1"/>
  <c r="F226" i="2"/>
  <c r="P226" i="2" s="1"/>
  <c r="D227" i="2"/>
  <c r="N227" i="2" s="1"/>
  <c r="E227" i="2"/>
  <c r="S227" i="2" s="1"/>
  <c r="F227" i="2"/>
  <c r="T227" i="2" s="1"/>
  <c r="D228" i="2"/>
  <c r="R228" i="2" s="1"/>
  <c r="E228" i="2"/>
  <c r="S228" i="2" s="1"/>
  <c r="F228" i="2"/>
  <c r="T228" i="2" s="1"/>
  <c r="D229" i="2"/>
  <c r="R229" i="2" s="1"/>
  <c r="E229" i="2"/>
  <c r="S229" i="2" s="1"/>
  <c r="F229" i="2"/>
  <c r="P229" i="2" s="1"/>
  <c r="D230" i="2"/>
  <c r="R230" i="2" s="1"/>
  <c r="E230" i="2"/>
  <c r="O230" i="2" s="1"/>
  <c r="F230" i="2"/>
  <c r="T230" i="2" s="1"/>
  <c r="D231" i="2"/>
  <c r="R231" i="2" s="1"/>
  <c r="E231" i="2"/>
  <c r="S231" i="2" s="1"/>
  <c r="F231" i="2"/>
  <c r="T231" i="2" s="1"/>
  <c r="D232" i="2"/>
  <c r="R232" i="2" s="1"/>
  <c r="E232" i="2"/>
  <c r="S232" i="2" s="1"/>
  <c r="F232" i="2"/>
  <c r="P232" i="2" s="1"/>
  <c r="D233" i="2"/>
  <c r="N233" i="2" s="1"/>
  <c r="E233" i="2"/>
  <c r="S233" i="2" s="1"/>
  <c r="F233" i="2"/>
  <c r="T233" i="2" s="1"/>
  <c r="D234" i="2"/>
  <c r="R234" i="2" s="1"/>
  <c r="E234" i="2"/>
  <c r="S234" i="2" s="1"/>
  <c r="F234" i="2"/>
  <c r="P234" i="2" s="1"/>
  <c r="D235" i="2"/>
  <c r="R235" i="2" s="1"/>
  <c r="E235" i="2"/>
  <c r="S235" i="2" s="1"/>
  <c r="F235" i="2"/>
  <c r="T235" i="2" s="1"/>
  <c r="D236" i="2"/>
  <c r="R236" i="2" s="1"/>
  <c r="E236" i="2"/>
  <c r="S236" i="2" s="1"/>
  <c r="F236" i="2"/>
  <c r="T236" i="2" s="1"/>
  <c r="F217" i="2"/>
  <c r="T217" i="2" s="1"/>
  <c r="E217" i="2"/>
  <c r="S217" i="2" s="1"/>
  <c r="D217" i="2"/>
  <c r="R217" i="2" s="1"/>
  <c r="F216" i="2"/>
  <c r="T216" i="2" s="1"/>
  <c r="E216" i="2"/>
  <c r="S216" i="2" s="1"/>
  <c r="D216" i="2"/>
  <c r="N216" i="2" s="1"/>
  <c r="O216" i="2" l="1"/>
  <c r="O234" i="2"/>
  <c r="T226" i="2"/>
  <c r="G219" i="2"/>
  <c r="R233" i="2"/>
  <c r="S224" i="2"/>
  <c r="P231" i="2"/>
  <c r="S219" i="2"/>
  <c r="P236" i="2"/>
  <c r="G231" i="2"/>
  <c r="G230" i="2"/>
  <c r="G223" i="2"/>
  <c r="G221" i="2"/>
  <c r="P233" i="2"/>
  <c r="S230" i="2"/>
  <c r="T229" i="2"/>
  <c r="O223" i="2"/>
  <c r="R219" i="2"/>
  <c r="G224" i="2"/>
  <c r="T234" i="2"/>
  <c r="T232" i="2"/>
  <c r="N230" i="2"/>
  <c r="O226" i="2"/>
  <c r="P222" i="2"/>
  <c r="O232" i="2"/>
  <c r="P227" i="2"/>
  <c r="R225" i="2"/>
  <c r="R221" i="2"/>
  <c r="O236" i="2"/>
  <c r="G236" i="2"/>
  <c r="N236" i="2"/>
  <c r="P235" i="2"/>
  <c r="O235" i="2"/>
  <c r="N235" i="2"/>
  <c r="G235" i="2"/>
  <c r="G234" i="2"/>
  <c r="N234" i="2"/>
  <c r="G233" i="2"/>
  <c r="O233" i="2"/>
  <c r="G232" i="2"/>
  <c r="N232" i="2"/>
  <c r="O231" i="2"/>
  <c r="N231" i="2"/>
  <c r="P230" i="2"/>
  <c r="O229" i="2"/>
  <c r="G229" i="2"/>
  <c r="N229" i="2"/>
  <c r="P228" i="2"/>
  <c r="O228" i="2"/>
  <c r="N228" i="2"/>
  <c r="G228" i="2"/>
  <c r="G227" i="2"/>
  <c r="O227" i="2"/>
  <c r="R227" i="2"/>
  <c r="N226" i="2"/>
  <c r="G226" i="2"/>
  <c r="T225" i="2"/>
  <c r="O225" i="2"/>
  <c r="G225" i="2"/>
  <c r="N224" i="2"/>
  <c r="R224" i="2"/>
  <c r="P224" i="2"/>
  <c r="T223" i="2"/>
  <c r="N223" i="2"/>
  <c r="R223" i="2"/>
  <c r="G222" i="2"/>
  <c r="O222" i="2"/>
  <c r="N222" i="2"/>
  <c r="T221" i="2"/>
  <c r="O221" i="2"/>
  <c r="R220" i="2"/>
  <c r="G220" i="2"/>
  <c r="P220" i="2"/>
  <c r="O220" i="2"/>
  <c r="P219" i="2"/>
  <c r="T218" i="2"/>
  <c r="S218" i="2"/>
  <c r="N218" i="2"/>
  <c r="G218" i="2"/>
  <c r="P217" i="2"/>
  <c r="O217" i="2"/>
  <c r="G217" i="2"/>
  <c r="N217" i="2"/>
  <c r="G216" i="2"/>
  <c r="F28" i="2" l="1"/>
  <c r="D207" i="2"/>
  <c r="E209" i="2"/>
  <c r="O209" i="2" s="1"/>
  <c r="P216" i="2"/>
  <c r="D209" i="2"/>
  <c r="N209" i="2" s="1"/>
  <c r="D199" i="2" l="1"/>
  <c r="D210" i="2" l="1"/>
  <c r="R216" i="2" l="1"/>
  <c r="C148" i="2"/>
  <c r="H148" i="2"/>
  <c r="M148" i="2"/>
  <c r="Q148" i="2"/>
  <c r="F146" i="2"/>
  <c r="T146" i="2" s="1"/>
  <c r="E146" i="2"/>
  <c r="O146" i="2" s="1"/>
  <c r="D146" i="2"/>
  <c r="J146" i="2" s="1"/>
  <c r="K146" i="2" l="1"/>
  <c r="P146" i="2"/>
  <c r="L146" i="2"/>
  <c r="R146" i="2"/>
  <c r="G146" i="2"/>
  <c r="N146" i="2"/>
  <c r="S146" i="2"/>
  <c r="D211" i="2" l="1"/>
  <c r="J211" i="2" l="1"/>
  <c r="E211" i="2"/>
  <c r="K211" i="2" s="1"/>
  <c r="F211" i="2"/>
  <c r="T211" i="2" s="1"/>
  <c r="R211" i="2"/>
  <c r="D212" i="2"/>
  <c r="N212" i="2" s="1"/>
  <c r="E212" i="2"/>
  <c r="O212" i="2" s="1"/>
  <c r="F212" i="2"/>
  <c r="P212" i="2" s="1"/>
  <c r="D213" i="2" l="1"/>
  <c r="L212" i="2"/>
  <c r="T212" i="2"/>
  <c r="T213" i="2" s="1"/>
  <c r="S211" i="2"/>
  <c r="E213" i="2"/>
  <c r="S212" i="2"/>
  <c r="G211" i="2"/>
  <c r="K212" i="2"/>
  <c r="K213" i="2" s="1"/>
  <c r="R212" i="2"/>
  <c r="R213" i="2" s="1"/>
  <c r="J212" i="2"/>
  <c r="J213" i="2" s="1"/>
  <c r="G212" i="2"/>
  <c r="P211" i="2"/>
  <c r="P213" i="2" s="1"/>
  <c r="F213" i="2"/>
  <c r="O211" i="2"/>
  <c r="O213" i="2" s="1"/>
  <c r="N211" i="2"/>
  <c r="N213" i="2" s="1"/>
  <c r="L211" i="2"/>
  <c r="L213" i="2" l="1"/>
  <c r="G213" i="2"/>
  <c r="S213" i="2"/>
  <c r="T68" i="2"/>
  <c r="F210" i="2" l="1"/>
  <c r="E210" i="2"/>
  <c r="S210" i="2" s="1"/>
  <c r="N210" i="2"/>
  <c r="L210" i="2" l="1"/>
  <c r="T210" i="2"/>
  <c r="O210" i="2"/>
  <c r="K210" i="2"/>
  <c r="P210" i="2"/>
  <c r="R210" i="2"/>
  <c r="J210" i="2"/>
  <c r="G210" i="2"/>
  <c r="F29" i="2" l="1"/>
  <c r="F30" i="2"/>
  <c r="T30" i="2" s="1"/>
  <c r="F31" i="2"/>
  <c r="T31" i="2" s="1"/>
  <c r="F32" i="2"/>
  <c r="T32" i="2" s="1"/>
  <c r="F33" i="2"/>
  <c r="T33" i="2" s="1"/>
  <c r="F34" i="2"/>
  <c r="T34" i="2" s="1"/>
  <c r="F35" i="2"/>
  <c r="F36" i="2"/>
  <c r="T36" i="2" s="1"/>
  <c r="F37" i="2"/>
  <c r="T37" i="2" s="1"/>
  <c r="F38" i="2"/>
  <c r="T38" i="2" s="1"/>
  <c r="F39" i="2"/>
  <c r="T39" i="2" s="1"/>
  <c r="F40" i="2"/>
  <c r="T40" i="2" s="1"/>
  <c r="F41" i="2"/>
  <c r="T41" i="2" s="1"/>
  <c r="F43" i="2"/>
  <c r="T43" i="2" s="1"/>
  <c r="F44" i="2"/>
  <c r="T44" i="2" s="1"/>
  <c r="F45" i="2"/>
  <c r="T45" i="2" s="1"/>
  <c r="F46" i="2"/>
  <c r="T46" i="2" s="1"/>
  <c r="F47" i="2"/>
  <c r="T47" i="2" s="1"/>
  <c r="F48" i="2"/>
  <c r="T48" i="2" s="1"/>
  <c r="F42" i="2"/>
  <c r="T42" i="2" s="1"/>
  <c r="F49" i="2"/>
  <c r="T49" i="2" s="1"/>
  <c r="F50" i="2"/>
  <c r="T50" i="2" s="1"/>
  <c r="F51" i="2"/>
  <c r="T51" i="2" s="1"/>
  <c r="F52" i="2"/>
  <c r="T52" i="2" s="1"/>
  <c r="F53" i="2"/>
  <c r="T53" i="2" s="1"/>
  <c r="F54" i="2"/>
  <c r="T54" i="2" s="1"/>
  <c r="F55" i="2"/>
  <c r="T55" i="2" s="1"/>
  <c r="F56" i="2"/>
  <c r="T56" i="2" s="1"/>
  <c r="F57" i="2"/>
  <c r="T57" i="2" s="1"/>
  <c r="F58" i="2"/>
  <c r="T58" i="2" s="1"/>
  <c r="F59" i="2"/>
  <c r="T59" i="2" s="1"/>
  <c r="F60" i="2"/>
  <c r="T60" i="2" s="1"/>
  <c r="F61" i="2"/>
  <c r="T61" i="2" s="1"/>
  <c r="F62" i="2"/>
  <c r="T62" i="2" s="1"/>
  <c r="F63" i="2"/>
  <c r="T63" i="2" s="1"/>
  <c r="F64" i="2"/>
  <c r="T64" i="2" s="1"/>
  <c r="F65" i="2"/>
  <c r="T65" i="2" s="1"/>
  <c r="F66" i="2"/>
  <c r="T66" i="2" s="1"/>
  <c r="F67" i="2"/>
  <c r="T67" i="2" s="1"/>
  <c r="F69" i="2"/>
  <c r="T69" i="2" s="1"/>
  <c r="F70" i="2"/>
  <c r="T70" i="2" s="1"/>
  <c r="F71" i="2"/>
  <c r="F72" i="2"/>
  <c r="F73" i="2"/>
  <c r="T73" i="2" s="1"/>
  <c r="F74" i="2"/>
  <c r="T74" i="2" s="1"/>
  <c r="F75" i="2"/>
  <c r="T75" i="2" s="1"/>
  <c r="F76" i="2"/>
  <c r="T76" i="2" s="1"/>
  <c r="F77" i="2"/>
  <c r="T77" i="2" s="1"/>
  <c r="F78" i="2"/>
  <c r="T78" i="2" s="1"/>
  <c r="F79" i="2"/>
  <c r="T79" i="2" s="1"/>
  <c r="F80" i="2"/>
  <c r="F81" i="2"/>
  <c r="T81" i="2" s="1"/>
  <c r="F82" i="2"/>
  <c r="T82" i="2" s="1"/>
  <c r="F83" i="2"/>
  <c r="T83" i="2" s="1"/>
  <c r="F84" i="2"/>
  <c r="T84" i="2" s="1"/>
  <c r="F85" i="2"/>
  <c r="F86" i="2"/>
  <c r="T86" i="2" s="1"/>
  <c r="F87" i="2"/>
  <c r="T87" i="2" s="1"/>
  <c r="F88" i="2"/>
  <c r="T88" i="2" s="1"/>
  <c r="F89" i="2"/>
  <c r="F90" i="2"/>
  <c r="T90" i="2" s="1"/>
  <c r="F91" i="2"/>
  <c r="T91" i="2" s="1"/>
  <c r="F92" i="2"/>
  <c r="T92" i="2" s="1"/>
  <c r="F93" i="2"/>
  <c r="T93" i="2" s="1"/>
  <c r="F94" i="2"/>
  <c r="T94" i="2" s="1"/>
  <c r="F95" i="2"/>
  <c r="F96" i="2"/>
  <c r="T96" i="2" s="1"/>
  <c r="F97" i="2"/>
  <c r="T97" i="2" s="1"/>
  <c r="F98" i="2"/>
  <c r="T98" i="2" s="1"/>
  <c r="F99" i="2"/>
  <c r="T99" i="2" s="1"/>
  <c r="F100" i="2"/>
  <c r="T100" i="2" s="1"/>
  <c r="F101" i="2"/>
  <c r="T101" i="2" s="1"/>
  <c r="F102" i="2"/>
  <c r="T102" i="2" s="1"/>
  <c r="F103" i="2"/>
  <c r="T103" i="2" s="1"/>
  <c r="F104" i="2"/>
  <c r="T104" i="2" s="1"/>
  <c r="F105" i="2"/>
  <c r="T105" i="2" s="1"/>
  <c r="F106" i="2"/>
  <c r="T106" i="2" s="1"/>
  <c r="F107" i="2"/>
  <c r="T107" i="2" s="1"/>
  <c r="F108" i="2"/>
  <c r="T108" i="2" s="1"/>
  <c r="F109" i="2"/>
  <c r="T109" i="2" s="1"/>
  <c r="F110" i="2"/>
  <c r="F111" i="2"/>
  <c r="T111" i="2" s="1"/>
  <c r="F112" i="2"/>
  <c r="T112" i="2" s="1"/>
  <c r="F113" i="2"/>
  <c r="T113" i="2" s="1"/>
  <c r="F114" i="2"/>
  <c r="T114" i="2" s="1"/>
  <c r="F115" i="2"/>
  <c r="T115" i="2" s="1"/>
  <c r="F116" i="2"/>
  <c r="T116" i="2" s="1"/>
  <c r="F117" i="2"/>
  <c r="T117" i="2" s="1"/>
  <c r="F118" i="2"/>
  <c r="T118" i="2" s="1"/>
  <c r="F119" i="2"/>
  <c r="T119" i="2" s="1"/>
  <c r="F120" i="2"/>
  <c r="T120" i="2" s="1"/>
  <c r="F121" i="2"/>
  <c r="T121" i="2" s="1"/>
  <c r="F122" i="2"/>
  <c r="T122" i="2" s="1"/>
  <c r="F123" i="2"/>
  <c r="T123" i="2" s="1"/>
  <c r="F124" i="2"/>
  <c r="T124" i="2" s="1"/>
  <c r="F125" i="2"/>
  <c r="F126" i="2"/>
  <c r="T126" i="2" s="1"/>
  <c r="F127" i="2"/>
  <c r="T127" i="2" s="1"/>
  <c r="F128" i="2"/>
  <c r="T128" i="2" s="1"/>
  <c r="F129" i="2"/>
  <c r="T129" i="2" s="1"/>
  <c r="F130" i="2"/>
  <c r="T130" i="2" s="1"/>
  <c r="F131" i="2"/>
  <c r="T131" i="2" s="1"/>
  <c r="F132" i="2"/>
  <c r="T132" i="2" s="1"/>
  <c r="F147" i="2"/>
  <c r="F148" i="2" s="1"/>
  <c r="F133" i="2"/>
  <c r="F134" i="2"/>
  <c r="T134" i="2" s="1"/>
  <c r="F135" i="2"/>
  <c r="T135" i="2" s="1"/>
  <c r="F136" i="2"/>
  <c r="T136" i="2" s="1"/>
  <c r="F137" i="2"/>
  <c r="T137" i="2" s="1"/>
  <c r="F138" i="2"/>
  <c r="T138" i="2" s="1"/>
  <c r="F139" i="2"/>
  <c r="F140" i="2"/>
  <c r="T140" i="2" s="1"/>
  <c r="F141" i="2"/>
  <c r="F142" i="2"/>
  <c r="T142" i="2" s="1"/>
  <c r="F143" i="2"/>
  <c r="T143" i="2" s="1"/>
  <c r="F144" i="2"/>
  <c r="T144" i="2" s="1"/>
  <c r="F145" i="2"/>
  <c r="T145" i="2" s="1"/>
  <c r="F149" i="2"/>
  <c r="T149" i="2" s="1"/>
  <c r="F150" i="2"/>
  <c r="F151" i="2"/>
  <c r="T151" i="2" s="1"/>
  <c r="F152" i="2"/>
  <c r="T152" i="2" s="1"/>
  <c r="F153" i="2"/>
  <c r="T153" i="2" s="1"/>
  <c r="F154" i="2"/>
  <c r="T154" i="2" s="1"/>
  <c r="F155" i="2"/>
  <c r="T155" i="2" s="1"/>
  <c r="F156" i="2"/>
  <c r="T156" i="2" s="1"/>
  <c r="F157" i="2"/>
  <c r="T157" i="2" s="1"/>
  <c r="F158" i="2"/>
  <c r="T158" i="2" s="1"/>
  <c r="F159" i="2"/>
  <c r="T159" i="2" s="1"/>
  <c r="F160" i="2"/>
  <c r="T160" i="2" s="1"/>
  <c r="F161" i="2"/>
  <c r="T161" i="2" s="1"/>
  <c r="F162" i="2"/>
  <c r="T162" i="2" s="1"/>
  <c r="F163" i="2"/>
  <c r="F164" i="2"/>
  <c r="T164" i="2" s="1"/>
  <c r="F165" i="2"/>
  <c r="T165" i="2" s="1"/>
  <c r="F166" i="2"/>
  <c r="F167" i="2"/>
  <c r="F168" i="2"/>
  <c r="F169" i="2"/>
  <c r="T169" i="2" s="1"/>
  <c r="F170" i="2"/>
  <c r="T170" i="2" s="1"/>
  <c r="F171" i="2"/>
  <c r="T171" i="2" s="1"/>
  <c r="F172" i="2"/>
  <c r="T172" i="2" s="1"/>
  <c r="F173" i="2"/>
  <c r="T173" i="2" s="1"/>
  <c r="F174" i="2"/>
  <c r="T174" i="2" s="1"/>
  <c r="F175" i="2"/>
  <c r="T175" i="2" s="1"/>
  <c r="F176" i="2"/>
  <c r="T176" i="2" s="1"/>
  <c r="F177" i="2"/>
  <c r="T177" i="2" s="1"/>
  <c r="F178" i="2"/>
  <c r="T178" i="2" s="1"/>
  <c r="F179" i="2"/>
  <c r="T179" i="2" s="1"/>
  <c r="F180" i="2"/>
  <c r="T180" i="2" s="1"/>
  <c r="F181" i="2"/>
  <c r="F182" i="2"/>
  <c r="T182" i="2" s="1"/>
  <c r="F183" i="2"/>
  <c r="T183" i="2" s="1"/>
  <c r="F184" i="2"/>
  <c r="F185" i="2"/>
  <c r="T185" i="2" s="1"/>
  <c r="F186" i="2"/>
  <c r="T186" i="2" s="1"/>
  <c r="F187" i="2"/>
  <c r="T187" i="2" s="1"/>
  <c r="F188" i="2"/>
  <c r="F189" i="2"/>
  <c r="F190" i="2"/>
  <c r="F191" i="2"/>
  <c r="F192" i="2"/>
  <c r="T192" i="2" s="1"/>
  <c r="F193" i="2"/>
  <c r="T193" i="2" s="1"/>
  <c r="F194" i="2"/>
  <c r="T194" i="2" s="1"/>
  <c r="F195" i="2"/>
  <c r="T195" i="2" s="1"/>
  <c r="F196" i="2"/>
  <c r="F197" i="2"/>
  <c r="T197" i="2" s="1"/>
  <c r="F198" i="2"/>
  <c r="T198" i="2" s="1"/>
  <c r="F199" i="2"/>
  <c r="T199" i="2" s="1"/>
  <c r="F200" i="2"/>
  <c r="F201" i="2"/>
  <c r="T201" i="2" s="1"/>
  <c r="F202" i="2"/>
  <c r="T202" i="2" s="1"/>
  <c r="F203" i="2"/>
  <c r="T203" i="2" s="1"/>
  <c r="F204" i="2"/>
  <c r="T204" i="2" s="1"/>
  <c r="F205" i="2"/>
  <c r="T205" i="2" s="1"/>
  <c r="F206" i="2"/>
  <c r="T206" i="2" s="1"/>
  <c r="F207" i="2"/>
  <c r="T207" i="2" s="1"/>
  <c r="F208" i="2"/>
  <c r="T208" i="2" s="1"/>
  <c r="F209" i="2"/>
  <c r="T209" i="2" s="1"/>
  <c r="E29" i="2"/>
  <c r="E30" i="2"/>
  <c r="E31" i="2"/>
  <c r="K31" i="2" s="1"/>
  <c r="E32" i="2"/>
  <c r="E33" i="2"/>
  <c r="E34" i="2"/>
  <c r="E35" i="2"/>
  <c r="K35" i="2" s="1"/>
  <c r="E36" i="2"/>
  <c r="E37" i="2"/>
  <c r="E38" i="2"/>
  <c r="E39" i="2"/>
  <c r="E40" i="2"/>
  <c r="E41" i="2"/>
  <c r="E43" i="2"/>
  <c r="E44" i="2"/>
  <c r="E45" i="2"/>
  <c r="K45" i="2" s="1"/>
  <c r="E46" i="2"/>
  <c r="K46" i="2" s="1"/>
  <c r="E47" i="2"/>
  <c r="E48" i="2"/>
  <c r="O48" i="2" s="1"/>
  <c r="E42" i="2"/>
  <c r="S42" i="2" s="1"/>
  <c r="E49" i="2"/>
  <c r="E50" i="2"/>
  <c r="E51" i="2"/>
  <c r="E52" i="2"/>
  <c r="E53" i="2"/>
  <c r="E54" i="2"/>
  <c r="E55" i="2"/>
  <c r="S55" i="2" s="1"/>
  <c r="E56" i="2"/>
  <c r="E57" i="2"/>
  <c r="E58" i="2"/>
  <c r="E59" i="2"/>
  <c r="K59" i="2" s="1"/>
  <c r="E60" i="2"/>
  <c r="E61" i="2"/>
  <c r="E62" i="2"/>
  <c r="E63" i="2"/>
  <c r="K63" i="2" s="1"/>
  <c r="E64" i="2"/>
  <c r="E65" i="2"/>
  <c r="E66" i="2"/>
  <c r="E67" i="2"/>
  <c r="K67" i="2" s="1"/>
  <c r="E69" i="2"/>
  <c r="O69" i="2" s="1"/>
  <c r="E70" i="2"/>
  <c r="O70" i="2" s="1"/>
  <c r="E71" i="2"/>
  <c r="E72" i="2"/>
  <c r="E73" i="2"/>
  <c r="E74" i="2"/>
  <c r="E75" i="2"/>
  <c r="K75" i="2" s="1"/>
  <c r="E76" i="2"/>
  <c r="E77" i="2"/>
  <c r="E78" i="2"/>
  <c r="E79" i="2"/>
  <c r="K79" i="2" s="1"/>
  <c r="E80" i="2"/>
  <c r="E81" i="2"/>
  <c r="E82" i="2"/>
  <c r="E83" i="2"/>
  <c r="O83" i="2" s="1"/>
  <c r="E84" i="2"/>
  <c r="E85" i="2"/>
  <c r="E86" i="2"/>
  <c r="E87" i="2"/>
  <c r="S87" i="2" s="1"/>
  <c r="E88" i="2"/>
  <c r="E89" i="2"/>
  <c r="E90" i="2"/>
  <c r="E91" i="2"/>
  <c r="K91" i="2" s="1"/>
  <c r="E92" i="2"/>
  <c r="E93" i="2"/>
  <c r="E94" i="2"/>
  <c r="E95" i="2"/>
  <c r="K95" i="2" s="1"/>
  <c r="E96" i="2"/>
  <c r="E97" i="2"/>
  <c r="E98" i="2"/>
  <c r="E99" i="2"/>
  <c r="E100" i="2"/>
  <c r="E101" i="2"/>
  <c r="E102" i="2"/>
  <c r="K102" i="2" s="1"/>
  <c r="E103" i="2"/>
  <c r="E104" i="2"/>
  <c r="E105" i="2"/>
  <c r="E106" i="2"/>
  <c r="K106" i="2" s="1"/>
  <c r="E107" i="2"/>
  <c r="E108" i="2"/>
  <c r="O108" i="2" s="1"/>
  <c r="E109" i="2"/>
  <c r="S109" i="2" s="1"/>
  <c r="E110" i="2"/>
  <c r="E111" i="2"/>
  <c r="E112" i="2"/>
  <c r="E113" i="2"/>
  <c r="E114" i="2"/>
  <c r="E115" i="2"/>
  <c r="E116" i="2"/>
  <c r="E117" i="2"/>
  <c r="S117" i="2" s="1"/>
  <c r="E118" i="2"/>
  <c r="E119" i="2"/>
  <c r="E120" i="2"/>
  <c r="E121" i="2"/>
  <c r="K121" i="2" s="1"/>
  <c r="E122" i="2"/>
  <c r="E123" i="2"/>
  <c r="E124" i="2"/>
  <c r="E125" i="2"/>
  <c r="K125" i="2" s="1"/>
  <c r="E126" i="2"/>
  <c r="E127" i="2"/>
  <c r="E128" i="2"/>
  <c r="E129" i="2"/>
  <c r="K129" i="2" s="1"/>
  <c r="E130" i="2"/>
  <c r="K130" i="2" s="1"/>
  <c r="E131" i="2"/>
  <c r="O131" i="2" s="1"/>
  <c r="E132" i="2"/>
  <c r="E147" i="2"/>
  <c r="E148" i="2" s="1"/>
  <c r="E133" i="2"/>
  <c r="E134" i="2"/>
  <c r="E135" i="2"/>
  <c r="E136" i="2"/>
  <c r="O136" i="2" s="1"/>
  <c r="E137" i="2"/>
  <c r="E138" i="2"/>
  <c r="E139" i="2"/>
  <c r="O139" i="2" s="1"/>
  <c r="E140" i="2"/>
  <c r="K140" i="2" s="1"/>
  <c r="E141" i="2"/>
  <c r="E142" i="2"/>
  <c r="E143" i="2"/>
  <c r="E144" i="2"/>
  <c r="E145" i="2"/>
  <c r="E149" i="2"/>
  <c r="S149" i="2" s="1"/>
  <c r="E150" i="2"/>
  <c r="E151" i="2"/>
  <c r="E152" i="2"/>
  <c r="E153" i="2"/>
  <c r="E154" i="2"/>
  <c r="E155" i="2"/>
  <c r="E156" i="2"/>
  <c r="K156" i="2" s="1"/>
  <c r="E157" i="2"/>
  <c r="E158" i="2"/>
  <c r="E159" i="2"/>
  <c r="E160" i="2"/>
  <c r="E161" i="2"/>
  <c r="E162" i="2"/>
  <c r="E163" i="2"/>
  <c r="E164" i="2"/>
  <c r="K164" i="2" s="1"/>
  <c r="E165" i="2"/>
  <c r="E166" i="2"/>
  <c r="E167" i="2"/>
  <c r="K167" i="2" s="1"/>
  <c r="E168" i="2"/>
  <c r="E169" i="2"/>
  <c r="E170" i="2"/>
  <c r="S170" i="2" s="1"/>
  <c r="E171" i="2"/>
  <c r="E172" i="2"/>
  <c r="E173" i="2"/>
  <c r="E174" i="2"/>
  <c r="E175" i="2"/>
  <c r="E176" i="2"/>
  <c r="E177" i="2"/>
  <c r="E178" i="2"/>
  <c r="S178" i="2" s="1"/>
  <c r="E179" i="2"/>
  <c r="E180" i="2"/>
  <c r="E181" i="2"/>
  <c r="E182" i="2"/>
  <c r="K182" i="2" s="1"/>
  <c r="E183" i="2"/>
  <c r="E184" i="2"/>
  <c r="E185" i="2"/>
  <c r="K185" i="2" s="1"/>
  <c r="E186" i="2"/>
  <c r="E187" i="2"/>
  <c r="E188" i="2"/>
  <c r="E189" i="2"/>
  <c r="K189" i="2" s="1"/>
  <c r="E190" i="2"/>
  <c r="K190" i="2" s="1"/>
  <c r="E191" i="2"/>
  <c r="E192" i="2"/>
  <c r="E193" i="2"/>
  <c r="E194" i="2"/>
  <c r="E195" i="2"/>
  <c r="E196" i="2"/>
  <c r="E197" i="2"/>
  <c r="K197" i="2" s="1"/>
  <c r="E198" i="2"/>
  <c r="E199" i="2"/>
  <c r="E200" i="2"/>
  <c r="O200" i="2" s="1"/>
  <c r="E201" i="2"/>
  <c r="K201" i="2" s="1"/>
  <c r="E202" i="2"/>
  <c r="E203" i="2"/>
  <c r="E204" i="2"/>
  <c r="E205" i="2"/>
  <c r="O205" i="2" s="1"/>
  <c r="E206" i="2"/>
  <c r="E207" i="2"/>
  <c r="E208" i="2"/>
  <c r="S209" i="2"/>
  <c r="D29" i="2"/>
  <c r="D30" i="2"/>
  <c r="D31" i="2"/>
  <c r="D32" i="2"/>
  <c r="J32" i="2" s="1"/>
  <c r="D33" i="2"/>
  <c r="D34" i="2"/>
  <c r="D35" i="2"/>
  <c r="D36" i="2"/>
  <c r="J36" i="2" s="1"/>
  <c r="D37" i="2"/>
  <c r="D38" i="2"/>
  <c r="D39" i="2"/>
  <c r="D40" i="2"/>
  <c r="D41" i="2"/>
  <c r="D43" i="2"/>
  <c r="J43" i="2" s="1"/>
  <c r="D44" i="2"/>
  <c r="D45" i="2"/>
  <c r="D46" i="2"/>
  <c r="J46" i="2" s="1"/>
  <c r="D47" i="2"/>
  <c r="J47" i="2" s="1"/>
  <c r="D48" i="2"/>
  <c r="D42" i="2"/>
  <c r="N42" i="2" s="1"/>
  <c r="D49" i="2"/>
  <c r="N49" i="2" s="1"/>
  <c r="D50" i="2"/>
  <c r="D51" i="2"/>
  <c r="D52" i="2"/>
  <c r="D53" i="2"/>
  <c r="D54" i="2"/>
  <c r="D55" i="2"/>
  <c r="D56" i="2"/>
  <c r="J56" i="2" s="1"/>
  <c r="D57" i="2"/>
  <c r="D58" i="2"/>
  <c r="D59" i="2"/>
  <c r="D60" i="2"/>
  <c r="J60" i="2" s="1"/>
  <c r="D61" i="2"/>
  <c r="D62" i="2"/>
  <c r="D63" i="2"/>
  <c r="D64" i="2"/>
  <c r="J64" i="2" s="1"/>
  <c r="D65" i="2"/>
  <c r="D66" i="2"/>
  <c r="D67" i="2"/>
  <c r="D68" i="2"/>
  <c r="J68" i="2" s="1"/>
  <c r="D69" i="2"/>
  <c r="J69" i="2" s="1"/>
  <c r="D70" i="2"/>
  <c r="D71" i="2"/>
  <c r="N71" i="2" s="1"/>
  <c r="D72" i="2"/>
  <c r="D73" i="2"/>
  <c r="D74" i="2"/>
  <c r="D75" i="2"/>
  <c r="D76" i="2"/>
  <c r="J76" i="2" s="1"/>
  <c r="D77" i="2"/>
  <c r="D78" i="2"/>
  <c r="D79" i="2"/>
  <c r="D80" i="2"/>
  <c r="J80" i="2" s="1"/>
  <c r="D81" i="2"/>
  <c r="D82" i="2"/>
  <c r="D83" i="2"/>
  <c r="D84" i="2"/>
  <c r="D85" i="2"/>
  <c r="D86" i="2"/>
  <c r="D87" i="2"/>
  <c r="D88" i="2"/>
  <c r="J88" i="2" s="1"/>
  <c r="D89" i="2"/>
  <c r="D90" i="2"/>
  <c r="D91" i="2"/>
  <c r="D92" i="2"/>
  <c r="J92" i="2" s="1"/>
  <c r="D93" i="2"/>
  <c r="D94" i="2"/>
  <c r="N94" i="2" s="1"/>
  <c r="D95" i="2"/>
  <c r="D96" i="2"/>
  <c r="D97" i="2"/>
  <c r="D98" i="2"/>
  <c r="D99" i="2"/>
  <c r="D100" i="2"/>
  <c r="D101" i="2"/>
  <c r="N101" i="2" s="1"/>
  <c r="D102" i="2"/>
  <c r="D103" i="2"/>
  <c r="J103" i="2" s="1"/>
  <c r="D104" i="2"/>
  <c r="D105" i="2"/>
  <c r="J105" i="2" s="1"/>
  <c r="D106" i="2"/>
  <c r="D107" i="2"/>
  <c r="J107" i="2" s="1"/>
  <c r="D108" i="2"/>
  <c r="D109" i="2"/>
  <c r="N109" i="2" s="1"/>
  <c r="D110" i="2"/>
  <c r="N110" i="2" s="1"/>
  <c r="D111" i="2"/>
  <c r="D112" i="2"/>
  <c r="J112" i="2" s="1"/>
  <c r="D113" i="2"/>
  <c r="D114" i="2"/>
  <c r="D115" i="2"/>
  <c r="D116" i="2"/>
  <c r="D117" i="2"/>
  <c r="D118" i="2"/>
  <c r="J118" i="2" s="1"/>
  <c r="D119" i="2"/>
  <c r="D120" i="2"/>
  <c r="D121" i="2"/>
  <c r="D122" i="2"/>
  <c r="J122" i="2" s="1"/>
  <c r="D123" i="2"/>
  <c r="J123" i="2" s="1"/>
  <c r="D124" i="2"/>
  <c r="D125" i="2"/>
  <c r="D126" i="2"/>
  <c r="D127" i="2"/>
  <c r="D128" i="2"/>
  <c r="J128" i="2" s="1"/>
  <c r="D129" i="2"/>
  <c r="D130" i="2"/>
  <c r="D131" i="2"/>
  <c r="D132" i="2"/>
  <c r="D147" i="2"/>
  <c r="D133" i="2"/>
  <c r="J133" i="2" s="1"/>
  <c r="D134" i="2"/>
  <c r="D135" i="2"/>
  <c r="J135" i="2" s="1"/>
  <c r="D136" i="2"/>
  <c r="D137" i="2"/>
  <c r="J137" i="2" s="1"/>
  <c r="D138" i="2"/>
  <c r="J138" i="2" s="1"/>
  <c r="D139" i="2"/>
  <c r="D140" i="2"/>
  <c r="N140" i="2" s="1"/>
  <c r="D141" i="2"/>
  <c r="D142" i="2"/>
  <c r="D143" i="2"/>
  <c r="J143" i="2" s="1"/>
  <c r="D144" i="2"/>
  <c r="D145" i="2"/>
  <c r="N145" i="2" s="1"/>
  <c r="D149" i="2"/>
  <c r="D150" i="2"/>
  <c r="N150" i="2" s="1"/>
  <c r="D151" i="2"/>
  <c r="D152" i="2"/>
  <c r="D153" i="2"/>
  <c r="J153" i="2" s="1"/>
  <c r="D154" i="2"/>
  <c r="J154" i="2" s="1"/>
  <c r="D155" i="2"/>
  <c r="N155" i="2" s="1"/>
  <c r="D156" i="2"/>
  <c r="D157" i="2"/>
  <c r="D158" i="2"/>
  <c r="D159" i="2"/>
  <c r="J159" i="2" s="1"/>
  <c r="D160" i="2"/>
  <c r="D161" i="2"/>
  <c r="D162" i="2"/>
  <c r="D163" i="2"/>
  <c r="N163" i="2" s="1"/>
  <c r="D164" i="2"/>
  <c r="D165" i="2"/>
  <c r="J165" i="2" s="1"/>
  <c r="D166" i="2"/>
  <c r="J166" i="2" s="1"/>
  <c r="D167" i="2"/>
  <c r="D168" i="2"/>
  <c r="J168" i="2" s="1"/>
  <c r="D169" i="2"/>
  <c r="D170" i="2"/>
  <c r="D171" i="2"/>
  <c r="D172" i="2"/>
  <c r="D173" i="2"/>
  <c r="D174" i="2"/>
  <c r="D175" i="2"/>
  <c r="D176" i="2"/>
  <c r="D177" i="2"/>
  <c r="D178" i="2"/>
  <c r="D179" i="2"/>
  <c r="J179" i="2" s="1"/>
  <c r="D180" i="2"/>
  <c r="D181" i="2"/>
  <c r="D182" i="2"/>
  <c r="D183" i="2"/>
  <c r="J183" i="2" s="1"/>
  <c r="D184" i="2"/>
  <c r="D185" i="2"/>
  <c r="D186" i="2"/>
  <c r="D187" i="2"/>
  <c r="D188" i="2"/>
  <c r="J188" i="2" s="1"/>
  <c r="D189" i="2"/>
  <c r="D190" i="2"/>
  <c r="D191" i="2"/>
  <c r="D192" i="2"/>
  <c r="N192" i="2" s="1"/>
  <c r="D193" i="2"/>
  <c r="D194" i="2"/>
  <c r="J194" i="2" s="1"/>
  <c r="D195" i="2"/>
  <c r="D196" i="2"/>
  <c r="J196" i="2" s="1"/>
  <c r="D197" i="2"/>
  <c r="D198" i="2"/>
  <c r="N198" i="2" s="1"/>
  <c r="J199" i="2"/>
  <c r="D200" i="2"/>
  <c r="D201" i="2"/>
  <c r="N201" i="2" s="1"/>
  <c r="D202" i="2"/>
  <c r="D203" i="2"/>
  <c r="D204" i="2"/>
  <c r="J204" i="2" s="1"/>
  <c r="D205" i="2"/>
  <c r="D206" i="2"/>
  <c r="D208" i="2"/>
  <c r="E28" i="2"/>
  <c r="O28" i="2" s="1"/>
  <c r="D28" i="2"/>
  <c r="J28" i="2" l="1"/>
  <c r="G28" i="2"/>
  <c r="N147" i="2"/>
  <c r="N148" i="2" s="1"/>
  <c r="D148" i="2"/>
  <c r="L163" i="2"/>
  <c r="T163" i="2"/>
  <c r="L167" i="2"/>
  <c r="T167" i="2"/>
  <c r="L89" i="2"/>
  <c r="T89" i="2"/>
  <c r="L184" i="2"/>
  <c r="T184" i="2"/>
  <c r="P168" i="2"/>
  <c r="T168" i="2"/>
  <c r="P190" i="2"/>
  <c r="T190" i="2"/>
  <c r="L166" i="2"/>
  <c r="T166" i="2"/>
  <c r="L72" i="2"/>
  <c r="T72" i="2"/>
  <c r="L150" i="2"/>
  <c r="T150" i="2"/>
  <c r="L141" i="2"/>
  <c r="T141" i="2"/>
  <c r="L133" i="2"/>
  <c r="T133" i="2"/>
  <c r="L200" i="2"/>
  <c r="T200" i="2"/>
  <c r="L196" i="2"/>
  <c r="L188" i="2"/>
  <c r="T188" i="2"/>
  <c r="P139" i="2"/>
  <c r="T139" i="2"/>
  <c r="L29" i="2"/>
  <c r="T29" i="2"/>
  <c r="P28" i="2"/>
  <c r="T28" i="2"/>
  <c r="L189" i="2"/>
  <c r="T189" i="2"/>
  <c r="L181" i="2"/>
  <c r="T181" i="2"/>
  <c r="L110" i="2"/>
  <c r="T110" i="2"/>
  <c r="L95" i="2"/>
  <c r="T95" i="2"/>
  <c r="L71" i="2"/>
  <c r="T71" i="2"/>
  <c r="L147" i="2"/>
  <c r="L148" i="2" s="1"/>
  <c r="T147" i="2"/>
  <c r="T148" i="2" s="1"/>
  <c r="L80" i="2"/>
  <c r="T80" i="2"/>
  <c r="L35" i="2"/>
  <c r="T35" i="2"/>
  <c r="P191" i="2"/>
  <c r="T191" i="2"/>
  <c r="P85" i="2"/>
  <c r="T85" i="2"/>
  <c r="G169" i="2"/>
  <c r="G139" i="2"/>
  <c r="G78" i="2"/>
  <c r="G54" i="2"/>
  <c r="G48" i="2"/>
  <c r="G144" i="2"/>
  <c r="G134" i="2"/>
  <c r="G104" i="2"/>
  <c r="G73" i="2"/>
  <c r="N88" i="2"/>
  <c r="G51" i="2"/>
  <c r="G173" i="2"/>
  <c r="G174" i="2"/>
  <c r="O117" i="2"/>
  <c r="G143" i="2"/>
  <c r="G195" i="2"/>
  <c r="L169" i="2"/>
  <c r="O42" i="2"/>
  <c r="G205" i="2"/>
  <c r="G83" i="2"/>
  <c r="G82" i="2"/>
  <c r="K109" i="2"/>
  <c r="P208" i="2"/>
  <c r="G113" i="2"/>
  <c r="J49" i="2"/>
  <c r="G182" i="2"/>
  <c r="G181" i="2"/>
  <c r="G152" i="2"/>
  <c r="G120" i="2"/>
  <c r="G90" i="2"/>
  <c r="G58" i="2"/>
  <c r="K149" i="2"/>
  <c r="L208" i="2"/>
  <c r="N56" i="2"/>
  <c r="P177" i="2"/>
  <c r="G203" i="2"/>
  <c r="G142" i="2"/>
  <c r="G89" i="2"/>
  <c r="G29" i="2"/>
  <c r="G204" i="2"/>
  <c r="J181" i="2"/>
  <c r="J152" i="2"/>
  <c r="J120" i="2"/>
  <c r="G91" i="2"/>
  <c r="G151" i="2"/>
  <c r="G112" i="2"/>
  <c r="J173" i="2"/>
  <c r="K136" i="2"/>
  <c r="L155" i="2"/>
  <c r="O178" i="2"/>
  <c r="R145" i="2"/>
  <c r="G31" i="2"/>
  <c r="N28" i="2"/>
  <c r="G180" i="2"/>
  <c r="G119" i="2"/>
  <c r="G81" i="2"/>
  <c r="G50" i="2"/>
  <c r="R28" i="2"/>
  <c r="G123" i="2"/>
  <c r="K170" i="2"/>
  <c r="K42" i="2"/>
  <c r="O170" i="2"/>
  <c r="S136" i="2"/>
  <c r="G172" i="2"/>
  <c r="G111" i="2"/>
  <c r="G57" i="2"/>
  <c r="J198" i="2"/>
  <c r="K209" i="2"/>
  <c r="K87" i="2"/>
  <c r="O149" i="2"/>
  <c r="G121" i="2"/>
  <c r="G59" i="2"/>
  <c r="N179" i="2"/>
  <c r="R193" i="2"/>
  <c r="G193" i="2"/>
  <c r="J193" i="2"/>
  <c r="R149" i="2"/>
  <c r="G149" i="2"/>
  <c r="J149" i="2"/>
  <c r="N149" i="2"/>
  <c r="R102" i="2"/>
  <c r="G102" i="2"/>
  <c r="J102" i="2"/>
  <c r="N102" i="2"/>
  <c r="S169" i="2"/>
  <c r="K169" i="2"/>
  <c r="S116" i="2"/>
  <c r="O116" i="2"/>
  <c r="K116" i="2"/>
  <c r="S78" i="2"/>
  <c r="K78" i="2"/>
  <c r="L207" i="2"/>
  <c r="P207" i="2"/>
  <c r="L154" i="2"/>
  <c r="P154" i="2"/>
  <c r="P115" i="2"/>
  <c r="L115" i="2"/>
  <c r="L77" i="2"/>
  <c r="P77" i="2"/>
  <c r="P33" i="2"/>
  <c r="L33" i="2"/>
  <c r="G154" i="2"/>
  <c r="R200" i="2"/>
  <c r="J200" i="2"/>
  <c r="N200" i="2"/>
  <c r="R177" i="2"/>
  <c r="N177" i="2"/>
  <c r="J177" i="2"/>
  <c r="R132" i="2"/>
  <c r="J132" i="2"/>
  <c r="R108" i="2"/>
  <c r="J108" i="2"/>
  <c r="N108" i="2"/>
  <c r="R86" i="2"/>
  <c r="J86" i="2"/>
  <c r="N86" i="2"/>
  <c r="R62" i="2"/>
  <c r="J62" i="2"/>
  <c r="N62" i="2"/>
  <c r="S199" i="2"/>
  <c r="K199" i="2"/>
  <c r="O199" i="2"/>
  <c r="S176" i="2"/>
  <c r="O176" i="2"/>
  <c r="K176" i="2"/>
  <c r="S154" i="2"/>
  <c r="K154" i="2"/>
  <c r="S138" i="2"/>
  <c r="K138" i="2"/>
  <c r="O138" i="2"/>
  <c r="S115" i="2"/>
  <c r="O115" i="2"/>
  <c r="K115" i="2"/>
  <c r="S85" i="2"/>
  <c r="K85" i="2"/>
  <c r="O85" i="2"/>
  <c r="S53" i="2"/>
  <c r="O53" i="2"/>
  <c r="K53" i="2"/>
  <c r="L206" i="2"/>
  <c r="P206" i="2"/>
  <c r="L183" i="2"/>
  <c r="P183" i="2"/>
  <c r="P161" i="2"/>
  <c r="L161" i="2"/>
  <c r="L130" i="2"/>
  <c r="P130" i="2"/>
  <c r="P92" i="2"/>
  <c r="L92" i="2"/>
  <c r="P52" i="2"/>
  <c r="L52" i="2"/>
  <c r="P32" i="2"/>
  <c r="L32" i="2"/>
  <c r="G192" i="2"/>
  <c r="G163" i="2"/>
  <c r="G92" i="2"/>
  <c r="G32" i="2"/>
  <c r="R207" i="2"/>
  <c r="N207" i="2"/>
  <c r="R199" i="2"/>
  <c r="N199" i="2"/>
  <c r="R191" i="2"/>
  <c r="N191" i="2"/>
  <c r="R176" i="2"/>
  <c r="N176" i="2"/>
  <c r="R168" i="2"/>
  <c r="N168" i="2"/>
  <c r="R162" i="2"/>
  <c r="N162" i="2"/>
  <c r="R154" i="2"/>
  <c r="N154" i="2"/>
  <c r="R138" i="2"/>
  <c r="N138" i="2"/>
  <c r="R131" i="2"/>
  <c r="N131" i="2"/>
  <c r="R123" i="2"/>
  <c r="N123" i="2"/>
  <c r="R115" i="2"/>
  <c r="N115" i="2"/>
  <c r="R107" i="2"/>
  <c r="N107" i="2"/>
  <c r="R100" i="2"/>
  <c r="N100" i="2"/>
  <c r="R93" i="2"/>
  <c r="N93" i="2"/>
  <c r="R85" i="2"/>
  <c r="N85" i="2"/>
  <c r="R77" i="2"/>
  <c r="N77" i="2"/>
  <c r="R69" i="2"/>
  <c r="N69" i="2"/>
  <c r="R61" i="2"/>
  <c r="N61" i="2"/>
  <c r="R53" i="2"/>
  <c r="N53" i="2"/>
  <c r="R47" i="2"/>
  <c r="N47" i="2"/>
  <c r="R41" i="2"/>
  <c r="N41" i="2"/>
  <c r="R33" i="2"/>
  <c r="N33" i="2"/>
  <c r="S206" i="2"/>
  <c r="O206" i="2"/>
  <c r="S198" i="2"/>
  <c r="O198" i="2"/>
  <c r="S190" i="2"/>
  <c r="O190" i="2"/>
  <c r="S183" i="2"/>
  <c r="O183" i="2"/>
  <c r="S175" i="2"/>
  <c r="O175" i="2"/>
  <c r="S161" i="2"/>
  <c r="O161" i="2"/>
  <c r="S153" i="2"/>
  <c r="O153" i="2"/>
  <c r="S145" i="2"/>
  <c r="O145" i="2"/>
  <c r="S137" i="2"/>
  <c r="O137" i="2"/>
  <c r="S130" i="2"/>
  <c r="O130" i="2"/>
  <c r="S122" i="2"/>
  <c r="O122" i="2"/>
  <c r="S114" i="2"/>
  <c r="O114" i="2"/>
  <c r="S99" i="2"/>
  <c r="O99" i="2"/>
  <c r="S92" i="2"/>
  <c r="O92" i="2"/>
  <c r="S84" i="2"/>
  <c r="O84" i="2"/>
  <c r="S76" i="2"/>
  <c r="O76" i="2"/>
  <c r="S60" i="2"/>
  <c r="O60" i="2"/>
  <c r="S52" i="2"/>
  <c r="O52" i="2"/>
  <c r="S46" i="2"/>
  <c r="O46" i="2"/>
  <c r="S40" i="2"/>
  <c r="O40" i="2"/>
  <c r="S32" i="2"/>
  <c r="O32" i="2"/>
  <c r="P205" i="2"/>
  <c r="P197" i="2"/>
  <c r="P189" i="2"/>
  <c r="P182" i="2"/>
  <c r="P174" i="2"/>
  <c r="P167" i="2"/>
  <c r="P160" i="2"/>
  <c r="L144" i="2"/>
  <c r="P144" i="2"/>
  <c r="L136" i="2"/>
  <c r="P136" i="2"/>
  <c r="P129" i="2"/>
  <c r="L129" i="2"/>
  <c r="P121" i="2"/>
  <c r="L121" i="2"/>
  <c r="P113" i="2"/>
  <c r="L113" i="2"/>
  <c r="P106" i="2"/>
  <c r="L106" i="2"/>
  <c r="P98" i="2"/>
  <c r="L98" i="2"/>
  <c r="P91" i="2"/>
  <c r="L91" i="2"/>
  <c r="P83" i="2"/>
  <c r="L83" i="2"/>
  <c r="P75" i="2"/>
  <c r="L75" i="2"/>
  <c r="P67" i="2"/>
  <c r="L67" i="2"/>
  <c r="P59" i="2"/>
  <c r="L59" i="2"/>
  <c r="P51" i="2"/>
  <c r="L51" i="2"/>
  <c r="P45" i="2"/>
  <c r="L45" i="2"/>
  <c r="P39" i="2"/>
  <c r="L39" i="2"/>
  <c r="P31" i="2"/>
  <c r="L31" i="2"/>
  <c r="G191" i="2"/>
  <c r="G162" i="2"/>
  <c r="G131" i="2"/>
  <c r="G100" i="2"/>
  <c r="G69" i="2"/>
  <c r="G41" i="2"/>
  <c r="J85" i="2"/>
  <c r="K206" i="2"/>
  <c r="K145" i="2"/>
  <c r="K84" i="2"/>
  <c r="L205" i="2"/>
  <c r="N206" i="2"/>
  <c r="R206" i="2"/>
  <c r="N190" i="2"/>
  <c r="R190" i="2"/>
  <c r="N183" i="2"/>
  <c r="R183" i="2"/>
  <c r="R175" i="2"/>
  <c r="N175" i="2"/>
  <c r="R161" i="2"/>
  <c r="N161" i="2"/>
  <c r="R153" i="2"/>
  <c r="N153" i="2"/>
  <c r="N137" i="2"/>
  <c r="R137" i="2"/>
  <c r="N130" i="2"/>
  <c r="R130" i="2"/>
  <c r="N122" i="2"/>
  <c r="R122" i="2"/>
  <c r="R114" i="2"/>
  <c r="N114" i="2"/>
  <c r="R99" i="2"/>
  <c r="N99" i="2"/>
  <c r="R92" i="2"/>
  <c r="N92" i="2"/>
  <c r="N84" i="2"/>
  <c r="R84" i="2"/>
  <c r="N76" i="2"/>
  <c r="R76" i="2"/>
  <c r="N68" i="2"/>
  <c r="R68" i="2"/>
  <c r="N60" i="2"/>
  <c r="R60" i="2"/>
  <c r="R52" i="2"/>
  <c r="N52" i="2"/>
  <c r="R46" i="2"/>
  <c r="N46" i="2"/>
  <c r="R40" i="2"/>
  <c r="N40" i="2"/>
  <c r="R32" i="2"/>
  <c r="N32" i="2"/>
  <c r="O197" i="2"/>
  <c r="S197" i="2"/>
  <c r="O189" i="2"/>
  <c r="S189" i="2"/>
  <c r="O182" i="2"/>
  <c r="S182" i="2"/>
  <c r="S174" i="2"/>
  <c r="O174" i="2"/>
  <c r="S167" i="2"/>
  <c r="O167" i="2"/>
  <c r="S160" i="2"/>
  <c r="O160" i="2"/>
  <c r="O144" i="2"/>
  <c r="S144" i="2"/>
  <c r="O129" i="2"/>
  <c r="S129" i="2"/>
  <c r="O121" i="2"/>
  <c r="S121" i="2"/>
  <c r="S113" i="2"/>
  <c r="O113" i="2"/>
  <c r="S106" i="2"/>
  <c r="O106" i="2"/>
  <c r="S98" i="2"/>
  <c r="O98" i="2"/>
  <c r="S91" i="2"/>
  <c r="O91" i="2"/>
  <c r="O75" i="2"/>
  <c r="S75" i="2"/>
  <c r="O67" i="2"/>
  <c r="S67" i="2"/>
  <c r="O59" i="2"/>
  <c r="S59" i="2"/>
  <c r="S51" i="2"/>
  <c r="O51" i="2"/>
  <c r="S45" i="2"/>
  <c r="O45" i="2"/>
  <c r="S39" i="2"/>
  <c r="O39" i="2"/>
  <c r="S31" i="2"/>
  <c r="O31" i="2"/>
  <c r="P204" i="2"/>
  <c r="P188" i="2"/>
  <c r="P181" i="2"/>
  <c r="P173" i="2"/>
  <c r="P166" i="2"/>
  <c r="P159" i="2"/>
  <c r="L152" i="2"/>
  <c r="P152" i="2"/>
  <c r="L143" i="2"/>
  <c r="P143" i="2"/>
  <c r="L135" i="2"/>
  <c r="P135" i="2"/>
  <c r="P128" i="2"/>
  <c r="L128" i="2"/>
  <c r="P120" i="2"/>
  <c r="L120" i="2"/>
  <c r="P112" i="2"/>
  <c r="L112" i="2"/>
  <c r="P105" i="2"/>
  <c r="L105" i="2"/>
  <c r="P97" i="2"/>
  <c r="L97" i="2"/>
  <c r="P90" i="2"/>
  <c r="L90" i="2"/>
  <c r="P82" i="2"/>
  <c r="L82" i="2"/>
  <c r="P74" i="2"/>
  <c r="L74" i="2"/>
  <c r="P66" i="2"/>
  <c r="L66" i="2"/>
  <c r="P58" i="2"/>
  <c r="L58" i="2"/>
  <c r="P44" i="2"/>
  <c r="L44" i="2"/>
  <c r="P38" i="2"/>
  <c r="L38" i="2"/>
  <c r="P30" i="2"/>
  <c r="L30" i="2"/>
  <c r="G200" i="2"/>
  <c r="G190" i="2"/>
  <c r="G161" i="2"/>
  <c r="G130" i="2"/>
  <c r="G108" i="2"/>
  <c r="G99" i="2"/>
  <c r="G68" i="2"/>
  <c r="G40" i="2"/>
  <c r="J150" i="2"/>
  <c r="J84" i="2"/>
  <c r="J61" i="2"/>
  <c r="K205" i="2"/>
  <c r="K183" i="2"/>
  <c r="K144" i="2"/>
  <c r="K122" i="2"/>
  <c r="K83" i="2"/>
  <c r="K60" i="2"/>
  <c r="L204" i="2"/>
  <c r="L182" i="2"/>
  <c r="O169" i="2"/>
  <c r="O109" i="2"/>
  <c r="O55" i="2"/>
  <c r="R198" i="2"/>
  <c r="R201" i="2"/>
  <c r="G201" i="2"/>
  <c r="J201" i="2"/>
  <c r="R164" i="2"/>
  <c r="G164" i="2"/>
  <c r="J164" i="2"/>
  <c r="N164" i="2"/>
  <c r="R117" i="2"/>
  <c r="G117" i="2"/>
  <c r="N117" i="2"/>
  <c r="J117" i="2"/>
  <c r="R63" i="2"/>
  <c r="G63" i="2"/>
  <c r="J63" i="2"/>
  <c r="N63" i="2"/>
  <c r="S192" i="2"/>
  <c r="K192" i="2"/>
  <c r="S124" i="2"/>
  <c r="K124" i="2"/>
  <c r="O124" i="2"/>
  <c r="S54" i="2"/>
  <c r="O54" i="2"/>
  <c r="K54" i="2"/>
  <c r="L162" i="2"/>
  <c r="P162" i="2"/>
  <c r="L85" i="2"/>
  <c r="R170" i="2"/>
  <c r="G170" i="2"/>
  <c r="J170" i="2"/>
  <c r="G125" i="2"/>
  <c r="J125" i="2"/>
  <c r="R79" i="2"/>
  <c r="G79" i="2"/>
  <c r="J79" i="2"/>
  <c r="S208" i="2"/>
  <c r="K208" i="2"/>
  <c r="O208" i="2"/>
  <c r="S155" i="2"/>
  <c r="O155" i="2"/>
  <c r="K155" i="2"/>
  <c r="S101" i="2"/>
  <c r="K101" i="2"/>
  <c r="O101" i="2"/>
  <c r="S62" i="2"/>
  <c r="K62" i="2"/>
  <c r="O62" i="2"/>
  <c r="L199" i="2"/>
  <c r="L131" i="2"/>
  <c r="P131" i="2"/>
  <c r="P53" i="2"/>
  <c r="L53" i="2"/>
  <c r="R208" i="2"/>
  <c r="J208" i="2"/>
  <c r="N208" i="2"/>
  <c r="R184" i="2"/>
  <c r="J184" i="2"/>
  <c r="N184" i="2"/>
  <c r="R155" i="2"/>
  <c r="J155" i="2"/>
  <c r="R116" i="2"/>
  <c r="N116" i="2"/>
  <c r="J116" i="2"/>
  <c r="R94" i="2"/>
  <c r="J94" i="2"/>
  <c r="R70" i="2"/>
  <c r="J70" i="2"/>
  <c r="R34" i="2"/>
  <c r="J34" i="2"/>
  <c r="S191" i="2"/>
  <c r="K191" i="2"/>
  <c r="S162" i="2"/>
  <c r="K162" i="2"/>
  <c r="S131" i="2"/>
  <c r="K131" i="2"/>
  <c r="S100" i="2"/>
  <c r="K100" i="2"/>
  <c r="S77" i="2"/>
  <c r="K77" i="2"/>
  <c r="O77" i="2"/>
  <c r="S61" i="2"/>
  <c r="K61" i="2"/>
  <c r="O61" i="2"/>
  <c r="S33" i="2"/>
  <c r="K33" i="2"/>
  <c r="L190" i="2"/>
  <c r="L145" i="2"/>
  <c r="P145" i="2"/>
  <c r="P114" i="2"/>
  <c r="L114" i="2"/>
  <c r="P84" i="2"/>
  <c r="L84" i="2"/>
  <c r="P46" i="2"/>
  <c r="L46" i="2"/>
  <c r="G183" i="2"/>
  <c r="P199" i="2"/>
  <c r="R205" i="2"/>
  <c r="N205" i="2"/>
  <c r="J205" i="2"/>
  <c r="R197" i="2"/>
  <c r="N197" i="2"/>
  <c r="J197" i="2"/>
  <c r="R189" i="2"/>
  <c r="N189" i="2"/>
  <c r="J189" i="2"/>
  <c r="R182" i="2"/>
  <c r="N182" i="2"/>
  <c r="J182" i="2"/>
  <c r="R174" i="2"/>
  <c r="N174" i="2"/>
  <c r="J174" i="2"/>
  <c r="R167" i="2"/>
  <c r="N167" i="2"/>
  <c r="J167" i="2"/>
  <c r="R160" i="2"/>
  <c r="N160" i="2"/>
  <c r="J160" i="2"/>
  <c r="R144" i="2"/>
  <c r="N144" i="2"/>
  <c r="J144" i="2"/>
  <c r="R136" i="2"/>
  <c r="N136" i="2"/>
  <c r="J136" i="2"/>
  <c r="R129" i="2"/>
  <c r="N129" i="2"/>
  <c r="J129" i="2"/>
  <c r="R121" i="2"/>
  <c r="N121" i="2"/>
  <c r="J121" i="2"/>
  <c r="R113" i="2"/>
  <c r="N113" i="2"/>
  <c r="J113" i="2"/>
  <c r="R106" i="2"/>
  <c r="N106" i="2"/>
  <c r="J106" i="2"/>
  <c r="R98" i="2"/>
  <c r="N98" i="2"/>
  <c r="J98" i="2"/>
  <c r="R91" i="2"/>
  <c r="N91" i="2"/>
  <c r="J91" i="2"/>
  <c r="R83" i="2"/>
  <c r="N83" i="2"/>
  <c r="J83" i="2"/>
  <c r="R75" i="2"/>
  <c r="N75" i="2"/>
  <c r="J75" i="2"/>
  <c r="R67" i="2"/>
  <c r="N67" i="2"/>
  <c r="J67" i="2"/>
  <c r="R59" i="2"/>
  <c r="N59" i="2"/>
  <c r="J59" i="2"/>
  <c r="R51" i="2"/>
  <c r="N51" i="2"/>
  <c r="J51" i="2"/>
  <c r="R45" i="2"/>
  <c r="N45" i="2"/>
  <c r="J45" i="2"/>
  <c r="R39" i="2"/>
  <c r="N39" i="2"/>
  <c r="J39" i="2"/>
  <c r="R31" i="2"/>
  <c r="N31" i="2"/>
  <c r="J31" i="2"/>
  <c r="S204" i="2"/>
  <c r="O204" i="2"/>
  <c r="K204" i="2"/>
  <c r="K196" i="2"/>
  <c r="S188" i="2"/>
  <c r="O188" i="2"/>
  <c r="K188" i="2"/>
  <c r="S181" i="2"/>
  <c r="O181" i="2"/>
  <c r="K181" i="2"/>
  <c r="S173" i="2"/>
  <c r="O173" i="2"/>
  <c r="K173" i="2"/>
  <c r="S166" i="2"/>
  <c r="O166" i="2"/>
  <c r="K166" i="2"/>
  <c r="S159" i="2"/>
  <c r="O159" i="2"/>
  <c r="K159" i="2"/>
  <c r="S152" i="2"/>
  <c r="O152" i="2"/>
  <c r="K152" i="2"/>
  <c r="S143" i="2"/>
  <c r="O143" i="2"/>
  <c r="K143" i="2"/>
  <c r="S135" i="2"/>
  <c r="O135" i="2"/>
  <c r="K135" i="2"/>
  <c r="S128" i="2"/>
  <c r="O128" i="2"/>
  <c r="K128" i="2"/>
  <c r="S120" i="2"/>
  <c r="O120" i="2"/>
  <c r="K120" i="2"/>
  <c r="S112" i="2"/>
  <c r="O112" i="2"/>
  <c r="K112" i="2"/>
  <c r="S105" i="2"/>
  <c r="O105" i="2"/>
  <c r="K105" i="2"/>
  <c r="S97" i="2"/>
  <c r="O97" i="2"/>
  <c r="K97" i="2"/>
  <c r="S90" i="2"/>
  <c r="O90" i="2"/>
  <c r="K90" i="2"/>
  <c r="S82" i="2"/>
  <c r="O82" i="2"/>
  <c r="K82" i="2"/>
  <c r="S74" i="2"/>
  <c r="O74" i="2"/>
  <c r="K74" i="2"/>
  <c r="S66" i="2"/>
  <c r="O66" i="2"/>
  <c r="K66" i="2"/>
  <c r="S58" i="2"/>
  <c r="O58" i="2"/>
  <c r="K58" i="2"/>
  <c r="S44" i="2"/>
  <c r="O44" i="2"/>
  <c r="K44" i="2"/>
  <c r="S38" i="2"/>
  <c r="O38" i="2"/>
  <c r="K38" i="2"/>
  <c r="S30" i="2"/>
  <c r="O30" i="2"/>
  <c r="K30" i="2"/>
  <c r="P203" i="2"/>
  <c r="L203" i="2"/>
  <c r="P195" i="2"/>
  <c r="L195" i="2"/>
  <c r="P187" i="2"/>
  <c r="L187" i="2"/>
  <c r="P180" i="2"/>
  <c r="L180" i="2"/>
  <c r="P172" i="2"/>
  <c r="L172" i="2"/>
  <c r="P158" i="2"/>
  <c r="L158" i="2"/>
  <c r="P151" i="2"/>
  <c r="P142" i="2"/>
  <c r="L142" i="2"/>
  <c r="P134" i="2"/>
  <c r="L134" i="2"/>
  <c r="P127" i="2"/>
  <c r="L127" i="2"/>
  <c r="P119" i="2"/>
  <c r="P111" i="2"/>
  <c r="P104" i="2"/>
  <c r="L104" i="2"/>
  <c r="P96" i="2"/>
  <c r="L96" i="2"/>
  <c r="P89" i="2"/>
  <c r="P81" i="2"/>
  <c r="L81" i="2"/>
  <c r="P73" i="2"/>
  <c r="L73" i="2"/>
  <c r="P65" i="2"/>
  <c r="L65" i="2"/>
  <c r="P57" i="2"/>
  <c r="P50" i="2"/>
  <c r="P37" i="2"/>
  <c r="L37" i="2"/>
  <c r="G199" i="2"/>
  <c r="G189" i="2"/>
  <c r="G168" i="2"/>
  <c r="G160" i="2"/>
  <c r="G138" i="2"/>
  <c r="G129" i="2"/>
  <c r="G107" i="2"/>
  <c r="G98" i="2"/>
  <c r="G77" i="2"/>
  <c r="G67" i="2"/>
  <c r="G47" i="2"/>
  <c r="G39" i="2"/>
  <c r="J207" i="2"/>
  <c r="J191" i="2"/>
  <c r="J176" i="2"/>
  <c r="J162" i="2"/>
  <c r="J131" i="2"/>
  <c r="J115" i="2"/>
  <c r="J100" i="2"/>
  <c r="J41" i="2"/>
  <c r="K161" i="2"/>
  <c r="K99" i="2"/>
  <c r="K40" i="2"/>
  <c r="L160" i="2"/>
  <c r="L119" i="2"/>
  <c r="N193" i="2"/>
  <c r="N34" i="2"/>
  <c r="O162" i="2"/>
  <c r="L28" i="2"/>
  <c r="R204" i="2"/>
  <c r="N204" i="2"/>
  <c r="R188" i="2"/>
  <c r="N188" i="2"/>
  <c r="R181" i="2"/>
  <c r="N181" i="2"/>
  <c r="R173" i="2"/>
  <c r="N173" i="2"/>
  <c r="R166" i="2"/>
  <c r="N166" i="2"/>
  <c r="R159" i="2"/>
  <c r="N159" i="2"/>
  <c r="R152" i="2"/>
  <c r="N152" i="2"/>
  <c r="R143" i="2"/>
  <c r="N143" i="2"/>
  <c r="R135" i="2"/>
  <c r="N135" i="2"/>
  <c r="R128" i="2"/>
  <c r="N128" i="2"/>
  <c r="R120" i="2"/>
  <c r="N120" i="2"/>
  <c r="R112" i="2"/>
  <c r="N112" i="2"/>
  <c r="R105" i="2"/>
  <c r="N105" i="2"/>
  <c r="R97" i="2"/>
  <c r="N97" i="2"/>
  <c r="J97" i="2"/>
  <c r="R90" i="2"/>
  <c r="N90" i="2"/>
  <c r="J90" i="2"/>
  <c r="R82" i="2"/>
  <c r="N82" i="2"/>
  <c r="J82" i="2"/>
  <c r="R74" i="2"/>
  <c r="N74" i="2"/>
  <c r="J74" i="2"/>
  <c r="R66" i="2"/>
  <c r="N66" i="2"/>
  <c r="J66" i="2"/>
  <c r="R58" i="2"/>
  <c r="N58" i="2"/>
  <c r="J58" i="2"/>
  <c r="R44" i="2"/>
  <c r="N44" i="2"/>
  <c r="J44" i="2"/>
  <c r="R38" i="2"/>
  <c r="N38" i="2"/>
  <c r="J38" i="2"/>
  <c r="R30" i="2"/>
  <c r="N30" i="2"/>
  <c r="G30" i="2"/>
  <c r="J30" i="2"/>
  <c r="S203" i="2"/>
  <c r="O203" i="2"/>
  <c r="K203" i="2"/>
  <c r="S195" i="2"/>
  <c r="O195" i="2"/>
  <c r="K195" i="2"/>
  <c r="S187" i="2"/>
  <c r="O187" i="2"/>
  <c r="K187" i="2"/>
  <c r="S180" i="2"/>
  <c r="O180" i="2"/>
  <c r="K180" i="2"/>
  <c r="S172" i="2"/>
  <c r="O172" i="2"/>
  <c r="K172" i="2"/>
  <c r="S158" i="2"/>
  <c r="O158" i="2"/>
  <c r="K158" i="2"/>
  <c r="S151" i="2"/>
  <c r="O151" i="2"/>
  <c r="K151" i="2"/>
  <c r="S142" i="2"/>
  <c r="O142" i="2"/>
  <c r="K142" i="2"/>
  <c r="S134" i="2"/>
  <c r="O134" i="2"/>
  <c r="K134" i="2"/>
  <c r="S127" i="2"/>
  <c r="O127" i="2"/>
  <c r="K127" i="2"/>
  <c r="S119" i="2"/>
  <c r="O119" i="2"/>
  <c r="K119" i="2"/>
  <c r="S111" i="2"/>
  <c r="O111" i="2"/>
  <c r="K111" i="2"/>
  <c r="S104" i="2"/>
  <c r="O104" i="2"/>
  <c r="K104" i="2"/>
  <c r="S96" i="2"/>
  <c r="O96" i="2"/>
  <c r="K96" i="2"/>
  <c r="S89" i="2"/>
  <c r="O89" i="2"/>
  <c r="K89" i="2"/>
  <c r="S81" i="2"/>
  <c r="O81" i="2"/>
  <c r="K81" i="2"/>
  <c r="S73" i="2"/>
  <c r="O73" i="2"/>
  <c r="K73" i="2"/>
  <c r="S65" i="2"/>
  <c r="O65" i="2"/>
  <c r="K65" i="2"/>
  <c r="S57" i="2"/>
  <c r="O57" i="2"/>
  <c r="K57" i="2"/>
  <c r="S50" i="2"/>
  <c r="O50" i="2"/>
  <c r="K50" i="2"/>
  <c r="S37" i="2"/>
  <c r="O37" i="2"/>
  <c r="K37" i="2"/>
  <c r="S29" i="2"/>
  <c r="O29" i="2"/>
  <c r="K29" i="2"/>
  <c r="P202" i="2"/>
  <c r="L202" i="2"/>
  <c r="P194" i="2"/>
  <c r="L194" i="2"/>
  <c r="P186" i="2"/>
  <c r="L186" i="2"/>
  <c r="P179" i="2"/>
  <c r="L179" i="2"/>
  <c r="P171" i="2"/>
  <c r="L171" i="2"/>
  <c r="P165" i="2"/>
  <c r="L165" i="2"/>
  <c r="P157" i="2"/>
  <c r="L157" i="2"/>
  <c r="P150" i="2"/>
  <c r="P141" i="2"/>
  <c r="P133" i="2"/>
  <c r="P126" i="2"/>
  <c r="L126" i="2"/>
  <c r="P118" i="2"/>
  <c r="L118" i="2"/>
  <c r="P110" i="2"/>
  <c r="P103" i="2"/>
  <c r="L103" i="2"/>
  <c r="P88" i="2"/>
  <c r="L88" i="2"/>
  <c r="P80" i="2"/>
  <c r="P72" i="2"/>
  <c r="P64" i="2"/>
  <c r="L64" i="2"/>
  <c r="P56" i="2"/>
  <c r="L56" i="2"/>
  <c r="P49" i="2"/>
  <c r="P43" i="2"/>
  <c r="L43" i="2"/>
  <c r="P36" i="2"/>
  <c r="L36" i="2"/>
  <c r="G208" i="2"/>
  <c r="G198" i="2"/>
  <c r="G188" i="2"/>
  <c r="G177" i="2"/>
  <c r="G159" i="2"/>
  <c r="G137" i="2"/>
  <c r="G128" i="2"/>
  <c r="G116" i="2"/>
  <c r="G97" i="2"/>
  <c r="G86" i="2"/>
  <c r="G76" i="2"/>
  <c r="G66" i="2"/>
  <c r="G46" i="2"/>
  <c r="G38" i="2"/>
  <c r="J206" i="2"/>
  <c r="J190" i="2"/>
  <c r="J175" i="2"/>
  <c r="J161" i="2"/>
  <c r="J145" i="2"/>
  <c r="J130" i="2"/>
  <c r="J114" i="2"/>
  <c r="J99" i="2"/>
  <c r="J77" i="2"/>
  <c r="J40" i="2"/>
  <c r="K198" i="2"/>
  <c r="K178" i="2"/>
  <c r="K160" i="2"/>
  <c r="K137" i="2"/>
  <c r="K117" i="2"/>
  <c r="K98" i="2"/>
  <c r="K76" i="2"/>
  <c r="K55" i="2"/>
  <c r="K39" i="2"/>
  <c r="L197" i="2"/>
  <c r="L177" i="2"/>
  <c r="L159" i="2"/>
  <c r="L111" i="2"/>
  <c r="L57" i="2"/>
  <c r="N79" i="2"/>
  <c r="O154" i="2"/>
  <c r="O100" i="2"/>
  <c r="P169" i="2"/>
  <c r="S205" i="2"/>
  <c r="R35" i="2"/>
  <c r="N35" i="2"/>
  <c r="G35" i="2"/>
  <c r="J35" i="2"/>
  <c r="S163" i="2"/>
  <c r="K163" i="2"/>
  <c r="O163" i="2"/>
  <c r="S108" i="2"/>
  <c r="K108" i="2"/>
  <c r="S48" i="2"/>
  <c r="K48" i="2"/>
  <c r="P176" i="2"/>
  <c r="L176" i="2"/>
  <c r="P107" i="2"/>
  <c r="L107" i="2"/>
  <c r="P41" i="2"/>
  <c r="L41" i="2"/>
  <c r="K28" i="2"/>
  <c r="R178" i="2"/>
  <c r="G178" i="2"/>
  <c r="N178" i="2"/>
  <c r="J178" i="2"/>
  <c r="R147" i="2"/>
  <c r="R148" i="2" s="1"/>
  <c r="G147" i="2"/>
  <c r="G148" i="2" s="1"/>
  <c r="J147" i="2"/>
  <c r="J148" i="2" s="1"/>
  <c r="R87" i="2"/>
  <c r="G87" i="2"/>
  <c r="J87" i="2"/>
  <c r="N87" i="2"/>
  <c r="R42" i="2"/>
  <c r="G42" i="2"/>
  <c r="J42" i="2"/>
  <c r="S177" i="2"/>
  <c r="O177" i="2"/>
  <c r="K177" i="2"/>
  <c r="S132" i="2"/>
  <c r="K132" i="2"/>
  <c r="S94" i="2"/>
  <c r="O94" i="2"/>
  <c r="K94" i="2"/>
  <c r="L191" i="2"/>
  <c r="L138" i="2"/>
  <c r="P138" i="2"/>
  <c r="P93" i="2"/>
  <c r="L93" i="2"/>
  <c r="L61" i="2"/>
  <c r="P61" i="2"/>
  <c r="G61" i="2"/>
  <c r="R192" i="2"/>
  <c r="J192" i="2"/>
  <c r="R169" i="2"/>
  <c r="J169" i="2"/>
  <c r="N169" i="2"/>
  <c r="R139" i="2"/>
  <c r="J139" i="2"/>
  <c r="N139" i="2"/>
  <c r="R124" i="2"/>
  <c r="J124" i="2"/>
  <c r="N124" i="2"/>
  <c r="R101" i="2"/>
  <c r="J101" i="2"/>
  <c r="R78" i="2"/>
  <c r="J78" i="2"/>
  <c r="N78" i="2"/>
  <c r="R54" i="2"/>
  <c r="N54" i="2"/>
  <c r="J54" i="2"/>
  <c r="R48" i="2"/>
  <c r="J48" i="2"/>
  <c r="N48" i="2"/>
  <c r="S207" i="2"/>
  <c r="K207" i="2"/>
  <c r="O207" i="2"/>
  <c r="S168" i="2"/>
  <c r="K168" i="2"/>
  <c r="O168" i="2"/>
  <c r="S123" i="2"/>
  <c r="K123" i="2"/>
  <c r="O123" i="2"/>
  <c r="S107" i="2"/>
  <c r="K107" i="2"/>
  <c r="O107" i="2"/>
  <c r="S93" i="2"/>
  <c r="K93" i="2"/>
  <c r="S69" i="2"/>
  <c r="K69" i="2"/>
  <c r="S41" i="2"/>
  <c r="K41" i="2"/>
  <c r="L198" i="2"/>
  <c r="P198" i="2"/>
  <c r="P175" i="2"/>
  <c r="L175" i="2"/>
  <c r="P153" i="2"/>
  <c r="L153" i="2"/>
  <c r="L137" i="2"/>
  <c r="P137" i="2"/>
  <c r="P122" i="2"/>
  <c r="L122" i="2"/>
  <c r="P99" i="2"/>
  <c r="L99" i="2"/>
  <c r="P76" i="2"/>
  <c r="L76" i="2"/>
  <c r="P60" i="2"/>
  <c r="L60" i="2"/>
  <c r="P40" i="2"/>
  <c r="L40" i="2"/>
  <c r="G153" i="2"/>
  <c r="G132" i="2"/>
  <c r="G122" i="2"/>
  <c r="G101" i="2"/>
  <c r="G70" i="2"/>
  <c r="G60" i="2"/>
  <c r="S28" i="2"/>
  <c r="R203" i="2"/>
  <c r="N203" i="2"/>
  <c r="J203" i="2"/>
  <c r="R195" i="2"/>
  <c r="N195" i="2"/>
  <c r="J195" i="2"/>
  <c r="R187" i="2"/>
  <c r="N187" i="2"/>
  <c r="J187" i="2"/>
  <c r="R180" i="2"/>
  <c r="N180" i="2"/>
  <c r="J180" i="2"/>
  <c r="R172" i="2"/>
  <c r="N172" i="2"/>
  <c r="J172" i="2"/>
  <c r="R158" i="2"/>
  <c r="N158" i="2"/>
  <c r="J158" i="2"/>
  <c r="R151" i="2"/>
  <c r="N151" i="2"/>
  <c r="J151" i="2"/>
  <c r="R142" i="2"/>
  <c r="N142" i="2"/>
  <c r="J142" i="2"/>
  <c r="R134" i="2"/>
  <c r="N134" i="2"/>
  <c r="J134" i="2"/>
  <c r="R127" i="2"/>
  <c r="N127" i="2"/>
  <c r="J127" i="2"/>
  <c r="R119" i="2"/>
  <c r="N119" i="2"/>
  <c r="J119" i="2"/>
  <c r="R111" i="2"/>
  <c r="N111" i="2"/>
  <c r="J111" i="2"/>
  <c r="R104" i="2"/>
  <c r="N104" i="2"/>
  <c r="J104" i="2"/>
  <c r="R96" i="2"/>
  <c r="N96" i="2"/>
  <c r="J96" i="2"/>
  <c r="R89" i="2"/>
  <c r="N89" i="2"/>
  <c r="J89" i="2"/>
  <c r="R81" i="2"/>
  <c r="N81" i="2"/>
  <c r="J81" i="2"/>
  <c r="R73" i="2"/>
  <c r="N73" i="2"/>
  <c r="J73" i="2"/>
  <c r="R65" i="2"/>
  <c r="N65" i="2"/>
  <c r="J65" i="2"/>
  <c r="R57" i="2"/>
  <c r="N57" i="2"/>
  <c r="J57" i="2"/>
  <c r="R50" i="2"/>
  <c r="N50" i="2"/>
  <c r="J50" i="2"/>
  <c r="R37" i="2"/>
  <c r="N37" i="2"/>
  <c r="J37" i="2"/>
  <c r="R29" i="2"/>
  <c r="N29" i="2"/>
  <c r="J29" i="2"/>
  <c r="S202" i="2"/>
  <c r="O202" i="2"/>
  <c r="K202" i="2"/>
  <c r="S194" i="2"/>
  <c r="O194" i="2"/>
  <c r="K194" i="2"/>
  <c r="S186" i="2"/>
  <c r="O186" i="2"/>
  <c r="K186" i="2"/>
  <c r="S179" i="2"/>
  <c r="O179" i="2"/>
  <c r="K179" i="2"/>
  <c r="S171" i="2"/>
  <c r="O171" i="2"/>
  <c r="K171" i="2"/>
  <c r="S165" i="2"/>
  <c r="O165" i="2"/>
  <c r="K165" i="2"/>
  <c r="S157" i="2"/>
  <c r="O157" i="2"/>
  <c r="K157" i="2"/>
  <c r="S150" i="2"/>
  <c r="O150" i="2"/>
  <c r="K150" i="2"/>
  <c r="S141" i="2"/>
  <c r="O141" i="2"/>
  <c r="K141" i="2"/>
  <c r="S133" i="2"/>
  <c r="O133" i="2"/>
  <c r="K133" i="2"/>
  <c r="S126" i="2"/>
  <c r="O126" i="2"/>
  <c r="K126" i="2"/>
  <c r="S118" i="2"/>
  <c r="O118" i="2"/>
  <c r="K118" i="2"/>
  <c r="S110" i="2"/>
  <c r="O110" i="2"/>
  <c r="K110" i="2"/>
  <c r="S103" i="2"/>
  <c r="O103" i="2"/>
  <c r="K103" i="2"/>
  <c r="S88" i="2"/>
  <c r="O88" i="2"/>
  <c r="K88" i="2"/>
  <c r="S80" i="2"/>
  <c r="O80" i="2"/>
  <c r="K80" i="2"/>
  <c r="S72" i="2"/>
  <c r="O72" i="2"/>
  <c r="K72" i="2"/>
  <c r="S64" i="2"/>
  <c r="O64" i="2"/>
  <c r="K64" i="2"/>
  <c r="S56" i="2"/>
  <c r="O56" i="2"/>
  <c r="K56" i="2"/>
  <c r="S49" i="2"/>
  <c r="O49" i="2"/>
  <c r="K49" i="2"/>
  <c r="S43" i="2"/>
  <c r="O43" i="2"/>
  <c r="K43" i="2"/>
  <c r="S36" i="2"/>
  <c r="O36" i="2"/>
  <c r="K36" i="2"/>
  <c r="P209" i="2"/>
  <c r="L209" i="2"/>
  <c r="P201" i="2"/>
  <c r="L201" i="2"/>
  <c r="P193" i="2"/>
  <c r="L193" i="2"/>
  <c r="P185" i="2"/>
  <c r="L185" i="2"/>
  <c r="P178" i="2"/>
  <c r="L178" i="2"/>
  <c r="P170" i="2"/>
  <c r="L170" i="2"/>
  <c r="P164" i="2"/>
  <c r="L164" i="2"/>
  <c r="P156" i="2"/>
  <c r="L156" i="2"/>
  <c r="P149" i="2"/>
  <c r="L149" i="2"/>
  <c r="P140" i="2"/>
  <c r="L140" i="2"/>
  <c r="P147" i="2"/>
  <c r="P148" i="2" s="1"/>
  <c r="L125" i="2"/>
  <c r="P117" i="2"/>
  <c r="L117" i="2"/>
  <c r="P109" i="2"/>
  <c r="L109" i="2"/>
  <c r="P102" i="2"/>
  <c r="P95" i="2"/>
  <c r="P87" i="2"/>
  <c r="L87" i="2"/>
  <c r="P79" i="2"/>
  <c r="L79" i="2"/>
  <c r="P71" i="2"/>
  <c r="P63" i="2"/>
  <c r="L63" i="2"/>
  <c r="P55" i="2"/>
  <c r="L55" i="2"/>
  <c r="P42" i="2"/>
  <c r="L42" i="2"/>
  <c r="P35" i="2"/>
  <c r="G207" i="2"/>
  <c r="G197" i="2"/>
  <c r="G187" i="2"/>
  <c r="G176" i="2"/>
  <c r="G167" i="2"/>
  <c r="G158" i="2"/>
  <c r="G136" i="2"/>
  <c r="G127" i="2"/>
  <c r="G115" i="2"/>
  <c r="G106" i="2"/>
  <c r="G96" i="2"/>
  <c r="G85" i="2"/>
  <c r="G75" i="2"/>
  <c r="G65" i="2"/>
  <c r="G53" i="2"/>
  <c r="G45" i="2"/>
  <c r="G37" i="2"/>
  <c r="J53" i="2"/>
  <c r="K175" i="2"/>
  <c r="K114" i="2"/>
  <c r="K52" i="2"/>
  <c r="L174" i="2"/>
  <c r="L50" i="2"/>
  <c r="N132" i="2"/>
  <c r="O93" i="2"/>
  <c r="O41" i="2"/>
  <c r="R202" i="2"/>
  <c r="G202" i="2"/>
  <c r="N202" i="2"/>
  <c r="R194" i="2"/>
  <c r="N194" i="2"/>
  <c r="G194" i="2"/>
  <c r="R186" i="2"/>
  <c r="G186" i="2"/>
  <c r="N186" i="2"/>
  <c r="R179" i="2"/>
  <c r="G179" i="2"/>
  <c r="R171" i="2"/>
  <c r="G171" i="2"/>
  <c r="R165" i="2"/>
  <c r="G165" i="2"/>
  <c r="N165" i="2"/>
  <c r="R157" i="2"/>
  <c r="N157" i="2"/>
  <c r="G157" i="2"/>
  <c r="R150" i="2"/>
  <c r="G150" i="2"/>
  <c r="R141" i="2"/>
  <c r="G141" i="2"/>
  <c r="N141" i="2"/>
  <c r="R133" i="2"/>
  <c r="N133" i="2"/>
  <c r="G133" i="2"/>
  <c r="R126" i="2"/>
  <c r="G126" i="2"/>
  <c r="N126" i="2"/>
  <c r="R118" i="2"/>
  <c r="G118" i="2"/>
  <c r="R110" i="2"/>
  <c r="G110" i="2"/>
  <c r="R103" i="2"/>
  <c r="G103" i="2"/>
  <c r="N103" i="2"/>
  <c r="R88" i="2"/>
  <c r="G88" i="2"/>
  <c r="R80" i="2"/>
  <c r="G80" i="2"/>
  <c r="N80" i="2"/>
  <c r="R72" i="2"/>
  <c r="N72" i="2"/>
  <c r="G72" i="2"/>
  <c r="R64" i="2"/>
  <c r="G64" i="2"/>
  <c r="N64" i="2"/>
  <c r="R56" i="2"/>
  <c r="G56" i="2"/>
  <c r="R49" i="2"/>
  <c r="G49" i="2"/>
  <c r="R43" i="2"/>
  <c r="G43" i="2"/>
  <c r="N43" i="2"/>
  <c r="R36" i="2"/>
  <c r="N36" i="2"/>
  <c r="G36" i="2"/>
  <c r="S201" i="2"/>
  <c r="O201" i="2"/>
  <c r="S193" i="2"/>
  <c r="O193" i="2"/>
  <c r="S185" i="2"/>
  <c r="O185" i="2"/>
  <c r="S164" i="2"/>
  <c r="O164" i="2"/>
  <c r="S156" i="2"/>
  <c r="O156" i="2"/>
  <c r="S140" i="2"/>
  <c r="O140" i="2"/>
  <c r="S147" i="2"/>
  <c r="S148" i="2" s="1"/>
  <c r="O147" i="2"/>
  <c r="O148" i="2" s="1"/>
  <c r="S102" i="2"/>
  <c r="O102" i="2"/>
  <c r="S95" i="2"/>
  <c r="O95" i="2"/>
  <c r="S79" i="2"/>
  <c r="O79" i="2"/>
  <c r="S71" i="2"/>
  <c r="O71" i="2"/>
  <c r="S63" i="2"/>
  <c r="O63" i="2"/>
  <c r="S35" i="2"/>
  <c r="O35" i="2"/>
  <c r="P200" i="2"/>
  <c r="P192" i="2"/>
  <c r="P184" i="2"/>
  <c r="P163" i="2"/>
  <c r="L139" i="2"/>
  <c r="L132" i="2"/>
  <c r="P132" i="2"/>
  <c r="P124" i="2"/>
  <c r="L124" i="2"/>
  <c r="P116" i="2"/>
  <c r="L116" i="2"/>
  <c r="P108" i="2"/>
  <c r="L108" i="2"/>
  <c r="P101" i="2"/>
  <c r="L101" i="2"/>
  <c r="P94" i="2"/>
  <c r="L94" i="2"/>
  <c r="P86" i="2"/>
  <c r="L86" i="2"/>
  <c r="P78" i="2"/>
  <c r="L78" i="2"/>
  <c r="P70" i="2"/>
  <c r="L70" i="2"/>
  <c r="P62" i="2"/>
  <c r="L62" i="2"/>
  <c r="P54" i="2"/>
  <c r="L54" i="2"/>
  <c r="P48" i="2"/>
  <c r="L48" i="2"/>
  <c r="P34" i="2"/>
  <c r="L34" i="2"/>
  <c r="G206" i="2"/>
  <c r="G196" i="2"/>
  <c r="G184" i="2"/>
  <c r="G175" i="2"/>
  <c r="G166" i="2"/>
  <c r="G155" i="2"/>
  <c r="G145" i="2"/>
  <c r="G135" i="2"/>
  <c r="G124" i="2"/>
  <c r="G114" i="2"/>
  <c r="G105" i="2"/>
  <c r="G94" i="2"/>
  <c r="G84" i="2"/>
  <c r="G74" i="2"/>
  <c r="G62" i="2"/>
  <c r="G52" i="2"/>
  <c r="G44" i="2"/>
  <c r="G34" i="2"/>
  <c r="J202" i="2"/>
  <c r="J186" i="2"/>
  <c r="J171" i="2"/>
  <c r="J157" i="2"/>
  <c r="J141" i="2"/>
  <c r="J126" i="2"/>
  <c r="J110" i="2"/>
  <c r="J93" i="2"/>
  <c r="J72" i="2"/>
  <c r="J52" i="2"/>
  <c r="J33" i="2"/>
  <c r="K193" i="2"/>
  <c r="K174" i="2"/>
  <c r="K153" i="2"/>
  <c r="K147" i="2"/>
  <c r="K148" i="2" s="1"/>
  <c r="K113" i="2"/>
  <c r="K92" i="2"/>
  <c r="K71" i="2"/>
  <c r="K51" i="2"/>
  <c r="K32" i="2"/>
  <c r="L192" i="2"/>
  <c r="L173" i="2"/>
  <c r="L151" i="2"/>
  <c r="L102" i="2"/>
  <c r="L49" i="2"/>
  <c r="N171" i="2"/>
  <c r="N118" i="2"/>
  <c r="N70" i="2"/>
  <c r="O192" i="2"/>
  <c r="O87" i="2"/>
  <c r="O33" i="2"/>
  <c r="P155" i="2"/>
  <c r="S83" i="2"/>
  <c r="R209" i="2"/>
  <c r="G209" i="2"/>
  <c r="J209" i="2"/>
  <c r="R156" i="2"/>
  <c r="N156" i="2"/>
  <c r="G156" i="2"/>
  <c r="J156" i="2"/>
  <c r="R109" i="2"/>
  <c r="G109" i="2"/>
  <c r="J109" i="2"/>
  <c r="R71" i="2"/>
  <c r="G71" i="2"/>
  <c r="J71" i="2"/>
  <c r="S200" i="2"/>
  <c r="K200" i="2"/>
  <c r="S70" i="2"/>
  <c r="K70" i="2"/>
  <c r="P100" i="2"/>
  <c r="L100" i="2"/>
  <c r="P47" i="2"/>
  <c r="L47" i="2"/>
  <c r="G93" i="2"/>
  <c r="G33" i="2"/>
  <c r="N170" i="2"/>
  <c r="O191" i="2"/>
  <c r="O132" i="2"/>
  <c r="O78" i="2"/>
  <c r="R185" i="2"/>
  <c r="G185" i="2"/>
  <c r="J185" i="2"/>
  <c r="N185" i="2"/>
  <c r="R140" i="2"/>
  <c r="G140" i="2"/>
  <c r="J140" i="2"/>
  <c r="R95" i="2"/>
  <c r="N95" i="2"/>
  <c r="G95" i="2"/>
  <c r="J95" i="2"/>
  <c r="R55" i="2"/>
  <c r="G55" i="2"/>
  <c r="N55" i="2"/>
  <c r="J55" i="2"/>
  <c r="S184" i="2"/>
  <c r="K184" i="2"/>
  <c r="O184" i="2"/>
  <c r="S139" i="2"/>
  <c r="K139" i="2"/>
  <c r="S86" i="2"/>
  <c r="K86" i="2"/>
  <c r="O86" i="2"/>
  <c r="S34" i="2"/>
  <c r="O34" i="2"/>
  <c r="K34" i="2"/>
  <c r="L168" i="2"/>
  <c r="L123" i="2"/>
  <c r="P123" i="2"/>
  <c r="L69" i="2"/>
  <c r="P69" i="2"/>
  <c r="R163" i="2"/>
  <c r="J163" i="2"/>
  <c r="S47" i="2"/>
  <c r="K47" i="2"/>
  <c r="O47" i="2"/>
  <c r="P29" i="2"/>
  <c r="F25" i="2"/>
  <c r="T25" i="2" s="1"/>
  <c r="F26" i="2"/>
  <c r="T26" i="2" s="1"/>
  <c r="F27" i="2"/>
  <c r="T27" i="2" s="1"/>
  <c r="E25" i="2"/>
  <c r="E26" i="2"/>
  <c r="E27" i="2"/>
  <c r="D26" i="2"/>
  <c r="D27" i="2"/>
  <c r="D25" i="2"/>
  <c r="G25" i="2" l="1"/>
  <c r="L27" i="2"/>
  <c r="P27" i="2"/>
  <c r="L26" i="2"/>
  <c r="P26" i="2"/>
  <c r="P25" i="2"/>
  <c r="L25" i="2"/>
  <c r="K25" i="2"/>
  <c r="O25" i="2"/>
  <c r="S25" i="2"/>
  <c r="J27" i="2"/>
  <c r="N27" i="2"/>
  <c r="R27" i="2"/>
  <c r="J26" i="2"/>
  <c r="N26" i="2"/>
  <c r="R26" i="2"/>
  <c r="O27" i="2"/>
  <c r="S27" i="2"/>
  <c r="K27" i="2"/>
  <c r="G27" i="2"/>
  <c r="O26" i="2"/>
  <c r="S26" i="2"/>
  <c r="K26" i="2"/>
  <c r="G26" i="2"/>
  <c r="J25" i="2"/>
  <c r="N25" i="2"/>
  <c r="R25" i="2"/>
  <c r="F24" i="2" l="1"/>
  <c r="T24" i="2" s="1"/>
  <c r="P24" i="2" l="1"/>
  <c r="L24" i="2"/>
  <c r="R24" i="2"/>
  <c r="N24" i="2"/>
  <c r="S24" i="2"/>
  <c r="K24" i="2"/>
  <c r="O24" i="2"/>
  <c r="G24" i="2"/>
</calcChain>
</file>

<file path=xl/comments1.xml><?xml version="1.0" encoding="utf-8"?>
<comments xmlns="http://schemas.openxmlformats.org/spreadsheetml/2006/main">
  <authors>
    <author>b188mem</author>
  </authors>
  <commentList>
    <comment ref="A125" authorId="0" shapeId="0">
      <text>
        <r>
          <rPr>
            <b/>
            <sz val="9"/>
            <color indexed="81"/>
            <rFont val="Segoe UI"/>
            <family val="2"/>
          </rPr>
          <t>b188mem:</t>
        </r>
        <r>
          <rPr>
            <sz val="9"/>
            <color indexed="81"/>
            <rFont val="Segoe UI"/>
            <family val="2"/>
          </rPr>
          <t xml:space="preserve">
Löschung per 1.10.2022 Umgang 2022 noch def. zu klären</t>
        </r>
      </text>
    </comment>
    <comment ref="A157" authorId="0" shapeId="0">
      <text>
        <r>
          <rPr>
            <b/>
            <sz val="9"/>
            <color indexed="81"/>
            <rFont val="Segoe UI"/>
            <family val="2"/>
          </rPr>
          <t>b188mem:</t>
        </r>
        <r>
          <rPr>
            <sz val="9"/>
            <color indexed="81"/>
            <rFont val="Segoe UI"/>
            <family val="2"/>
          </rPr>
          <t xml:space="preserve">
Dispens für Statistik 2022, da der Betrieb Spitex vorübergehend einstellt hat. 2023 neu zu prüfen.</t>
        </r>
      </text>
    </comment>
    <comment ref="A196" authorId="0" shapeId="0">
      <text>
        <r>
          <rPr>
            <b/>
            <sz val="9"/>
            <color indexed="81"/>
            <rFont val="Segoe UI"/>
            <family val="2"/>
          </rPr>
          <t>b188mem:</t>
        </r>
        <r>
          <rPr>
            <sz val="9"/>
            <color indexed="81"/>
            <rFont val="Segoe UI"/>
            <family val="2"/>
          </rPr>
          <t xml:space="preserve">
Betriebsbewilligung am 4.5.2023 augehoben. Hinsichtlich 2023 aus Sollliste nehmen. </t>
        </r>
      </text>
    </comment>
    <comment ref="A254" authorId="0" shapeId="0">
      <text>
        <r>
          <rPr>
            <b/>
            <sz val="9"/>
            <color indexed="81"/>
            <rFont val="Segoe UI"/>
            <family val="2"/>
          </rPr>
          <t>b188mem:</t>
        </r>
        <r>
          <rPr>
            <sz val="9"/>
            <color indexed="81"/>
            <rFont val="Segoe UI"/>
            <family val="2"/>
          </rPr>
          <t xml:space="preserve">
Bewilligung 1.7.2022
alle nachfolgenden haben Bewilligun ebenfalls nach 30.06.2022 erhalten</t>
        </r>
      </text>
    </comment>
    <comment ref="A261" authorId="0" shapeId="0">
      <text>
        <r>
          <rPr>
            <b/>
            <sz val="9"/>
            <color indexed="81"/>
            <rFont val="Segoe UI"/>
            <family val="2"/>
          </rPr>
          <t>b188mem:</t>
        </r>
        <r>
          <rPr>
            <sz val="9"/>
            <color indexed="81"/>
            <rFont val="Segoe UI"/>
            <family val="2"/>
          </rPr>
          <t xml:space="preserve">
2019 und 2020 keine pflegerischen Leistungen</t>
        </r>
      </text>
    </comment>
    <comment ref="A262" authorId="0" shapeId="0">
      <text>
        <r>
          <rPr>
            <b/>
            <sz val="9"/>
            <color indexed="81"/>
            <rFont val="Segoe UI"/>
            <family val="2"/>
          </rPr>
          <t>b188mem:</t>
        </r>
        <r>
          <rPr>
            <sz val="9"/>
            <color indexed="81"/>
            <rFont val="Segoe UI"/>
            <family val="2"/>
          </rPr>
          <t xml:space="preserve">
2019 keine KLV leistungen</t>
        </r>
      </text>
    </comment>
    <comment ref="A263" authorId="0" shapeId="0">
      <text>
        <r>
          <rPr>
            <b/>
            <sz val="9"/>
            <color indexed="81"/>
            <rFont val="Segoe UI"/>
            <family val="2"/>
          </rPr>
          <t>b188mem:</t>
        </r>
        <r>
          <rPr>
            <sz val="9"/>
            <color indexed="81"/>
            <rFont val="Segoe UI"/>
            <family val="2"/>
          </rPr>
          <t xml:space="preserve">
zu kleine leistung, ab 2025 prüfen</t>
        </r>
      </text>
    </comment>
    <comment ref="A264" authorId="0" shapeId="0">
      <text>
        <r>
          <rPr>
            <b/>
            <sz val="9"/>
            <color indexed="81"/>
            <rFont val="Segoe UI"/>
            <family val="2"/>
          </rPr>
          <t>b188mem:</t>
        </r>
        <r>
          <rPr>
            <sz val="9"/>
            <color indexed="81"/>
            <rFont val="Segoe UI"/>
            <family val="2"/>
          </rPr>
          <t xml:space="preserve">
zu kleine Leistung ab 2025 prüfen</t>
        </r>
      </text>
    </comment>
    <comment ref="A265" authorId="0" shapeId="0">
      <text>
        <r>
          <rPr>
            <b/>
            <sz val="9"/>
            <color indexed="81"/>
            <rFont val="Segoe UI"/>
            <family val="2"/>
          </rPr>
          <t>b188mem:</t>
        </r>
        <r>
          <rPr>
            <sz val="9"/>
            <color indexed="81"/>
            <rFont val="Segoe UI"/>
            <family val="2"/>
          </rPr>
          <t xml:space="preserve">
Betriebsbewilligung 1.12.2021, 2022 jedoch keine KLV leistung erbracht. Hinsichtlich 2025 erneut zu prüfen</t>
        </r>
      </text>
    </comment>
    <comment ref="A266" authorId="0" shapeId="0">
      <text>
        <r>
          <rPr>
            <b/>
            <sz val="9"/>
            <color indexed="81"/>
            <rFont val="Segoe UI"/>
            <family val="2"/>
          </rPr>
          <t>b188mem:</t>
        </r>
        <r>
          <rPr>
            <sz val="9"/>
            <color indexed="81"/>
            <rFont val="Segoe UI"/>
            <family val="2"/>
          </rPr>
          <t xml:space="preserve">
Betriebsbewilligung 4.2022, allerdings zu geringe KLV-Leistung. Hinsichtlich 2025 erneut zu prüfen</t>
        </r>
      </text>
    </comment>
  </commentList>
</comments>
</file>

<file path=xl/sharedStrings.xml><?xml version="1.0" encoding="utf-8"?>
<sst xmlns="http://schemas.openxmlformats.org/spreadsheetml/2006/main" count="282" uniqueCount="273">
  <si>
    <t>Name Institution:</t>
  </si>
  <si>
    <t>Stud. Pflege HF/FH</t>
  </si>
  <si>
    <t>Lernende EFZ</t>
  </si>
  <si>
    <t>Lernende  AGS</t>
  </si>
  <si>
    <t>Total SOLL Ausb.plätze  (100%)</t>
  </si>
  <si>
    <t>Abschlüsse pro Jahr</t>
  </si>
  <si>
    <t>Total Abschlüsse</t>
  </si>
  <si>
    <t>Plätze pro Jahr</t>
  </si>
  <si>
    <t>Spitex</t>
  </si>
  <si>
    <t>Heime</t>
  </si>
  <si>
    <t>Studierende Pflegefachpersonen HF / FH</t>
  </si>
  <si>
    <t>Lernende Sekundarstufe II (z.B. FaGe)</t>
  </si>
  <si>
    <t>Lernende Assistenzstufe (z.B. AGS)</t>
  </si>
  <si>
    <t>Total</t>
  </si>
  <si>
    <t>Ausbildungs-jahre</t>
  </si>
  <si>
    <t xml:space="preserve">Jährlicher Nachwuchsbedarf an Pflegepersonal in Spitex-Institutionen und in Heimen im Kanton Zürich:
</t>
  </si>
  <si>
    <t>Total Abschlüsse / Plätze pro Jahr für beide Leistungsbereiche</t>
  </si>
  <si>
    <t xml:space="preserve">Formel - Berechnung Soll-Wert einer Institution pro Beruf (vgl. § 5 Abs. 1 VO zur Ausbildungspflicht, LS 855.12) </t>
  </si>
  <si>
    <r>
      <t xml:space="preserve">Berechnung Anzahl Ausbildungsplätze </t>
    </r>
    <r>
      <rPr>
        <u/>
        <sz val="13"/>
        <color indexed="8"/>
        <rFont val="Arial Black"/>
        <family val="2"/>
      </rPr>
      <t>pro Spitex-Institution</t>
    </r>
    <r>
      <rPr>
        <sz val="13"/>
        <color indexed="8"/>
        <rFont val="Arial Black"/>
        <family val="2"/>
      </rPr>
      <t xml:space="preserve"> inkl. Deckungsgrad - Grundlage Daten 2019 </t>
    </r>
  </si>
  <si>
    <t>Total KLV Std. 2019 pro Spitex:</t>
  </si>
  <si>
    <t>Berechnetes Soll 2022</t>
  </si>
  <si>
    <t>Berechnetes Soll 2023</t>
  </si>
  <si>
    <t>Berechnetes Soll 2024</t>
  </si>
  <si>
    <r>
      <t xml:space="preserve">Pflege HF/FH   </t>
    </r>
    <r>
      <rPr>
        <sz val="9"/>
        <color indexed="8"/>
        <rFont val="Arial"/>
        <family val="2"/>
      </rPr>
      <t xml:space="preserve"> Pflichtwert 21%</t>
    </r>
  </si>
  <si>
    <r>
      <t xml:space="preserve">EFZ Ausb. </t>
    </r>
    <r>
      <rPr>
        <sz val="9"/>
        <color indexed="8"/>
        <rFont val="Arial"/>
        <family val="2"/>
      </rPr>
      <t>Pflichtwert 55%</t>
    </r>
  </si>
  <si>
    <r>
      <t xml:space="preserve">AGS Ausb. </t>
    </r>
    <r>
      <rPr>
        <sz val="9"/>
        <color indexed="8"/>
        <rFont val="Arial"/>
        <family val="2"/>
      </rPr>
      <t>Pflichtwert 25%</t>
    </r>
  </si>
  <si>
    <r>
      <t xml:space="preserve">Pflege HF/FH   </t>
    </r>
    <r>
      <rPr>
        <sz val="9"/>
        <color indexed="8"/>
        <rFont val="Arial"/>
        <family val="2"/>
      </rPr>
      <t xml:space="preserve"> Pflichtwert 24%</t>
    </r>
  </si>
  <si>
    <r>
      <t xml:space="preserve">EFZ Ausb. </t>
    </r>
    <r>
      <rPr>
        <sz val="9"/>
        <color indexed="8"/>
        <rFont val="Arial"/>
        <family val="2"/>
      </rPr>
      <t>Pflichtwert 60%</t>
    </r>
  </si>
  <si>
    <r>
      <t xml:space="preserve">AGS Ausb. </t>
    </r>
    <r>
      <rPr>
        <sz val="9"/>
        <color indexed="8"/>
        <rFont val="Arial"/>
        <family val="2"/>
      </rPr>
      <t>Pflichtwert 30%</t>
    </r>
  </si>
  <si>
    <t>Spitex Melina`s Medical Care</t>
  </si>
  <si>
    <t>Spitex SolMed 24</t>
  </si>
  <si>
    <t>Spitex MeGaherz</t>
  </si>
  <si>
    <t>Ambulante Wundpflege Soto GmbH</t>
  </si>
  <si>
    <t>Irchel Spitex</t>
  </si>
  <si>
    <t>Spitex Oase Wetzikon</t>
  </si>
  <si>
    <t>Spitex Belvita Schweiz</t>
  </si>
  <si>
    <t>Spitex Flaachtal</t>
  </si>
  <si>
    <t>Spitex Stapfer Stiftung</t>
  </si>
  <si>
    <t>Spitex Katholische Krankenpflege Oberi</t>
  </si>
  <si>
    <t>Spitex Verein Wädenswil</t>
  </si>
  <si>
    <t>Spitex Stiftung Amalie Widmer</t>
  </si>
  <si>
    <t>Evangelische Spitex Winterthur</t>
  </si>
  <si>
    <t>Spitex Serata</t>
  </si>
  <si>
    <t>Spitex Bäretswil</t>
  </si>
  <si>
    <t>Spitex Wald und Fischenthal</t>
  </si>
  <si>
    <t>Spitex Zürich SAW</t>
  </si>
  <si>
    <t>Permed Spitex</t>
  </si>
  <si>
    <t>Spitex Kilchberg Rüschlikon</t>
  </si>
  <si>
    <t>Heimex</t>
  </si>
  <si>
    <t>Senevita Spitex Erlenbach</t>
  </si>
  <si>
    <t>Spitex Stadel-Bachs-Weiach</t>
  </si>
  <si>
    <t>SPITEX Pfannenstiel</t>
  </si>
  <si>
    <t>Spitex Bauma</t>
  </si>
  <si>
    <t>Spitex Medi Ta Na</t>
  </si>
  <si>
    <t>Internursing Care AG</t>
  </si>
  <si>
    <t>Spitex Richterswil / Samstagern</t>
  </si>
  <si>
    <t>VitaFutura Spitex Volketswil</t>
  </si>
  <si>
    <t>Spitex Pfäffikon / Hittnau</t>
  </si>
  <si>
    <t>Spitex Stäfa</t>
  </si>
  <si>
    <t>RegioSpitex Limmattal</t>
  </si>
  <si>
    <t>Spitex Uitikon Waldegg</t>
  </si>
  <si>
    <t>Spitex Bassersdorf Nürensdorf Brütten</t>
  </si>
  <si>
    <t>Spitex Bubikon</t>
  </si>
  <si>
    <t>Spitex Buchs-Dällikon</t>
  </si>
  <si>
    <t>Spitex Greifensee</t>
  </si>
  <si>
    <t>Spitex Knonaueramt</t>
  </si>
  <si>
    <t>Spitex Glattal</t>
  </si>
  <si>
    <t>Spitex- Steinmaur-Neerach</t>
  </si>
  <si>
    <t>Spitex Neftenbach-Pfungen-Dättlikon</t>
  </si>
  <si>
    <t>Spitex Winkel-Rüti</t>
  </si>
  <si>
    <t>Züri-Pflege GmbH</t>
  </si>
  <si>
    <t>Spitex Rafz</t>
  </si>
  <si>
    <t>Spitex Oberglatt</t>
  </si>
  <si>
    <t>Spitex 24 AG</t>
  </si>
  <si>
    <t>Verein für Spitex-Dienste Otelfingen u. Umgebung</t>
  </si>
  <si>
    <t>Spitex Polysan</t>
  </si>
  <si>
    <t>Spitex Elsau-Schlatt</t>
  </si>
  <si>
    <t>AVITA Spitex</t>
  </si>
  <si>
    <t>Spitex Zollikon</t>
  </si>
  <si>
    <t>Spitex WohnSch</t>
  </si>
  <si>
    <t>Spitex Region Bülach</t>
  </si>
  <si>
    <t>Stiftung Spitex Eulachtal</t>
  </si>
  <si>
    <t>Spitex Embrachertal</t>
  </si>
  <si>
    <t>Spitex Feuerthalen-Langwiesen</t>
  </si>
  <si>
    <t>Spitex-Verein Opfikon-Glattbrugg</t>
  </si>
  <si>
    <t>Spitex Grüningen</t>
  </si>
  <si>
    <t>Spitex RegioSeuzach</t>
  </si>
  <si>
    <t>Spitex Horgen-Oberrieden</t>
  </si>
  <si>
    <t>Spitex Stadt Kloten</t>
  </si>
  <si>
    <t>Spitex Langnau am Albis</t>
  </si>
  <si>
    <t>Spitex rechtes Limmattal</t>
  </si>
  <si>
    <t>Spitex Oetwil am See</t>
  </si>
  <si>
    <t>Spitex Rümlang</t>
  </si>
  <si>
    <t>Spitex Wehntal</t>
  </si>
  <si>
    <t>Spitex Schwerzenbach</t>
  </si>
  <si>
    <t>Spitex Dürnten</t>
  </si>
  <si>
    <t>Spitex Mittleres Tösstal</t>
  </si>
  <si>
    <t>Spitex am Kohlfirst</t>
  </si>
  <si>
    <t>Katholische Spitex Winterthur</t>
  </si>
  <si>
    <t>PHS Private Care</t>
  </si>
  <si>
    <t>Spitex Uster</t>
  </si>
  <si>
    <t>Spitex der Stadt Winterthur</t>
  </si>
  <si>
    <t>Spitex Futura 24 GmbH</t>
  </si>
  <si>
    <t>Spitex human</t>
  </si>
  <si>
    <t>SPITEX a TAG &amp; NACHT GmbH</t>
  </si>
  <si>
    <t>Spitex Plus 24 GmbH</t>
  </si>
  <si>
    <t>Spitex zur Mühle</t>
  </si>
  <si>
    <t>KiFa Schweiz</t>
  </si>
  <si>
    <t>High Tech Home Care AG</t>
  </si>
  <si>
    <t>Psychiatriespitex-Zürich</t>
  </si>
  <si>
    <t>Spitex Wiesengrund</t>
  </si>
  <si>
    <t>Spitex Konradhof</t>
  </si>
  <si>
    <t>Spitex Spirgarten</t>
  </si>
  <si>
    <t>Spitex Nordlicht</t>
  </si>
  <si>
    <t>Spitex Sunnmatt</t>
  </si>
  <si>
    <t>Spitex Residenz Neumünster Park</t>
  </si>
  <si>
    <t>LUNGE Zürich</t>
  </si>
  <si>
    <t>Spitex AZ Hottingen</t>
  </si>
  <si>
    <t>Spitex Zürich Limmat</t>
  </si>
  <si>
    <t>Spitex Zürich Sihl</t>
  </si>
  <si>
    <t>mobiles Palliative Care Team (MPCT)</t>
  </si>
  <si>
    <t>ALPHA Spitex GmbH</t>
  </si>
  <si>
    <t>Stiftung Loogarten Spitex</t>
  </si>
  <si>
    <t>private Care AG</t>
  </si>
  <si>
    <t>Spitex FeMo GmbH</t>
  </si>
  <si>
    <t>Pflegevisite GmbH</t>
  </si>
  <si>
    <t>Spitex Diakonie Bethanien</t>
  </si>
  <si>
    <t>Tertianum Spitex</t>
  </si>
  <si>
    <t>Komfortspitex GmbH</t>
  </si>
  <si>
    <t>Spitex AGZ Dietikon</t>
  </si>
  <si>
    <t>Stiftung Orbetan</t>
  </si>
  <si>
    <t>AZ am Bach Spitex</t>
  </si>
  <si>
    <t>Oase am Rhein AG</t>
  </si>
  <si>
    <t>Spitex am Rhein</t>
  </si>
  <si>
    <t>Spitex TEZANA GmbH</t>
  </si>
  <si>
    <t>HausPflegeService.ch</t>
  </si>
  <si>
    <t>Spitex-Medimex</t>
  </si>
  <si>
    <t>Gesundheitsdienst IMPULS</t>
  </si>
  <si>
    <t>Spitex SIKNA</t>
  </si>
  <si>
    <t>Hauspflege24 GmbH</t>
  </si>
  <si>
    <t>Spitex Oase Rümlang</t>
  </si>
  <si>
    <t>Spitex Betreutes Wohnen</t>
  </si>
  <si>
    <t>Spitex Senevita Obstgarten</t>
  </si>
  <si>
    <t>Spitex care-win24</t>
  </si>
  <si>
    <t>Spitex Regio ZO</t>
  </si>
  <si>
    <t>Palliative Care Spitex</t>
  </si>
  <si>
    <t>KZU Spitex</t>
  </si>
  <si>
    <t>wisli psychiatrische Spitex</t>
  </si>
  <si>
    <t>Spitex Neuhof</t>
  </si>
  <si>
    <t>Spitex Tertianum Bubenholz</t>
  </si>
  <si>
    <t>PPS Vanessa Leutwiler GmbH</t>
  </si>
  <si>
    <t>Spitex Orchidee</t>
  </si>
  <si>
    <t>Spitex MediKo</t>
  </si>
  <si>
    <t>Spitex z'Züri dähei GmbH</t>
  </si>
  <si>
    <t>Spitex Zürichsee</t>
  </si>
  <si>
    <t>Spitex Wagner</t>
  </si>
  <si>
    <t>Uni Spitex 24</t>
  </si>
  <si>
    <t>Spitex BajRon</t>
  </si>
  <si>
    <t>Spitex Sonnengarten</t>
  </si>
  <si>
    <t>Spitex OnPaC</t>
  </si>
  <si>
    <t>Spitex Home-Help</t>
  </si>
  <si>
    <t>Spitex Züri Unterland</t>
  </si>
  <si>
    <t>Spitex Bachtel AG</t>
  </si>
  <si>
    <t>SPITEX Kempt</t>
  </si>
  <si>
    <t>Spitex Puls24Personal</t>
  </si>
  <si>
    <t>Spitex Residenz Küsnacht</t>
  </si>
  <si>
    <t>Spitex ahaa care</t>
  </si>
  <si>
    <t>Spitex FlexMed</t>
  </si>
  <si>
    <t>Spitex Prix Santé</t>
  </si>
  <si>
    <t>Psychosoziale Spitex</t>
  </si>
  <si>
    <t>Spitex Senevita Limmatfeld</t>
  </si>
  <si>
    <t>Spitex Oase Oetwil am See</t>
  </si>
  <si>
    <t>Spitex Tertianum Letzipark</t>
  </si>
  <si>
    <t>Spitex SavoSana</t>
  </si>
  <si>
    <t>Römerhof Spitex</t>
  </si>
  <si>
    <t>Spitex Bemeda</t>
  </si>
  <si>
    <t>Spitex Pflegestern</t>
  </si>
  <si>
    <t>Spitex Zürich City</t>
  </si>
  <si>
    <t>UNA SWISS MEDICAL SPITEX</t>
  </si>
  <si>
    <t>Spitex Glatt GmbH</t>
  </si>
  <si>
    <t>Ehrbar Consulting GmbH</t>
  </si>
  <si>
    <t>Spitex-Home-Care</t>
  </si>
  <si>
    <t>Spitex Goldene Hände</t>
  </si>
  <si>
    <t>MedSpitex</t>
  </si>
  <si>
    <t>Spitex Bracha GmbH</t>
  </si>
  <si>
    <t>Private Spitex DanMed</t>
  </si>
  <si>
    <t>Spitex Amisana</t>
  </si>
  <si>
    <t>reha at home</t>
  </si>
  <si>
    <t>Spitex Seniorenpflege24</t>
  </si>
  <si>
    <t>Spitex Herzschlag</t>
  </si>
  <si>
    <t>Spitex Oase Effretikon</t>
  </si>
  <si>
    <t>Spitex Swiss Care24</t>
  </si>
  <si>
    <t>Spitex ABD Plus</t>
  </si>
  <si>
    <t>Spitex Anima</t>
  </si>
  <si>
    <r>
      <t xml:space="preserve">Pro Senectute Home </t>
    </r>
    <r>
      <rPr>
        <i/>
        <sz val="9"/>
        <color theme="1"/>
        <rFont val="Arial"/>
        <family val="2"/>
      </rPr>
      <t>(vormals Spitex Perle)</t>
    </r>
  </si>
  <si>
    <r>
      <t xml:space="preserve">Spitex Zimmerberg AG  </t>
    </r>
    <r>
      <rPr>
        <i/>
        <sz val="10"/>
        <color theme="1"/>
        <rFont val="Arial"/>
        <family val="2"/>
      </rPr>
      <t>(ab 1.01.2020 - vormals Spitex Thalwil und Spitex Adliswil)</t>
    </r>
  </si>
  <si>
    <t>Spitex Weinland Mitte</t>
  </si>
  <si>
    <t>Privat-Spitex Schweiz GmbH</t>
  </si>
  <si>
    <t xml:space="preserve">Spitex Cura Mobile </t>
  </si>
  <si>
    <t>IMWIL Alters- und Spitexzentrum, Dübendorf</t>
  </si>
  <si>
    <t xml:space="preserve">Züri-Waid Spitex (Inhaber Turicum Team GmbH)  </t>
  </si>
  <si>
    <r>
      <rPr>
        <sz val="11"/>
        <color theme="1"/>
        <rFont val="Arial"/>
        <family val="2"/>
      </rPr>
      <t>SPITEX Regional Bezirk Dielsdorf</t>
    </r>
    <r>
      <rPr>
        <sz val="10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(vormals-Spitex Regensberg, 
Niederhasli-Niederglatt, Regensdorf)</t>
    </r>
  </si>
  <si>
    <r>
      <t>Spitex Hombrechtikon</t>
    </r>
    <r>
      <rPr>
        <i/>
        <sz val="9"/>
        <color theme="1"/>
        <rFont val="Arial"/>
        <family val="2"/>
      </rPr>
      <t xml:space="preserve"> (vormals Hom'Care)</t>
    </r>
  </si>
  <si>
    <r>
      <t xml:space="preserve">Spitex Wyland AG </t>
    </r>
    <r>
      <rPr>
        <sz val="9"/>
        <color theme="1"/>
        <rFont val="Arial"/>
        <family val="2"/>
      </rPr>
      <t>(v</t>
    </r>
    <r>
      <rPr>
        <i/>
        <sz val="9"/>
        <color theme="1"/>
        <rFont val="Arial"/>
        <family val="2"/>
      </rPr>
      <t>ormals Andelfingen, Stammertal)</t>
    </r>
  </si>
  <si>
    <r>
      <t xml:space="preserve">Palliaviva </t>
    </r>
    <r>
      <rPr>
        <i/>
        <sz val="9"/>
        <color theme="1"/>
        <rFont val="Arial"/>
        <family val="2"/>
      </rPr>
      <t>(vormals OnkoPlus)</t>
    </r>
  </si>
  <si>
    <r>
      <t xml:space="preserve">Villa Vita Spitex </t>
    </r>
    <r>
      <rPr>
        <i/>
        <sz val="9"/>
        <color theme="1"/>
        <rFont val="Arial"/>
        <family val="2"/>
      </rPr>
      <t>(vormals SRK Kt.ZH)</t>
    </r>
  </si>
  <si>
    <r>
      <t>Stiftung Joël Kinderspitex Schweiz</t>
    </r>
    <r>
      <rPr>
        <i/>
        <sz val="9"/>
        <color theme="1"/>
        <rFont val="Arial"/>
        <family val="2"/>
      </rPr>
      <t xml:space="preserve"> (vormals Kinderspitexverein)</t>
    </r>
  </si>
  <si>
    <r>
      <t xml:space="preserve">Spitex Seewadel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>ab 1.1.2020)</t>
    </r>
    <r>
      <rPr>
        <i/>
        <sz val="8.8000000000000007"/>
        <color theme="1"/>
        <rFont val="Arial"/>
        <family val="2"/>
      </rPr>
      <t xml:space="preserve"> </t>
    </r>
  </si>
  <si>
    <r>
      <t xml:space="preserve">kispex </t>
    </r>
    <r>
      <rPr>
        <i/>
        <sz val="10"/>
        <color theme="1"/>
        <rFont val="Arial"/>
        <family val="2"/>
      </rPr>
      <t>(nur Qualifikationsstufe Tertiär)</t>
    </r>
  </si>
  <si>
    <t>BUR-Nummer</t>
  </si>
  <si>
    <t>Total verrechnete KLV-Stunden Spitex und Heime im Kanton Zürich 2019:</t>
  </si>
  <si>
    <r>
      <t>Spitex Gesundheitsnetz Küsnacht</t>
    </r>
    <r>
      <rPr>
        <sz val="8"/>
        <color theme="1"/>
        <rFont val="Arial"/>
        <family val="2"/>
      </rPr>
      <t xml:space="preserve"> (vormals SPITEX Küsnacht, bis 31.12.21)</t>
    </r>
  </si>
  <si>
    <r>
      <t xml:space="preserve">Spitex Senevita Casa Zürich Stadt und See (ab 23.09.2021)
</t>
    </r>
    <r>
      <rPr>
        <sz val="8"/>
        <color theme="1"/>
        <rFont val="Arial"/>
        <family val="2"/>
      </rPr>
      <t>vormals Spitex für Stadt und Land AG</t>
    </r>
  </si>
  <si>
    <r>
      <t xml:space="preserve">SPITEX Pfannenstiel </t>
    </r>
    <r>
      <rPr>
        <sz val="8"/>
        <color theme="1"/>
        <rFont val="Arial"/>
        <family val="2"/>
      </rPr>
      <t>(inkl. Spitex Oetwil am See ab 1.1.22)</t>
    </r>
  </si>
  <si>
    <t>Home Instead Zürich Unterland, ZWN Bülach</t>
  </si>
  <si>
    <t>Home Instead, Seniorendienste Region Schweiz AG, ZWN Zollikon</t>
  </si>
  <si>
    <t>Home Instead, Seniorendienste Region Schweiz AG, ZWN Pfäffikon</t>
  </si>
  <si>
    <t xml:space="preserve">Spitex AsFam </t>
  </si>
  <si>
    <t>Spitex Medita</t>
  </si>
  <si>
    <t>Spitex Kiren</t>
  </si>
  <si>
    <t>Am.pm. Spitex GmbH</t>
  </si>
  <si>
    <t>MiVes Care Spitex</t>
  </si>
  <si>
    <t>Vitality Spitex</t>
  </si>
  <si>
    <t>Spitex für alle GmbH</t>
  </si>
  <si>
    <t>Spitex Sana</t>
  </si>
  <si>
    <t>Caring Spitex GmbH</t>
  </si>
  <si>
    <t>Spitex Fit for Care</t>
  </si>
  <si>
    <t>Spitex ZüriCare</t>
  </si>
  <si>
    <t>Specialty Care Therapiezentren</t>
  </si>
  <si>
    <t>TownVillage Spitex</t>
  </si>
  <si>
    <t>solicare AG</t>
  </si>
  <si>
    <t>Spitex Kreis GmbH</t>
  </si>
  <si>
    <t>Spitex Winticare GmbH</t>
  </si>
  <si>
    <t>Spitex IAHA</t>
  </si>
  <si>
    <t>Spitex Humanum plus 24</t>
  </si>
  <si>
    <t>Spitex Qualis Vita</t>
  </si>
  <si>
    <t>Spitex Stern GmbH</t>
  </si>
  <si>
    <t>Spitex Casa Vivimus</t>
  </si>
  <si>
    <t>Spitex Wyland Betreuung</t>
  </si>
  <si>
    <t>Mobile Pflege Zürich</t>
  </si>
  <si>
    <t>Spitex Flexcare - Health Services</t>
  </si>
  <si>
    <t>Spitex DiCare GmbH</t>
  </si>
  <si>
    <t>Spitex Zürich-West</t>
  </si>
  <si>
    <t>cura-pflege GmbH</t>
  </si>
  <si>
    <t>Wyland Spitex Tagesbetreuung</t>
  </si>
  <si>
    <t xml:space="preserve"> </t>
  </si>
  <si>
    <t>Spitex Swissmed-24 GmbH</t>
  </si>
  <si>
    <t>Spitex lnitiative GmbH</t>
  </si>
  <si>
    <t>nurse4you spitex GmbH</t>
  </si>
  <si>
    <t>Adcura Spitex</t>
  </si>
  <si>
    <t>Spitex Dona GmbH</t>
  </si>
  <si>
    <t>Spitex Provita AG</t>
  </si>
  <si>
    <t>Spitex City GmbH</t>
  </si>
  <si>
    <t>Spitex am See GmbH</t>
  </si>
  <si>
    <t>Spitex Medical Care GmbH</t>
  </si>
  <si>
    <t>SeeSpitex GmbH</t>
  </si>
  <si>
    <t>Spitex Pflege Zürich GmbH</t>
  </si>
  <si>
    <t>Spitex TOBLERMIT</t>
  </si>
  <si>
    <t>Tertianum Spitex Etzelblick</t>
  </si>
  <si>
    <t>Flexi Spitex</t>
  </si>
  <si>
    <t>Spitex Vivere GmbH</t>
  </si>
  <si>
    <t>Spitex Pegasus</t>
  </si>
  <si>
    <t>Spitex Swiss</t>
  </si>
  <si>
    <t>Tertianum Spitex Glasi</t>
  </si>
  <si>
    <t>ab 01.01.2023 (Datenbasis 2021)</t>
  </si>
  <si>
    <t>ab 01.01.2024 (Datenbasis 2022)</t>
  </si>
  <si>
    <t>Spitex Turicum</t>
  </si>
  <si>
    <t xml:space="preserve">Spitex Orchi-Med </t>
  </si>
  <si>
    <t>Berechnetes Soll 2025</t>
  </si>
  <si>
    <t>Überblick berechnete Soll-Leistungen für die Jahre 2022 bis 2025</t>
  </si>
  <si>
    <r>
      <t xml:space="preserve">Ausbildungsverpflichtung ab 1. Januar 2022 </t>
    </r>
    <r>
      <rPr>
        <sz val="9"/>
        <color indexed="8"/>
        <rFont val="Arial"/>
        <family val="2"/>
      </rPr>
      <t>(Institutionen aktualisiert am 3.04.2024)</t>
    </r>
  </si>
  <si>
    <t>im Basisjahr 2019 keine/ zu geringe KLV-Leistungen, hinsichtlich 2026-2028 erneut zu prüfen</t>
  </si>
  <si>
    <t>ab 01.01.2025 (Datenbasis 2023; Soll 2025 wird ergänzt, sobald Spitexstatistik vorliegt)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</si>
</sst>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0"/>
      <color indexed="8"/>
      <name val="Arial Black"/>
      <family val="2"/>
    </font>
    <font>
      <b/>
      <sz val="9"/>
      <color indexed="8"/>
      <name val="Arial Black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13"/>
      <color indexed="8"/>
      <name val="Arial Black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sz val="9"/>
      <color indexed="8"/>
      <name val="Arial Black"/>
      <family val="2"/>
    </font>
    <font>
      <u/>
      <sz val="13"/>
      <color indexed="8"/>
      <name val="Arial Black"/>
      <family val="2"/>
    </font>
    <font>
      <sz val="10"/>
      <name val="Arial Black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1"/>
      <name val="Arial Black"/>
      <family val="2"/>
    </font>
    <font>
      <sz val="9"/>
      <color theme="1"/>
      <name val="Arial"/>
      <family val="2"/>
    </font>
    <font>
      <i/>
      <sz val="8.8000000000000007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 Black"/>
      <family val="2"/>
    </font>
    <font>
      <i/>
      <sz val="9"/>
      <color theme="1"/>
      <name val="Arial Black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/>
  </cellStyleXfs>
  <cellXfs count="125">
    <xf numFmtId="0" fontId="0" fillId="0" borderId="0" xfId="0"/>
    <xf numFmtId="0" fontId="0" fillId="0" borderId="0" xfId="0" applyFill="1"/>
    <xf numFmtId="0" fontId="2" fillId="0" borderId="0" xfId="0" applyFont="1"/>
    <xf numFmtId="0" fontId="0" fillId="5" borderId="0" xfId="0" applyFill="1"/>
    <xf numFmtId="0" fontId="20" fillId="0" borderId="0" xfId="0" applyFont="1"/>
    <xf numFmtId="0" fontId="0" fillId="6" borderId="0" xfId="0" applyFill="1"/>
    <xf numFmtId="0" fontId="11" fillId="0" borderId="0" xfId="0" applyFont="1" applyFill="1"/>
    <xf numFmtId="0" fontId="8" fillId="0" borderId="0" xfId="0" applyFont="1"/>
    <xf numFmtId="0" fontId="8" fillId="5" borderId="0" xfId="0" applyFont="1" applyFill="1"/>
    <xf numFmtId="0" fontId="0" fillId="0" borderId="0" xfId="0" applyProtection="1"/>
    <xf numFmtId="164" fontId="13" fillId="0" borderId="0" xfId="2" applyNumberFormat="1" applyFont="1" applyFill="1" applyBorder="1" applyAlignment="1" applyProtection="1">
      <alignment vertical="center" wrapText="1"/>
    </xf>
    <xf numFmtId="0" fontId="11" fillId="0" borderId="0" xfId="0" applyFont="1" applyProtection="1"/>
    <xf numFmtId="164" fontId="10" fillId="0" borderId="0" xfId="2" applyNumberFormat="1" applyFont="1" applyFill="1" applyBorder="1" applyAlignment="1" applyProtection="1">
      <alignment horizontal="left" vertical="center" wrapText="1"/>
    </xf>
    <xf numFmtId="164" fontId="10" fillId="0" borderId="0" xfId="2" applyNumberFormat="1" applyFont="1" applyFill="1" applyBorder="1" applyAlignment="1" applyProtection="1">
      <alignment vertical="top" wrapText="1"/>
    </xf>
    <xf numFmtId="164" fontId="10" fillId="0" borderId="0" xfId="2" applyNumberFormat="1" applyFont="1" applyFill="1" applyBorder="1" applyAlignment="1" applyProtection="1">
      <alignment horizontal="left" vertical="top" wrapText="1"/>
    </xf>
    <xf numFmtId="0" fontId="2" fillId="0" borderId="0" xfId="0" applyFont="1" applyProtection="1"/>
    <xf numFmtId="164" fontId="14" fillId="0" borderId="0" xfId="2" applyNumberFormat="1" applyFont="1" applyFill="1" applyBorder="1" applyAlignment="1" applyProtection="1">
      <alignment horizontal="left" vertical="center" wrapText="1"/>
    </xf>
    <xf numFmtId="164" fontId="16" fillId="0" borderId="4" xfId="2" applyNumberFormat="1" applyFont="1" applyFill="1" applyBorder="1" applyAlignment="1" applyProtection="1">
      <alignment horizontal="left" vertical="top" wrapText="1"/>
    </xf>
    <xf numFmtId="164" fontId="16" fillId="0" borderId="5" xfId="2" applyNumberFormat="1" applyFont="1" applyFill="1" applyBorder="1" applyAlignment="1" applyProtection="1">
      <alignment horizontal="left" vertical="top" wrapText="1"/>
    </xf>
    <xf numFmtId="164" fontId="16" fillId="0" borderId="2" xfId="2" applyNumberFormat="1" applyFont="1" applyFill="1" applyBorder="1" applyAlignment="1" applyProtection="1">
      <alignment horizontal="left" vertical="center" wrapText="1"/>
    </xf>
    <xf numFmtId="164" fontId="13" fillId="0" borderId="0" xfId="2" applyNumberFormat="1" applyFont="1" applyFill="1" applyBorder="1" applyAlignment="1" applyProtection="1">
      <alignment horizontal="left" vertical="top" wrapText="1"/>
    </xf>
    <xf numFmtId="164" fontId="13" fillId="0" borderId="0" xfId="2" applyNumberFormat="1" applyFont="1" applyFill="1" applyBorder="1" applyAlignment="1" applyProtection="1">
      <alignment vertical="top" wrapText="1"/>
    </xf>
    <xf numFmtId="0" fontId="8" fillId="0" borderId="0" xfId="0" applyFont="1" applyProtection="1"/>
    <xf numFmtId="164" fontId="16" fillId="0" borderId="2" xfId="2" applyNumberFormat="1" applyFont="1" applyFill="1" applyBorder="1" applyAlignment="1" applyProtection="1">
      <alignment horizontal="left" vertical="top" wrapText="1"/>
    </xf>
    <xf numFmtId="164" fontId="16" fillId="0" borderId="3" xfId="2" applyNumberFormat="1" applyFont="1" applyFill="1" applyBorder="1" applyAlignment="1" applyProtection="1">
      <alignment horizontal="left" vertical="center" wrapText="1"/>
    </xf>
    <xf numFmtId="0" fontId="20" fillId="0" borderId="0" xfId="0" applyFont="1" applyProtection="1"/>
    <xf numFmtId="164" fontId="19" fillId="0" borderId="1" xfId="2" applyNumberFormat="1" applyFont="1" applyFill="1" applyBorder="1" applyAlignment="1" applyProtection="1">
      <alignment horizontal="left" vertical="center" wrapText="1"/>
    </xf>
    <xf numFmtId="164" fontId="19" fillId="0" borderId="1" xfId="2" applyNumberFormat="1" applyFont="1" applyFill="1" applyBorder="1" applyAlignment="1" applyProtection="1">
      <alignment horizontal="center" vertical="center" wrapText="1"/>
    </xf>
    <xf numFmtId="1" fontId="19" fillId="0" borderId="1" xfId="2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 applyBorder="1" applyAlignment="1" applyProtection="1">
      <alignment horizontal="left" vertical="top" wrapText="1"/>
    </xf>
    <xf numFmtId="164" fontId="6" fillId="0" borderId="0" xfId="2" applyNumberFormat="1" applyFont="1" applyFill="1" applyBorder="1" applyAlignment="1" applyProtection="1">
      <alignment vertical="top" wrapText="1"/>
    </xf>
    <xf numFmtId="0" fontId="3" fillId="0" borderId="0" xfId="0" applyFont="1" applyProtection="1"/>
    <xf numFmtId="164" fontId="19" fillId="0" borderId="0" xfId="2" applyNumberFormat="1" applyFont="1" applyFill="1" applyBorder="1" applyAlignment="1" applyProtection="1">
      <alignment horizontal="left" vertical="top" wrapText="1"/>
    </xf>
    <xf numFmtId="164" fontId="6" fillId="0" borderId="1" xfId="2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 applyBorder="1" applyAlignment="1" applyProtection="1">
      <alignment horizontal="center" vertical="center" wrapText="1"/>
    </xf>
    <xf numFmtId="164" fontId="14" fillId="0" borderId="0" xfId="2" applyNumberFormat="1" applyFont="1" applyFill="1" applyBorder="1" applyAlignment="1" applyProtection="1">
      <alignment horizontal="left" vertical="top" wrapText="1"/>
    </xf>
    <xf numFmtId="0" fontId="15" fillId="0" borderId="0" xfId="2" applyFont="1" applyFill="1" applyAlignment="1" applyProtection="1">
      <alignment horizontal="left" vertical="center"/>
    </xf>
    <xf numFmtId="0" fontId="16" fillId="0" borderId="1" xfId="2" applyFont="1" applyFill="1" applyBorder="1" applyAlignment="1" applyProtection="1">
      <alignment horizontal="center" vertical="center" wrapText="1"/>
    </xf>
    <xf numFmtId="0" fontId="16" fillId="0" borderId="1" xfId="2" applyFont="1" applyFill="1" applyBorder="1" applyAlignment="1" applyProtection="1">
      <alignment vertical="center" wrapText="1"/>
    </xf>
    <xf numFmtId="3" fontId="19" fillId="0" borderId="1" xfId="2" applyNumberFormat="1" applyFont="1" applyFill="1" applyBorder="1" applyAlignment="1" applyProtection="1">
      <alignment horizontal="center" vertical="center"/>
    </xf>
    <xf numFmtId="164" fontId="18" fillId="0" borderId="0" xfId="2" applyNumberFormat="1" applyFont="1" applyFill="1" applyBorder="1" applyAlignment="1" applyProtection="1">
      <alignment vertical="center"/>
    </xf>
    <xf numFmtId="164" fontId="6" fillId="0" borderId="0" xfId="2" applyNumberFormat="1" applyFont="1" applyFill="1" applyBorder="1" applyAlignment="1" applyProtection="1">
      <alignment vertical="top"/>
    </xf>
    <xf numFmtId="0" fontId="0" fillId="0" borderId="0" xfId="0" applyAlignment="1" applyProtection="1">
      <alignment vertical="center"/>
    </xf>
    <xf numFmtId="164" fontId="10" fillId="0" borderId="0" xfId="2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ill="1" applyProtection="1"/>
    <xf numFmtId="0" fontId="8" fillId="0" borderId="0" xfId="0" applyFont="1" applyBorder="1" applyAlignment="1" applyProtection="1">
      <alignment vertical="center"/>
    </xf>
    <xf numFmtId="11" fontId="3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0" fontId="6" fillId="0" borderId="1" xfId="2" applyFont="1" applyFill="1" applyBorder="1" applyAlignment="1" applyProtection="1">
      <alignment vertical="center" wrapText="1"/>
    </xf>
    <xf numFmtId="2" fontId="7" fillId="0" borderId="1" xfId="1" applyNumberFormat="1" applyFont="1" applyFill="1" applyBorder="1" applyAlignment="1" applyProtection="1">
      <alignment vertical="center" wrapText="1"/>
    </xf>
    <xf numFmtId="0" fontId="6" fillId="0" borderId="1" xfId="2" applyNumberFormat="1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center"/>
    </xf>
    <xf numFmtId="164" fontId="8" fillId="4" borderId="0" xfId="0" applyNumberFormat="1" applyFont="1" applyFill="1" applyProtection="1"/>
    <xf numFmtId="164" fontId="9" fillId="4" borderId="0" xfId="0" applyNumberFormat="1" applyFont="1" applyFill="1" applyProtection="1"/>
    <xf numFmtId="0" fontId="0" fillId="4" borderId="0" xfId="0" applyFill="1" applyProtection="1"/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Protection="1"/>
    <xf numFmtId="164" fontId="9" fillId="0" borderId="0" xfId="0" applyNumberFormat="1" applyFont="1" applyFill="1" applyProtection="1"/>
    <xf numFmtId="164" fontId="8" fillId="5" borderId="0" xfId="0" applyNumberFormat="1" applyFont="1" applyFill="1" applyProtection="1"/>
    <xf numFmtId="0" fontId="8" fillId="4" borderId="0" xfId="0" applyFont="1" applyFill="1" applyProtection="1"/>
    <xf numFmtId="0" fontId="8" fillId="0" borderId="0" xfId="0" applyFont="1" applyFill="1" applyProtection="1"/>
    <xf numFmtId="164" fontId="22" fillId="0" borderId="0" xfId="0" applyNumberFormat="1" applyFont="1" applyFill="1" applyProtection="1"/>
    <xf numFmtId="164" fontId="25" fillId="0" borderId="0" xfId="0" applyNumberFormat="1" applyFont="1" applyFill="1" applyProtection="1"/>
    <xf numFmtId="0" fontId="21" fillId="0" borderId="0" xfId="0" applyFont="1" applyFill="1" applyProtection="1"/>
    <xf numFmtId="164" fontId="22" fillId="4" borderId="0" xfId="0" applyNumberFormat="1" applyFont="1" applyFill="1" applyProtection="1"/>
    <xf numFmtId="164" fontId="25" fillId="4" borderId="0" xfId="0" applyNumberFormat="1" applyFont="1" applyFill="1" applyProtection="1"/>
    <xf numFmtId="0" fontId="21" fillId="4" borderId="0" xfId="0" applyFont="1" applyFill="1" applyProtection="1"/>
    <xf numFmtId="0" fontId="0" fillId="0" borderId="0" xfId="0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 wrapText="1"/>
    </xf>
    <xf numFmtId="164" fontId="9" fillId="5" borderId="0" xfId="0" applyNumberFormat="1" applyFont="1" applyFill="1" applyProtection="1"/>
    <xf numFmtId="0" fontId="0" fillId="5" borderId="0" xfId="0" applyFill="1" applyProtection="1"/>
    <xf numFmtId="0" fontId="33" fillId="0" borderId="0" xfId="4" applyProtection="1"/>
    <xf numFmtId="0" fontId="8" fillId="5" borderId="0" xfId="0" applyFont="1" applyFill="1" applyBorder="1" applyAlignment="1" applyProtection="1">
      <alignment vertical="center"/>
    </xf>
    <xf numFmtId="0" fontId="8" fillId="5" borderId="0" xfId="0" applyFont="1" applyFill="1" applyProtection="1"/>
    <xf numFmtId="164" fontId="22" fillId="5" borderId="0" xfId="0" applyNumberFormat="1" applyFont="1" applyFill="1" applyProtection="1"/>
    <xf numFmtId="164" fontId="25" fillId="5" borderId="0" xfId="0" applyNumberFormat="1" applyFont="1" applyFill="1" applyProtection="1"/>
    <xf numFmtId="0" fontId="21" fillId="5" borderId="0" xfId="0" applyFont="1" applyFill="1" applyProtection="1"/>
    <xf numFmtId="0" fontId="23" fillId="4" borderId="0" xfId="0" applyFont="1" applyFill="1" applyBorder="1" applyAlignment="1" applyProtection="1">
      <alignment vertical="center" wrapText="1"/>
    </xf>
    <xf numFmtId="164" fontId="23" fillId="4" borderId="0" xfId="0" applyNumberFormat="1" applyFont="1" applyFill="1" applyProtection="1"/>
    <xf numFmtId="164" fontId="31" fillId="4" borderId="0" xfId="0" applyNumberFormat="1" applyFont="1" applyFill="1" applyProtection="1"/>
    <xf numFmtId="0" fontId="32" fillId="4" borderId="0" xfId="0" applyFont="1" applyFill="1" applyProtection="1"/>
    <xf numFmtId="0" fontId="0" fillId="0" borderId="0" xfId="0" applyFill="1" applyAlignment="1" applyProtection="1">
      <alignment vertical="top"/>
    </xf>
    <xf numFmtId="164" fontId="23" fillId="4" borderId="0" xfId="0" applyNumberFormat="1" applyFont="1" applyFill="1" applyAlignment="1" applyProtection="1">
      <alignment vertical="center"/>
    </xf>
    <xf numFmtId="164" fontId="31" fillId="4" borderId="0" xfId="0" applyNumberFormat="1" applyFont="1" applyFill="1" applyAlignment="1" applyProtection="1">
      <alignment vertical="center"/>
    </xf>
    <xf numFmtId="0" fontId="32" fillId="4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26" fillId="4" borderId="0" xfId="0" applyFont="1" applyFill="1" applyBorder="1" applyAlignment="1" applyProtection="1">
      <alignment vertical="center" wrapText="1"/>
    </xf>
    <xf numFmtId="164" fontId="30" fillId="4" borderId="0" xfId="0" applyNumberFormat="1" applyFont="1" applyFill="1" applyProtection="1"/>
    <xf numFmtId="164" fontId="0" fillId="4" borderId="0" xfId="0" applyNumberFormat="1" applyFill="1" applyProtection="1"/>
    <xf numFmtId="0" fontId="34" fillId="0" borderId="0" xfId="0" applyFont="1" applyBorder="1" applyAlignment="1" applyProtection="1">
      <alignment vertical="center"/>
    </xf>
    <xf numFmtId="0" fontId="9" fillId="0" borderId="0" xfId="0" applyFont="1" applyProtection="1"/>
    <xf numFmtId="0" fontId="8" fillId="4" borderId="0" xfId="0" applyFont="1" applyFill="1" applyAlignment="1" applyProtection="1">
      <alignment vertical="center"/>
    </xf>
    <xf numFmtId="165" fontId="8" fillId="4" borderId="0" xfId="3" applyNumberFormat="1" applyFont="1" applyFill="1" applyProtection="1"/>
    <xf numFmtId="0" fontId="35" fillId="5" borderId="0" xfId="4" applyFont="1" applyFill="1" applyProtection="1"/>
    <xf numFmtId="165" fontId="8" fillId="5" borderId="0" xfId="3" applyNumberFormat="1" applyFont="1" applyFill="1" applyProtection="1"/>
    <xf numFmtId="164" fontId="30" fillId="5" borderId="0" xfId="0" applyNumberFormat="1" applyFont="1" applyFill="1" applyProtection="1"/>
    <xf numFmtId="0" fontId="35" fillId="4" borderId="0" xfId="4" applyFont="1" applyFill="1" applyProtection="1"/>
    <xf numFmtId="0" fontId="35" fillId="0" borderId="0" xfId="4" applyFont="1" applyFill="1" applyProtection="1"/>
    <xf numFmtId="0" fontId="0" fillId="4" borderId="0" xfId="0" applyFill="1"/>
    <xf numFmtId="0" fontId="35" fillId="7" borderId="0" xfId="4" applyFont="1" applyFill="1" applyProtection="1"/>
    <xf numFmtId="0" fontId="8" fillId="7" borderId="0" xfId="0" applyFont="1" applyFill="1" applyProtection="1"/>
    <xf numFmtId="0" fontId="0" fillId="7" borderId="0" xfId="0" applyFill="1" applyProtection="1"/>
    <xf numFmtId="164" fontId="30" fillId="0" borderId="0" xfId="0" applyNumberFormat="1" applyFont="1" applyFill="1" applyProtection="1"/>
    <xf numFmtId="164" fontId="8" fillId="7" borderId="0" xfId="0" applyNumberFormat="1" applyFont="1" applyFill="1" applyProtection="1"/>
    <xf numFmtId="164" fontId="30" fillId="7" borderId="0" xfId="0" applyNumberFormat="1" applyFont="1" applyFill="1" applyProtection="1"/>
    <xf numFmtId="0" fontId="0" fillId="7" borderId="0" xfId="0" applyFill="1"/>
    <xf numFmtId="165" fontId="8" fillId="0" borderId="0" xfId="3" applyNumberFormat="1" applyFont="1" applyProtection="1"/>
    <xf numFmtId="165" fontId="8" fillId="0" borderId="0" xfId="3" applyNumberFormat="1" applyFont="1" applyFill="1" applyProtection="1"/>
    <xf numFmtId="165" fontId="8" fillId="0" borderId="0" xfId="3" applyNumberFormat="1" applyFont="1" applyFill="1" applyAlignment="1" applyProtection="1">
      <alignment vertical="center"/>
    </xf>
    <xf numFmtId="165" fontId="23" fillId="4" borderId="0" xfId="3" applyNumberFormat="1" applyFont="1" applyFill="1" applyProtection="1"/>
    <xf numFmtId="165" fontId="23" fillId="4" borderId="0" xfId="3" applyNumberFormat="1" applyFont="1" applyFill="1" applyAlignment="1" applyProtection="1">
      <alignment vertical="center"/>
    </xf>
    <xf numFmtId="0" fontId="11" fillId="4" borderId="0" xfId="0" applyFont="1" applyFill="1" applyProtection="1"/>
    <xf numFmtId="0" fontId="11" fillId="4" borderId="0" xfId="0" applyFont="1" applyFill="1" applyBorder="1" applyAlignment="1" applyProtection="1">
      <alignment vertical="center"/>
    </xf>
    <xf numFmtId="165" fontId="11" fillId="4" borderId="0" xfId="3" applyNumberFormat="1" applyFont="1" applyFill="1" applyProtection="1"/>
    <xf numFmtId="164" fontId="11" fillId="4" borderId="0" xfId="0" applyNumberFormat="1" applyFont="1" applyFill="1" applyProtection="1"/>
    <xf numFmtId="0" fontId="0" fillId="6" borderId="0" xfId="0" applyFill="1" applyProtection="1"/>
    <xf numFmtId="0" fontId="4" fillId="0" borderId="1" xfId="0" applyFont="1" applyBorder="1" applyAlignment="1" applyProtection="1">
      <alignment horizontal="center" vertical="center" wrapText="1"/>
    </xf>
    <xf numFmtId="164" fontId="13" fillId="0" borderId="0" xfId="2" applyNumberFormat="1" applyFont="1" applyFill="1" applyBorder="1" applyAlignment="1" applyProtection="1">
      <alignment horizontal="left" vertical="center" wrapText="1"/>
    </xf>
    <xf numFmtId="164" fontId="10" fillId="0" borderId="0" xfId="2" applyNumberFormat="1" applyFont="1" applyFill="1" applyBorder="1" applyAlignment="1" applyProtection="1">
      <alignment horizontal="left" vertical="top" wrapText="1"/>
    </xf>
    <xf numFmtId="164" fontId="6" fillId="0" borderId="0" xfId="2" applyNumberFormat="1" applyFont="1" applyFill="1" applyBorder="1" applyAlignment="1" applyProtection="1">
      <alignment horizontal="left" vertical="top" wrapText="1"/>
    </xf>
    <xf numFmtId="164" fontId="10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Alignment="1"/>
  </cellXfs>
  <cellStyles count="5">
    <cellStyle name="40 % - Akzent3" xfId="1" builtinId="39"/>
    <cellStyle name="40 % - Akzent5" xfId="2" builtinId="47"/>
    <cellStyle name="Komma" xfId="3" builtinId="3"/>
    <cellStyle name="Standard" xfId="0" builtinId="0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17</xdr:row>
      <xdr:rowOff>85725</xdr:rowOff>
    </xdr:from>
    <xdr:to>
      <xdr:col>5</xdr:col>
      <xdr:colOff>238125</xdr:colOff>
      <xdr:row>20</xdr:row>
      <xdr:rowOff>60701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6" y="4305300"/>
          <a:ext cx="7400924" cy="613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dzv00126\med$\KAD_Gesundheitsberufe\02%20Gesundheitsberufe\02-Ausbildungsverpflichtung%20Langzeit\03%20IG%20ABV\2021\Kontrolle_IST_SOLL_IST_GD%20bearbeit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bildungsnachweis_PH"/>
      <sheetName val="Ausbildungsnachweis_SPI"/>
      <sheetName val="Heime_SOLL-Kopie"/>
      <sheetName val="Spitex_SOLL_Kopie"/>
      <sheetName val="Tabelle1"/>
    </sheetNames>
    <sheetDataSet>
      <sheetData sheetId="0" refreshError="1"/>
      <sheetData sheetId="1" refreshError="1"/>
      <sheetData sheetId="2" refreshError="1"/>
      <sheetData sheetId="3">
        <row r="1">
          <cell r="C1" t="str">
            <v>Ausbildungsverpflichtung ab 1. Januar 2019 (Institutionen aktualisiert, April 2021)</v>
          </cell>
        </row>
        <row r="3">
          <cell r="C3" t="str">
            <v xml:space="preserve">Berechnung Anzahl Ausbildungsplätze pro Spitex-Institution inkl. Deckungsgrad - Grundlage Daten 2016 </v>
          </cell>
        </row>
        <row r="4">
          <cell r="C4" t="str">
            <v>Überblick berechnete Soll-Leistungen für die Jahre 2019 bis 2021</v>
          </cell>
        </row>
        <row r="6">
          <cell r="C6" t="str">
            <v xml:space="preserve">Jährlicher Nachwuchsbedarf an Pflegepersonal in Spitex-Institutionen und in Heimen im Kanton Zürich:
</v>
          </cell>
        </row>
        <row r="7">
          <cell r="F7" t="str">
            <v>Abschlüsse pro Jahr</v>
          </cell>
          <cell r="H7" t="str">
            <v>Total Abschlüsse</v>
          </cell>
          <cell r="I7" t="str">
            <v>Ausbildungs-jahre</v>
          </cell>
          <cell r="J7" t="str">
            <v>Plätze pro Jahr</v>
          </cell>
        </row>
        <row r="8">
          <cell r="F8" t="str">
            <v>Spitex</v>
          </cell>
          <cell r="G8" t="str">
            <v>Heime</v>
          </cell>
        </row>
        <row r="9">
          <cell r="C9" t="str">
            <v>Studierende Pflegefachpersonen HF / FH</v>
          </cell>
          <cell r="F9">
            <v>156.1</v>
          </cell>
          <cell r="G9">
            <v>360.2</v>
          </cell>
          <cell r="H9">
            <v>516.29999999999995</v>
          </cell>
          <cell r="I9">
            <v>3</v>
          </cell>
          <cell r="J9">
            <v>1548.8999999999999</v>
          </cell>
        </row>
        <row r="10">
          <cell r="C10" t="str">
            <v>Lernende Sekundarstufe II (z.B. FaGe)</v>
          </cell>
          <cell r="F10">
            <v>180.5</v>
          </cell>
          <cell r="G10">
            <v>456.9</v>
          </cell>
          <cell r="H10">
            <v>637.4</v>
          </cell>
          <cell r="I10">
            <v>3</v>
          </cell>
          <cell r="J10">
            <v>1912.1999999999998</v>
          </cell>
        </row>
        <row r="11">
          <cell r="C11" t="str">
            <v>Lernende Assistenzstufe (z.B. AGS)</v>
          </cell>
          <cell r="F11">
            <v>41.5</v>
          </cell>
          <cell r="G11">
            <v>124.8</v>
          </cell>
          <cell r="H11">
            <v>166.3</v>
          </cell>
          <cell r="I11">
            <v>2</v>
          </cell>
          <cell r="J11">
            <v>332.6</v>
          </cell>
        </row>
        <row r="12">
          <cell r="C12" t="str">
            <v>Total Abschlüsse / Plätze pro Jahr für beide Leistungsbereiche</v>
          </cell>
          <cell r="H12">
            <v>1319.9999999999998</v>
          </cell>
          <cell r="J12">
            <v>3793.6999999999994</v>
          </cell>
        </row>
        <row r="14">
          <cell r="F14" t="str">
            <v>Spitex</v>
          </cell>
          <cell r="G14" t="str">
            <v>Heime</v>
          </cell>
          <cell r="H14" t="str">
            <v>Total</v>
          </cell>
        </row>
        <row r="15">
          <cell r="C15" t="str">
            <v>Total verrechnete KLV-Stunden Spitex und Heime im Kanton Zürich 2016:</v>
          </cell>
          <cell r="F15">
            <v>2055698</v>
          </cell>
          <cell r="G15">
            <v>8269404.333333333</v>
          </cell>
          <cell r="H15">
            <v>10325102.333333332</v>
          </cell>
        </row>
        <row r="17">
          <cell r="C17" t="str">
            <v xml:space="preserve">Formel - Berechnung Soll-Wert einer Institution pro Beruf (vgl. § 5 Abs. 1 VO zur Ausbildungspflicht, LS 855.12) </v>
          </cell>
        </row>
        <row r="21">
          <cell r="L21" t="str">
            <v>Anzahl Studierende/Lernende in Ausbildung 2016</v>
          </cell>
          <cell r="P21" t="str">
            <v>2016 Deckungsgrad mit 100% Soll-Berechnung</v>
          </cell>
          <cell r="T21" t="str">
            <v>Berechnetes Soll 2019</v>
          </cell>
          <cell r="X21" t="str">
            <v>Berechnetes Soll 2020</v>
          </cell>
          <cell r="AB21" t="str">
            <v>Berechnetes Soll 2021</v>
          </cell>
        </row>
        <row r="23">
          <cell r="A23" t="str">
            <v>BUR Nr.</v>
          </cell>
          <cell r="B23" t="str">
            <v>BUR_NR
CHECK</v>
          </cell>
          <cell r="C23" t="str">
            <v>Name Institution:</v>
          </cell>
          <cell r="D23" t="str">
            <v>Bemerkung IG-ABV</v>
          </cell>
          <cell r="E23" t="str">
            <v>Bemerkung GD</v>
          </cell>
          <cell r="F23" t="str">
            <v>Total KLV Std. 2016 pro Spitex:</v>
          </cell>
          <cell r="G23" t="str">
            <v>Stud. Pflege HF/FH</v>
          </cell>
          <cell r="H23" t="str">
            <v>Lernende EFZ</v>
          </cell>
          <cell r="I23" t="str">
            <v>Lernende  AGS</v>
          </cell>
          <cell r="J23" t="str">
            <v>Total SOLL Ausb.plätze  (100%)</v>
          </cell>
          <cell r="L23" t="str">
            <v>Pflege HF/FH</v>
          </cell>
          <cell r="M23" t="str">
            <v>EFZ Ausb.</v>
          </cell>
          <cell r="N23" t="str">
            <v>AGS Ausb.</v>
          </cell>
          <cell r="P23" t="str">
            <v>Pflege HF/FH</v>
          </cell>
          <cell r="Q23" t="str">
            <v>EFZ Ausb.</v>
          </cell>
          <cell r="R23" t="str">
            <v>AGS Ausb.</v>
          </cell>
          <cell r="T23" t="str">
            <v>Pflege HF/FH    Pflichtwert 13%</v>
          </cell>
          <cell r="U23" t="str">
            <v>EFZ Ausb. Pflichtwert 40%</v>
          </cell>
          <cell r="V23" t="str">
            <v>AGS Ausb. Pflichtwert 10%</v>
          </cell>
          <cell r="X23" t="str">
            <v>Pflege HF/FH    Pflichtwert 16%</v>
          </cell>
          <cell r="Y23" t="str">
            <v>EFZ Ausb. Pflichtwert 45%</v>
          </cell>
          <cell r="Z23" t="str">
            <v>AGS Ausb. Pflichtwert 15%</v>
          </cell>
          <cell r="AB23" t="str">
            <v>Pflege HF/FH    Pflichtwert 19%</v>
          </cell>
          <cell r="AC23" t="str">
            <v>EFZ Ausb. Pflichtwert 50%</v>
          </cell>
          <cell r="AD23" t="str">
            <v>AGS Ausb. Pflichtwert 20%</v>
          </cell>
        </row>
        <row r="24">
          <cell r="A24">
            <v>64253157</v>
          </cell>
          <cell r="B24">
            <v>64253157</v>
          </cell>
          <cell r="C24" t="str">
            <v>Spitex Zentrum Sunnegarte AG</v>
          </cell>
          <cell r="D24" t="str">
            <v>BUR-Nr. fehlt</v>
          </cell>
          <cell r="E24" t="str">
            <v xml:space="preserve"> Namensänderung, neuer Name ab 16.12.19: Spitex Bubikon (statt bisher: Spitex Zentrum Sunnegarte).</v>
          </cell>
          <cell r="F24">
            <v>4951</v>
          </cell>
          <cell r="G24">
            <v>0.74271456615425957</v>
          </cell>
          <cell r="H24">
            <v>0.91692090735371889</v>
          </cell>
          <cell r="I24">
            <v>0.15948535393047117</v>
          </cell>
          <cell r="J24">
            <v>1.8191208274384496</v>
          </cell>
          <cell r="P24">
            <v>0</v>
          </cell>
          <cell r="Q24">
            <v>0</v>
          </cell>
          <cell r="R24">
            <v>0</v>
          </cell>
          <cell r="T24">
            <v>9.6552893600053744E-2</v>
          </cell>
          <cell r="U24">
            <v>0.36676836294148757</v>
          </cell>
          <cell r="V24">
            <v>1.5948535393047119E-2</v>
          </cell>
          <cell r="X24">
            <v>0.11883433058468153</v>
          </cell>
          <cell r="Y24">
            <v>0.41261440830917351</v>
          </cell>
          <cell r="Z24">
            <v>2.3922803089570673E-2</v>
          </cell>
          <cell r="AB24">
            <v>0.14111576756930932</v>
          </cell>
          <cell r="AC24">
            <v>0.45846045367685945</v>
          </cell>
          <cell r="AD24">
            <v>3.1897070786094238E-2</v>
          </cell>
        </row>
        <row r="25">
          <cell r="A25">
            <v>71559775</v>
          </cell>
          <cell r="B25" t="e">
            <v>#N/A</v>
          </cell>
          <cell r="C25" t="str">
            <v>Spitex Oetwil am See</v>
          </cell>
          <cell r="D25" t="str">
            <v>In SOMED-Datei andere BUR-NR. 94363646</v>
          </cell>
          <cell r="E25" t="str">
            <v>Betrieb hat mit Spitex Pfannenstil per 1.7.2021 fusioniert; nicht in Statistik 2021 enthalten. BUR-Nr. 94363646 ist Spitex Oase Oetwil am See.</v>
          </cell>
          <cell r="F25">
            <v>1833</v>
          </cell>
          <cell r="G25">
            <v>0.27497390421344337</v>
          </cell>
          <cell r="H25">
            <v>0.33947001074113653</v>
          </cell>
          <cell r="I25">
            <v>5.9045981368320274E-2</v>
          </cell>
          <cell r="J25">
            <v>0.67348989632290024</v>
          </cell>
          <cell r="P25">
            <v>0</v>
          </cell>
          <cell r="Q25">
            <v>0</v>
          </cell>
          <cell r="R25">
            <v>0</v>
          </cell>
          <cell r="T25">
            <v>3.5746607547747639E-2</v>
          </cell>
          <cell r="U25">
            <v>0.13578800429645463</v>
          </cell>
          <cell r="V25">
            <v>5.904598136832028E-3</v>
          </cell>
          <cell r="X25">
            <v>4.3995824674150939E-2</v>
          </cell>
          <cell r="Y25">
            <v>0.15276150483351145</v>
          </cell>
          <cell r="Z25">
            <v>8.8568972052480415E-3</v>
          </cell>
          <cell r="AB25">
            <v>5.224504180055424E-2</v>
          </cell>
          <cell r="AC25">
            <v>0.16973500537056826</v>
          </cell>
          <cell r="AD25">
            <v>1.1809196273664056E-2</v>
          </cell>
        </row>
        <row r="26">
          <cell r="A26">
            <v>87176199</v>
          </cell>
          <cell r="B26" t="e">
            <v>#N/A</v>
          </cell>
          <cell r="C26" t="str">
            <v>Home Instead, Seniorendiense Schweiz AG, Zweigniederlassung Lachen (vor 1. Juli 2020 Seniorenbetreuung Obersee)</v>
          </cell>
          <cell r="D26" t="str">
            <v>nicht in SOMED-Datei vorhanden</v>
          </cell>
          <cell r="E26" t="str">
            <v xml:space="preserve">Keine Statistik mehr im Kt ZH sondern in SZ. Standort Kt. ZH wird aufgehoben ab Statistik 2017 läuft über Kt. SZ </v>
          </cell>
          <cell r="F26">
            <v>672</v>
          </cell>
          <cell r="G26">
            <v>0.10080876357415926</v>
          </cell>
          <cell r="H26">
            <v>0.12445381735845266</v>
          </cell>
          <cell r="I26">
            <v>2.1646971892804814E-2</v>
          </cell>
          <cell r="J26">
            <v>0.24690955282541674</v>
          </cell>
          <cell r="P26">
            <v>0</v>
          </cell>
          <cell r="Q26">
            <v>0</v>
          </cell>
          <cell r="R26">
            <v>0</v>
          </cell>
          <cell r="T26">
            <v>1.3105139264640703E-2</v>
          </cell>
          <cell r="U26">
            <v>4.9781526943381067E-2</v>
          </cell>
          <cell r="V26">
            <v>2.1646971892804816E-3</v>
          </cell>
          <cell r="X26">
            <v>1.6129402171865481E-2</v>
          </cell>
          <cell r="Y26">
            <v>5.60042178113037E-2</v>
          </cell>
          <cell r="Z26">
            <v>3.2470457839207218E-3</v>
          </cell>
          <cell r="AB26">
            <v>1.9153665079090259E-2</v>
          </cell>
          <cell r="AC26">
            <v>6.2226908679226332E-2</v>
          </cell>
          <cell r="AD26">
            <v>4.3293943785609633E-3</v>
          </cell>
        </row>
        <row r="27">
          <cell r="A27">
            <v>91117138</v>
          </cell>
          <cell r="B27" t="e">
            <v>#N/A</v>
          </cell>
          <cell r="C27" t="str">
            <v>Casa Cura Plus</v>
          </cell>
          <cell r="D27" t="str">
            <v>nicht in SOMED-Datei vorhanden</v>
          </cell>
          <cell r="E27" t="str">
            <v>Bewilligung für Casa Cura Plus wird per 11.2.21 rückwirkend aufgehoben (wurde von Qualis Vita Ost AG übernommen)</v>
          </cell>
          <cell r="F27">
            <v>2368</v>
          </cell>
          <cell r="G27">
            <v>0.35523088116608498</v>
          </cell>
          <cell r="H27">
            <v>0.43855154688216647</v>
          </cell>
          <cell r="I27">
            <v>7.6279805717502661E-2</v>
          </cell>
          <cell r="J27">
            <v>0.8700622337657542</v>
          </cell>
          <cell r="P27">
            <v>0</v>
          </cell>
          <cell r="Q27">
            <v>0</v>
          </cell>
          <cell r="R27">
            <v>0</v>
          </cell>
          <cell r="T27">
            <v>4.6180014551591049E-2</v>
          </cell>
          <cell r="U27">
            <v>0.1754206187528666</v>
          </cell>
          <cell r="V27">
            <v>7.6279805717502664E-3</v>
          </cell>
          <cell r="X27">
            <v>5.6836940986573596E-2</v>
          </cell>
          <cell r="Y27">
            <v>0.1973481960969749</v>
          </cell>
          <cell r="Z27">
            <v>1.1441970857625399E-2</v>
          </cell>
          <cell r="AB27">
            <v>6.749386742155615E-2</v>
          </cell>
          <cell r="AC27">
            <v>0.21927577344108323</v>
          </cell>
          <cell r="AD27">
            <v>1.5255961143500533E-2</v>
          </cell>
        </row>
        <row r="28">
          <cell r="A28">
            <v>92642430</v>
          </cell>
          <cell r="B28" t="e">
            <v>#N/A</v>
          </cell>
          <cell r="C28" t="str">
            <v>Home Instead Seniorendienste Schweiz AG, Zweigniederlassung Bülach (vor 1. Juli 2020 Home Instead Zürich Unterland, Steinmaur)</v>
          </cell>
          <cell r="D28" t="str">
            <v>nicht in SOMED-Datei vorhanden</v>
          </cell>
          <cell r="E28" t="str">
            <v>Löschung der Institution rückwirkend per 1.5.2021 gemäss Verfügung KAD vom 11.5.2021! Die Klienten u. Personal nach Zollikon übernommen. Daher in Statistik 2021 in Zollikon integriert.</v>
          </cell>
          <cell r="F28">
            <v>399</v>
          </cell>
          <cell r="G28">
            <v>5.9855203372157051E-2</v>
          </cell>
          <cell r="H28">
            <v>7.3894454056581252E-2</v>
          </cell>
          <cell r="I28">
            <v>1.2852889561352856E-2</v>
          </cell>
          <cell r="J28">
            <v>0.14660254699009115</v>
          </cell>
          <cell r="P28">
            <v>0</v>
          </cell>
          <cell r="Q28">
            <v>0</v>
          </cell>
          <cell r="R28">
            <v>0</v>
          </cell>
          <cell r="T28">
            <v>7.7811764383804169E-3</v>
          </cell>
          <cell r="U28">
            <v>2.9557781622632503E-2</v>
          </cell>
          <cell r="V28">
            <v>1.2852889561352856E-3</v>
          </cell>
          <cell r="X28">
            <v>9.5768325395451277E-3</v>
          </cell>
          <cell r="Y28">
            <v>3.3252504325461563E-2</v>
          </cell>
          <cell r="Z28">
            <v>1.9279334342029283E-3</v>
          </cell>
          <cell r="AB28">
            <v>1.1372488640709839E-2</v>
          </cell>
          <cell r="AC28">
            <v>3.6947227028290626E-2</v>
          </cell>
          <cell r="AD28">
            <v>2.5705779122705713E-3</v>
          </cell>
        </row>
        <row r="29">
          <cell r="A29">
            <v>71894572</v>
          </cell>
          <cell r="B29" t="e">
            <v>#N/A</v>
          </cell>
          <cell r="C29" t="str">
            <v>Spitex D-Mobil  (bis Ende 2019)</v>
          </cell>
          <cell r="D29" t="str">
            <v>OK</v>
          </cell>
          <cell r="E29" t="str">
            <v>zu Spitex Limmat übergegangen per Ende 2019</v>
          </cell>
          <cell r="F29">
            <v>4846</v>
          </cell>
          <cell r="G29">
            <v>0.72696319684579724</v>
          </cell>
          <cell r="H29">
            <v>0.89747499839146072</v>
          </cell>
          <cell r="I29">
            <v>0.15610301457222042</v>
          </cell>
          <cell r="J29">
            <v>1.7805412098094784</v>
          </cell>
          <cell r="P29">
            <v>0</v>
          </cell>
          <cell r="Q29">
            <v>0</v>
          </cell>
          <cell r="R29">
            <v>0</v>
          </cell>
          <cell r="T29">
            <v>9.4505215589953645E-2</v>
          </cell>
          <cell r="U29">
            <v>0.35898999935658432</v>
          </cell>
          <cell r="V29">
            <v>1.5610301457222043E-2</v>
          </cell>
        </row>
        <row r="30">
          <cell r="A30">
            <v>40382976</v>
          </cell>
          <cell r="C30" t="str">
            <v>Spitexverein Flaachtal</v>
          </cell>
          <cell r="F30">
            <v>5783</v>
          </cell>
          <cell r="G30">
            <v>0.86752541629369484</v>
          </cell>
          <cell r="H30">
            <v>1.0710065859879936</v>
          </cell>
          <cell r="I30">
            <v>0.18628636675013424</v>
          </cell>
          <cell r="J30">
            <v>2.1248183690318228</v>
          </cell>
          <cell r="M30">
            <v>2</v>
          </cell>
          <cell r="P30">
            <v>0</v>
          </cell>
          <cell r="Q30">
            <v>1.8674021487505781</v>
          </cell>
          <cell r="R30">
            <v>0</v>
          </cell>
          <cell r="T30">
            <v>0.11277830411818034</v>
          </cell>
          <cell r="U30">
            <v>0.42840263439519743</v>
          </cell>
          <cell r="V30">
            <v>1.8628636675013424E-2</v>
          </cell>
          <cell r="X30">
            <v>0.13880406660699118</v>
          </cell>
          <cell r="Y30">
            <v>0.48195296369459711</v>
          </cell>
          <cell r="Z30">
            <v>2.7942955012520136E-2</v>
          </cell>
          <cell r="AB30">
            <v>0.16482982909580202</v>
          </cell>
          <cell r="AC30">
            <v>0.53550329299399679</v>
          </cell>
          <cell r="AD30">
            <v>3.7257273350026848E-2</v>
          </cell>
        </row>
        <row r="31">
          <cell r="A31">
            <v>41228428</v>
          </cell>
          <cell r="C31" t="str">
            <v>Katholische Krankenpflege Oberi</v>
          </cell>
          <cell r="F31">
            <v>4536</v>
          </cell>
          <cell r="G31">
            <v>0.68045915412557501</v>
          </cell>
          <cell r="H31">
            <v>0.84006326716955548</v>
          </cell>
          <cell r="I31">
            <v>0.14611706027643248</v>
          </cell>
          <cell r="J31">
            <v>1.6666394815715631</v>
          </cell>
          <cell r="P31">
            <v>0</v>
          </cell>
          <cell r="Q31">
            <v>0</v>
          </cell>
          <cell r="R31">
            <v>0</v>
          </cell>
          <cell r="T31">
            <v>8.8459690036324756E-2</v>
          </cell>
          <cell r="U31">
            <v>0.33602530686782223</v>
          </cell>
          <cell r="V31">
            <v>1.4611706027643249E-2</v>
          </cell>
          <cell r="X31">
            <v>0.108873464660092</v>
          </cell>
          <cell r="Y31">
            <v>0.37802847022629998</v>
          </cell>
          <cell r="Z31">
            <v>2.1917559041464873E-2</v>
          </cell>
          <cell r="AB31">
            <v>0.12928723928385924</v>
          </cell>
          <cell r="AC31">
            <v>0.42003163358477774</v>
          </cell>
          <cell r="AD31">
            <v>2.9223412055286498E-2</v>
          </cell>
        </row>
        <row r="32">
          <cell r="A32">
            <v>41392127</v>
          </cell>
          <cell r="C32" t="str">
            <v>Spitex Verein Wädenswil</v>
          </cell>
          <cell r="F32">
            <v>14226</v>
          </cell>
          <cell r="G32">
            <v>2.1340855217351034</v>
          </cell>
          <cell r="H32">
            <v>2.6346428656865291</v>
          </cell>
          <cell r="I32">
            <v>0.4582586639092876</v>
          </cell>
          <cell r="J32">
            <v>5.2269870513309193</v>
          </cell>
          <cell r="M32">
            <v>1</v>
          </cell>
          <cell r="P32">
            <v>0</v>
          </cell>
          <cell r="Q32">
            <v>0.37955808471195673</v>
          </cell>
          <cell r="R32">
            <v>0</v>
          </cell>
          <cell r="T32">
            <v>0.27743111782556346</v>
          </cell>
          <cell r="U32">
            <v>1.0538571462746116</v>
          </cell>
          <cell r="V32">
            <v>4.5825866390928761E-2</v>
          </cell>
          <cell r="X32">
            <v>0.34145368347761657</v>
          </cell>
          <cell r="Y32">
            <v>1.1855892895589382</v>
          </cell>
          <cell r="Z32">
            <v>6.8738799586393132E-2</v>
          </cell>
          <cell r="AB32">
            <v>0.40547624912966962</v>
          </cell>
          <cell r="AC32">
            <v>1.3173214328432645</v>
          </cell>
          <cell r="AD32">
            <v>9.1651732781857523E-2</v>
          </cell>
        </row>
        <row r="33">
          <cell r="A33">
            <v>51568407</v>
          </cell>
          <cell r="C33" t="str">
            <v>Evangelische Spitex Winterthur</v>
          </cell>
          <cell r="F33">
            <v>4134</v>
          </cell>
          <cell r="G33">
            <v>0.62015391163031897</v>
          </cell>
          <cell r="H33">
            <v>0.7656132157140525</v>
          </cell>
          <cell r="I33">
            <v>0.13316753244770102</v>
          </cell>
          <cell r="J33">
            <v>1.5189346597920725</v>
          </cell>
          <cell r="P33">
            <v>0</v>
          </cell>
          <cell r="Q33">
            <v>0</v>
          </cell>
          <cell r="R33">
            <v>0</v>
          </cell>
          <cell r="T33">
            <v>8.0620008511941468E-2</v>
          </cell>
          <cell r="U33">
            <v>0.30624528628562103</v>
          </cell>
          <cell r="V33">
            <v>1.3316753244770102E-2</v>
          </cell>
          <cell r="X33">
            <v>9.922462586085104E-2</v>
          </cell>
          <cell r="Y33">
            <v>0.34452594707132361</v>
          </cell>
          <cell r="Z33">
            <v>1.9975129867155151E-2</v>
          </cell>
          <cell r="AB33">
            <v>0.1178292432097606</v>
          </cell>
          <cell r="AC33">
            <v>0.38280660785702625</v>
          </cell>
          <cell r="AD33">
            <v>2.6633506489540205E-2</v>
          </cell>
        </row>
        <row r="34">
          <cell r="A34">
            <v>51657292</v>
          </cell>
          <cell r="C34" t="str">
            <v>Verein SPITEX Küsnacht</v>
          </cell>
          <cell r="F34">
            <v>12255</v>
          </cell>
          <cell r="G34">
            <v>1.8384098178591095</v>
          </cell>
          <cell r="H34">
            <v>2.2696153745949958</v>
          </cell>
          <cell r="I34">
            <v>0.39476732224155203</v>
          </cell>
          <cell r="J34">
            <v>4.502792514695658</v>
          </cell>
          <cell r="M34">
            <v>1</v>
          </cell>
          <cell r="P34">
            <v>0</v>
          </cell>
          <cell r="Q34">
            <v>0.44060328952364725</v>
          </cell>
          <cell r="R34">
            <v>0</v>
          </cell>
          <cell r="T34">
            <v>0.23899327632168424</v>
          </cell>
          <cell r="U34">
            <v>0.90784614983799838</v>
          </cell>
          <cell r="V34">
            <v>3.9476732224155209E-2</v>
          </cell>
          <cell r="X34">
            <v>0.29414557085745752</v>
          </cell>
          <cell r="Y34">
            <v>1.0213269185677483</v>
          </cell>
          <cell r="Z34">
            <v>5.9215098336232799E-2</v>
          </cell>
          <cell r="AB34">
            <v>0.34929786539323082</v>
          </cell>
          <cell r="AC34">
            <v>1.1348076872974979</v>
          </cell>
          <cell r="AD34">
            <v>7.8953464448310418E-2</v>
          </cell>
        </row>
        <row r="35">
          <cell r="A35">
            <v>52326959</v>
          </cell>
          <cell r="C35" t="str">
            <v>Spitex-Dienste Bäretswil</v>
          </cell>
          <cell r="F35">
            <v>6362</v>
          </cell>
          <cell r="G35">
            <v>0.95438296705178749</v>
          </cell>
          <cell r="H35">
            <v>1.1782368839798747</v>
          </cell>
          <cell r="I35">
            <v>0.20493755235420269</v>
          </cell>
          <cell r="J35">
            <v>2.3375574033858646</v>
          </cell>
          <cell r="M35">
            <v>1</v>
          </cell>
          <cell r="P35">
            <v>0</v>
          </cell>
          <cell r="Q35">
            <v>0.84872576439992087</v>
          </cell>
          <cell r="R35">
            <v>0</v>
          </cell>
          <cell r="T35">
            <v>0.12406978571673238</v>
          </cell>
          <cell r="U35">
            <v>0.47129475359194989</v>
          </cell>
          <cell r="V35">
            <v>2.0493755235420269E-2</v>
          </cell>
          <cell r="X35">
            <v>0.15270127472828601</v>
          </cell>
          <cell r="Y35">
            <v>0.53020659779094359</v>
          </cell>
          <cell r="Z35">
            <v>3.0740632853130404E-2</v>
          </cell>
          <cell r="AB35">
            <v>0.18133276373983961</v>
          </cell>
          <cell r="AC35">
            <v>0.58911844198993735</v>
          </cell>
          <cell r="AD35">
            <v>4.0987510470840538E-2</v>
          </cell>
        </row>
        <row r="36">
          <cell r="A36">
            <v>52344193</v>
          </cell>
          <cell r="C36" t="str">
            <v>Spitex Wald und Fischenthal</v>
          </cell>
          <cell r="F36">
            <v>10791</v>
          </cell>
          <cell r="G36">
            <v>1.6187907257868339</v>
          </cell>
          <cell r="H36">
            <v>1.998483843921224</v>
          </cell>
          <cell r="I36">
            <v>0.34760784776079867</v>
          </cell>
          <cell r="J36">
            <v>3.9648824174688562</v>
          </cell>
          <cell r="P36">
            <v>0</v>
          </cell>
          <cell r="Q36">
            <v>0</v>
          </cell>
          <cell r="R36">
            <v>0</v>
          </cell>
          <cell r="T36">
            <v>0.21044279435228841</v>
          </cell>
          <cell r="U36">
            <v>0.79939353756848963</v>
          </cell>
          <cell r="V36">
            <v>3.476078477607987E-2</v>
          </cell>
          <cell r="X36">
            <v>0.25900651612589343</v>
          </cell>
          <cell r="Y36">
            <v>0.89931772976455082</v>
          </cell>
          <cell r="Z36">
            <v>5.2141177164119798E-2</v>
          </cell>
          <cell r="AB36">
            <v>0.30757023789949844</v>
          </cell>
          <cell r="AC36">
            <v>0.99924192196061201</v>
          </cell>
          <cell r="AD36">
            <v>6.952156955215974E-2</v>
          </cell>
        </row>
        <row r="37">
          <cell r="A37">
            <v>52347503</v>
          </cell>
          <cell r="C37" t="str">
            <v>Spitex Adliswil  (bis 31.12.2019)</v>
          </cell>
          <cell r="F37">
            <v>13302</v>
          </cell>
          <cell r="G37">
            <v>1.9954734718206346</v>
          </cell>
          <cell r="H37">
            <v>2.4635188668186565</v>
          </cell>
          <cell r="I37">
            <v>0.42849407755668095</v>
          </cell>
          <cell r="J37">
            <v>4.8874864161959719</v>
          </cell>
          <cell r="L37">
            <v>1</v>
          </cell>
          <cell r="M37">
            <v>2</v>
          </cell>
          <cell r="P37">
            <v>0.50113419903679191</v>
          </cell>
          <cell r="Q37">
            <v>0.81184683703387406</v>
          </cell>
          <cell r="R37">
            <v>0</v>
          </cell>
          <cell r="T37">
            <v>0.25941155133668253</v>
          </cell>
          <cell r="U37">
            <v>0.98540754672746267</v>
          </cell>
          <cell r="V37">
            <v>4.2849407755668097E-2</v>
          </cell>
          <cell r="X37">
            <v>0.31927575549130155</v>
          </cell>
          <cell r="Y37">
            <v>1.1085834900683955</v>
          </cell>
          <cell r="Z37">
            <v>6.4274111633502135E-2</v>
          </cell>
          <cell r="AB37">
            <v>0.37913995964592057</v>
          </cell>
          <cell r="AC37">
            <v>1.2317594334093283</v>
          </cell>
          <cell r="AD37">
            <v>8.5698815511336193E-2</v>
          </cell>
        </row>
        <row r="38">
          <cell r="A38">
            <v>52683257</v>
          </cell>
          <cell r="C38" t="str">
            <v>Stiftung Alterswohnungen der Stadt Zürich</v>
          </cell>
          <cell r="F38">
            <v>33373</v>
          </cell>
          <cell r="G38">
            <v>5.0063852183934774</v>
          </cell>
          <cell r="H38">
            <v>6.1806506647375601</v>
          </cell>
          <cell r="I38">
            <v>1.0750362990752602</v>
          </cell>
          <cell r="J38">
            <v>12.262072182206298</v>
          </cell>
          <cell r="P38">
            <v>0</v>
          </cell>
          <cell r="Q38">
            <v>0</v>
          </cell>
          <cell r="R38">
            <v>0</v>
          </cell>
          <cell r="T38">
            <v>0.65083007839115203</v>
          </cell>
          <cell r="U38">
            <v>2.4722602658950241</v>
          </cell>
          <cell r="V38">
            <v>0.10750362990752603</v>
          </cell>
          <cell r="X38">
            <v>0.80102163494295642</v>
          </cell>
          <cell r="Y38">
            <v>2.7812927991319021</v>
          </cell>
          <cell r="Z38">
            <v>0.16125544486128904</v>
          </cell>
          <cell r="AB38">
            <v>0.95121319149476069</v>
          </cell>
          <cell r="AC38">
            <v>3.09032533236878</v>
          </cell>
          <cell r="AD38">
            <v>0.21500725981505206</v>
          </cell>
        </row>
        <row r="39">
          <cell r="A39">
            <v>53199943</v>
          </cell>
          <cell r="C39" t="str">
            <v>Spitex Verein Zell (bis 31.12.2019)</v>
          </cell>
          <cell r="F39">
            <v>3342</v>
          </cell>
          <cell r="G39">
            <v>0.50134358313220273</v>
          </cell>
          <cell r="H39">
            <v>0.61893550239873329</v>
          </cell>
          <cell r="I39">
            <v>0.1076550298597525</v>
          </cell>
          <cell r="J39">
            <v>1.2279341153906886</v>
          </cell>
          <cell r="P39">
            <v>0</v>
          </cell>
          <cell r="Q39">
            <v>0</v>
          </cell>
          <cell r="R39">
            <v>0</v>
          </cell>
          <cell r="T39">
            <v>6.5174665807186352E-2</v>
          </cell>
          <cell r="U39">
            <v>0.24757420095949334</v>
          </cell>
          <cell r="V39">
            <v>1.0765502985975251E-2</v>
          </cell>
        </row>
        <row r="40">
          <cell r="A40">
            <v>53385180</v>
          </cell>
          <cell r="C40" t="str">
            <v>Spitex Kilchberg Rüschlikon</v>
          </cell>
          <cell r="F40">
            <v>15391</v>
          </cell>
          <cell r="G40">
            <v>2.3088507145385195</v>
          </cell>
          <cell r="H40">
            <v>2.8503998556011081</v>
          </cell>
          <cell r="I40">
            <v>0.49578652440797444</v>
          </cell>
          <cell r="J40">
            <v>5.6550370945476027</v>
          </cell>
          <cell r="L40">
            <v>1</v>
          </cell>
          <cell r="M40">
            <v>1</v>
          </cell>
          <cell r="P40">
            <v>0.43311591940662764</v>
          </cell>
          <cell r="Q40">
            <v>0.35082797174402552</v>
          </cell>
          <cell r="R40">
            <v>0</v>
          </cell>
          <cell r="T40">
            <v>0.30015059289000756</v>
          </cell>
          <cell r="U40">
            <v>1.1401599422404434</v>
          </cell>
          <cell r="V40">
            <v>4.9578652440797448E-2</v>
          </cell>
          <cell r="X40">
            <v>0.36941611432616311</v>
          </cell>
          <cell r="Y40">
            <v>1.2826799350204987</v>
          </cell>
          <cell r="Z40">
            <v>7.4367978661196169E-2</v>
          </cell>
          <cell r="AB40">
            <v>0.43868163576231872</v>
          </cell>
          <cell r="AC40">
            <v>1.425199927800554</v>
          </cell>
          <cell r="AD40">
            <v>9.9157304881594896E-2</v>
          </cell>
        </row>
        <row r="41">
          <cell r="A41">
            <v>61765364</v>
          </cell>
          <cell r="C41" t="str">
            <v>Spitex Wyland AG (vormals Spitex-Zentrum Andelfingen + Spitex Stammertal)</v>
          </cell>
          <cell r="F41">
            <v>6195</v>
          </cell>
          <cell r="G41">
            <v>1</v>
          </cell>
          <cell r="H41">
            <v>1.2</v>
          </cell>
          <cell r="I41">
            <v>0.2</v>
          </cell>
          <cell r="J41">
            <v>2.2999999999999998</v>
          </cell>
          <cell r="P41">
            <v>0</v>
          </cell>
          <cell r="Q41">
            <v>0</v>
          </cell>
          <cell r="R41">
            <v>0</v>
          </cell>
          <cell r="T41" t="str">
            <v>0.2            0.1 + 0.1</v>
          </cell>
          <cell r="U41" t="str">
            <v>0.4           0.2 + 0.2</v>
          </cell>
          <cell r="V41" t="str">
            <v>0.0                 0.0 + 0.0</v>
          </cell>
          <cell r="X41" t="str">
            <v>0.2              0.1 + 0.1</v>
          </cell>
          <cell r="Y41" t="str">
            <v>0.6       0.3 + 0.3</v>
          </cell>
          <cell r="Z41" t="str">
            <v>0.0              0.0 + 0.0</v>
          </cell>
          <cell r="AB41">
            <v>0.2</v>
          </cell>
          <cell r="AC41">
            <v>0.6</v>
          </cell>
          <cell r="AD41">
            <v>0</v>
          </cell>
        </row>
        <row r="42">
          <cell r="A42">
            <v>61834232</v>
          </cell>
          <cell r="C42" t="str">
            <v>Spitex Thalwil (bis 31.12.2019)</v>
          </cell>
          <cell r="F42">
            <v>15139</v>
          </cell>
          <cell r="G42">
            <v>2.2710474281982096</v>
          </cell>
          <cell r="H42">
            <v>2.8037296740916888</v>
          </cell>
          <cell r="I42">
            <v>0.48766890994817269</v>
          </cell>
          <cell r="J42">
            <v>5.5624460122380714</v>
          </cell>
          <cell r="M42">
            <v>3</v>
          </cell>
          <cell r="P42">
            <v>0</v>
          </cell>
          <cell r="Q42">
            <v>1.0700032987209782</v>
          </cell>
          <cell r="R42">
            <v>0</v>
          </cell>
          <cell r="T42">
            <v>0.29523616566576727</v>
          </cell>
          <cell r="U42">
            <v>1.1214918696366756</v>
          </cell>
          <cell r="V42">
            <v>4.876689099481727E-2</v>
          </cell>
        </row>
        <row r="43">
          <cell r="A43">
            <v>61947003</v>
          </cell>
          <cell r="C43" t="str">
            <v>Spitex-Zentrum Stadel-Bachs-Weiach</v>
          </cell>
          <cell r="F43">
            <v>2104</v>
          </cell>
          <cell r="G43">
            <v>0.31562743833337953</v>
          </cell>
          <cell r="H43">
            <v>0.3896589757770601</v>
          </cell>
          <cell r="I43">
            <v>6.7775638188186493E-2</v>
          </cell>
          <cell r="J43">
            <v>0.77306205229862601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T43">
            <v>4.1031566983339339E-2</v>
          </cell>
          <cell r="U43">
            <v>0.15586359031082406</v>
          </cell>
          <cell r="V43">
            <v>6.7775638188186495E-3</v>
          </cell>
          <cell r="X43">
            <v>5.0500390133340727E-2</v>
          </cell>
          <cell r="Y43">
            <v>0.17534653909967704</v>
          </cell>
          <cell r="Z43">
            <v>1.0166345728227973E-2</v>
          </cell>
          <cell r="AB43">
            <v>5.9969213283342114E-2</v>
          </cell>
          <cell r="AC43">
            <v>0.19482948788853005</v>
          </cell>
          <cell r="AD43">
            <v>1.3555127637637299E-2</v>
          </cell>
        </row>
        <row r="44">
          <cell r="A44">
            <v>62026329</v>
          </cell>
          <cell r="C44" t="str">
            <v>SPITEX Pfannenstiel</v>
          </cell>
          <cell r="F44">
            <v>23903</v>
          </cell>
          <cell r="G44">
            <v>3.5857617198112028</v>
          </cell>
          <cell r="H44">
            <v>4.4268148754748413</v>
          </cell>
          <cell r="I44">
            <v>0.76998150171683533</v>
          </cell>
          <cell r="J44">
            <v>8.7825580970028785</v>
          </cell>
          <cell r="P44">
            <v>0</v>
          </cell>
          <cell r="Q44">
            <v>0</v>
          </cell>
          <cell r="R44">
            <v>0</v>
          </cell>
          <cell r="T44">
            <v>0.4661490235754564</v>
          </cell>
          <cell r="U44">
            <v>1.7707259501899366</v>
          </cell>
          <cell r="V44">
            <v>7.6998150171683544E-2</v>
          </cell>
          <cell r="X44">
            <v>0.57372187516979245</v>
          </cell>
          <cell r="Y44">
            <v>1.9920666939636786</v>
          </cell>
          <cell r="Z44">
            <v>0.11549722525752529</v>
          </cell>
          <cell r="AB44">
            <v>0.6812947267641285</v>
          </cell>
          <cell r="AC44">
            <v>2.2134074377374207</v>
          </cell>
          <cell r="AD44">
            <v>0.15399630034336709</v>
          </cell>
        </row>
        <row r="45">
          <cell r="A45">
            <v>62561419</v>
          </cell>
          <cell r="C45" t="str">
            <v>Spitex Bauma</v>
          </cell>
          <cell r="F45">
            <v>4649</v>
          </cell>
          <cell r="G45">
            <v>0.69741062776230112</v>
          </cell>
          <cell r="H45">
            <v>0.8609907691956048</v>
          </cell>
          <cell r="I45">
            <v>0.14975710168102616</v>
          </cell>
          <cell r="J45">
            <v>1.7081584986389322</v>
          </cell>
          <cell r="P45">
            <v>0</v>
          </cell>
          <cell r="Q45">
            <v>0</v>
          </cell>
          <cell r="R45">
            <v>0</v>
          </cell>
          <cell r="T45">
            <v>9.0663381609099147E-2</v>
          </cell>
          <cell r="U45">
            <v>0.34439630767824192</v>
          </cell>
          <cell r="V45">
            <v>1.4975710168102617E-2</v>
          </cell>
          <cell r="X45">
            <v>0.11158570044196818</v>
          </cell>
          <cell r="Y45">
            <v>0.38744584613802219</v>
          </cell>
          <cell r="Z45">
            <v>2.2463565252153924E-2</v>
          </cell>
          <cell r="AB45">
            <v>0.13250801927483721</v>
          </cell>
          <cell r="AC45">
            <v>0.4304953845978024</v>
          </cell>
          <cell r="AD45">
            <v>2.9951420336205233E-2</v>
          </cell>
        </row>
        <row r="46">
          <cell r="A46">
            <v>63762481</v>
          </cell>
          <cell r="C46" t="str">
            <v>Spitex Richterswil / Samstagern</v>
          </cell>
          <cell r="F46">
            <v>8498</v>
          </cell>
          <cell r="G46">
            <v>1.2748108226982222</v>
          </cell>
          <cell r="H46">
            <v>1.5738222320120994</v>
          </cell>
          <cell r="I46">
            <v>0.27374399872776084</v>
          </cell>
          <cell r="J46">
            <v>3.1223770534380826</v>
          </cell>
          <cell r="M46">
            <v>2</v>
          </cell>
          <cell r="P46">
            <v>0</v>
          </cell>
          <cell r="Q46">
            <v>1.2707915540391377</v>
          </cell>
          <cell r="R46">
            <v>0</v>
          </cell>
          <cell r="T46">
            <v>0.1657254069507689</v>
          </cell>
          <cell r="U46">
            <v>0.62952889280483981</v>
          </cell>
          <cell r="V46">
            <v>2.7374399872776085E-2</v>
          </cell>
          <cell r="X46">
            <v>0.20396973163171556</v>
          </cell>
          <cell r="Y46">
            <v>0.70822000440544475</v>
          </cell>
          <cell r="Z46">
            <v>4.1061599809164122E-2</v>
          </cell>
          <cell r="AB46">
            <v>0.24221405631266221</v>
          </cell>
          <cell r="AC46">
            <v>0.78691111600604968</v>
          </cell>
          <cell r="AD46">
            <v>5.4748799745552169E-2</v>
          </cell>
        </row>
        <row r="47">
          <cell r="A47">
            <v>63900102</v>
          </cell>
          <cell r="C47" t="str">
            <v>VitaFutura Spitex Volketswil</v>
          </cell>
          <cell r="F47">
            <v>14006</v>
          </cell>
          <cell r="G47">
            <v>2.101082652707849</v>
          </cell>
          <cell r="H47">
            <v>2.5938990564322739</v>
          </cell>
          <cell r="I47">
            <v>0.45117185763485745</v>
          </cell>
          <cell r="J47">
            <v>5.1461535667749807</v>
          </cell>
          <cell r="P47">
            <v>0</v>
          </cell>
          <cell r="Q47">
            <v>0</v>
          </cell>
          <cell r="R47">
            <v>0</v>
          </cell>
          <cell r="T47">
            <v>0.27314074485202039</v>
          </cell>
          <cell r="U47">
            <v>1.0375596225729096</v>
          </cell>
          <cell r="V47">
            <v>4.5117185763485751E-2</v>
          </cell>
          <cell r="X47">
            <v>0.33617322443325587</v>
          </cell>
          <cell r="Y47">
            <v>1.1672545753945234</v>
          </cell>
          <cell r="Z47">
            <v>6.7675778645228613E-2</v>
          </cell>
          <cell r="AB47">
            <v>0.39920570401449129</v>
          </cell>
          <cell r="AC47">
            <v>1.296949528216137</v>
          </cell>
          <cell r="AD47">
            <v>9.0234371526971502E-2</v>
          </cell>
        </row>
        <row r="48">
          <cell r="A48">
            <v>64152470</v>
          </cell>
          <cell r="C48" t="str">
            <v>Spitex Pfäffikon-Hittnau</v>
          </cell>
          <cell r="F48">
            <v>9369</v>
          </cell>
          <cell r="G48">
            <v>1.4054721814379436</v>
          </cell>
          <cell r="H48">
            <v>1.7351306768323556</v>
          </cell>
          <cell r="I48">
            <v>0.30180130902334568</v>
          </cell>
          <cell r="J48">
            <v>3.442404167293645</v>
          </cell>
          <cell r="P48">
            <v>0</v>
          </cell>
          <cell r="Q48">
            <v>0</v>
          </cell>
          <cell r="R48">
            <v>0</v>
          </cell>
          <cell r="T48">
            <v>0.18271138358693267</v>
          </cell>
          <cell r="U48">
            <v>0.69405227073294229</v>
          </cell>
          <cell r="V48">
            <v>3.0180130902334568E-2</v>
          </cell>
          <cell r="X48">
            <v>0.22487554903007098</v>
          </cell>
          <cell r="Y48">
            <v>0.78080880457456003</v>
          </cell>
          <cell r="Z48">
            <v>4.5270196353501851E-2</v>
          </cell>
          <cell r="AB48">
            <v>0.26703971447320929</v>
          </cell>
          <cell r="AC48">
            <v>0.86756533841617778</v>
          </cell>
          <cell r="AD48">
            <v>6.0360261804669135E-2</v>
          </cell>
        </row>
        <row r="49">
          <cell r="A49">
            <v>64167456</v>
          </cell>
          <cell r="C49" t="str">
            <v>Spitex Stäfa</v>
          </cell>
          <cell r="F49">
            <v>10693</v>
          </cell>
          <cell r="G49">
            <v>1.6040894477656025</v>
          </cell>
          <cell r="H49">
            <v>1.9803343288897832</v>
          </cell>
          <cell r="I49">
            <v>0.344450997693098</v>
          </cell>
          <cell r="J49">
            <v>3.9288747743484835</v>
          </cell>
          <cell r="M49">
            <v>1</v>
          </cell>
          <cell r="P49">
            <v>0</v>
          </cell>
          <cell r="Q49">
            <v>0.50496524016761402</v>
          </cell>
          <cell r="R49">
            <v>0</v>
          </cell>
          <cell r="T49">
            <v>0.20853162820952834</v>
          </cell>
          <cell r="U49">
            <v>0.79213373155591338</v>
          </cell>
          <cell r="V49">
            <v>3.4445099769309803E-2</v>
          </cell>
          <cell r="X49">
            <v>0.25665431164249641</v>
          </cell>
          <cell r="Y49">
            <v>0.89115044800040244</v>
          </cell>
          <cell r="Z49">
            <v>5.1667649653964698E-2</v>
          </cell>
          <cell r="AB49">
            <v>0.30477699507546446</v>
          </cell>
          <cell r="AC49">
            <v>0.99016716444489161</v>
          </cell>
          <cell r="AD49">
            <v>6.8890199538619606E-2</v>
          </cell>
        </row>
        <row r="50">
          <cell r="A50">
            <v>12413929</v>
          </cell>
          <cell r="B50">
            <v>12413929</v>
          </cell>
          <cell r="C50" t="str">
            <v>Spitex Seewadel (vormals Stützpunkt Affoltern a. A. Spitex Knonaueramt) à ab 1.01.2020</v>
          </cell>
          <cell r="F50">
            <v>13297</v>
          </cell>
          <cell r="G50">
            <v>1.9947234066154698</v>
          </cell>
          <cell r="H50">
            <v>2.4625928711537872</v>
          </cell>
          <cell r="I50">
            <v>0.42833301377771665</v>
          </cell>
          <cell r="J50">
            <v>4.885649291546974</v>
          </cell>
          <cell r="X50">
            <v>0.31915574505847516</v>
          </cell>
          <cell r="Y50">
            <v>1.1081667920192042</v>
          </cell>
          <cell r="Z50">
            <v>6.4249952066657498E-2</v>
          </cell>
          <cell r="AB50">
            <v>0.37899744725693923</v>
          </cell>
          <cell r="AC50">
            <v>1.2312964355768936</v>
          </cell>
          <cell r="AD50">
            <v>8.5666602755543331E-2</v>
          </cell>
        </row>
        <row r="51">
          <cell r="A51">
            <v>64212779</v>
          </cell>
          <cell r="C51" t="str">
            <v>Spitex Uitikon-Waldegg</v>
          </cell>
          <cell r="F51">
            <v>6388</v>
          </cell>
          <cell r="G51">
            <v>0.95828330611864487</v>
          </cell>
          <cell r="H51">
            <v>1.1830520614371958</v>
          </cell>
          <cell r="I51">
            <v>0.20577508400481717</v>
          </cell>
          <cell r="J51">
            <v>2.347110451560658</v>
          </cell>
          <cell r="L51">
            <v>1</v>
          </cell>
          <cell r="M51">
            <v>1</v>
          </cell>
          <cell r="P51">
            <v>1.0435327356899506</v>
          </cell>
          <cell r="Q51">
            <v>0.84527133893429818</v>
          </cell>
          <cell r="R51">
            <v>0</v>
          </cell>
          <cell r="T51">
            <v>0.12457682979542384</v>
          </cell>
          <cell r="U51">
            <v>0.47322082457487835</v>
          </cell>
          <cell r="V51">
            <v>2.0577508400481719E-2</v>
          </cell>
          <cell r="X51">
            <v>0.15332532897898318</v>
          </cell>
          <cell r="Y51">
            <v>0.53237342764673812</v>
          </cell>
          <cell r="Z51">
            <v>3.0866262600722574E-2</v>
          </cell>
          <cell r="AB51">
            <v>0.18207382816254253</v>
          </cell>
          <cell r="AC51">
            <v>0.59152603071859788</v>
          </cell>
          <cell r="AD51">
            <v>4.1155016800963437E-2</v>
          </cell>
        </row>
        <row r="52">
          <cell r="A52">
            <v>64247001</v>
          </cell>
          <cell r="C52" t="str">
            <v>Spitex-Dienste Bassersdorf-Nürensdorf-Brütten</v>
          </cell>
          <cell r="F52">
            <v>14002</v>
          </cell>
          <cell r="G52">
            <v>2.1004826005437169</v>
          </cell>
          <cell r="H52">
            <v>2.593158259900378</v>
          </cell>
          <cell r="I52">
            <v>0.45104300661168595</v>
          </cell>
          <cell r="J52">
            <v>5.1446838670557806</v>
          </cell>
          <cell r="M52">
            <v>2</v>
          </cell>
          <cell r="P52">
            <v>0</v>
          </cell>
          <cell r="Q52">
            <v>0.77126029325986245</v>
          </cell>
          <cell r="R52">
            <v>0</v>
          </cell>
          <cell r="T52">
            <v>0.27306273807068321</v>
          </cell>
          <cell r="U52">
            <v>1.0372633039601513</v>
          </cell>
          <cell r="V52">
            <v>4.5104300661168599E-2</v>
          </cell>
          <cell r="X52">
            <v>0.3360772160869947</v>
          </cell>
          <cell r="Y52">
            <v>1.1669212169551701</v>
          </cell>
          <cell r="Z52">
            <v>6.7656450991752895E-2</v>
          </cell>
          <cell r="AB52">
            <v>0.39909169410330625</v>
          </cell>
          <cell r="AC52">
            <v>1.296579129950189</v>
          </cell>
          <cell r="AD52">
            <v>9.0208601322337198E-2</v>
          </cell>
        </row>
        <row r="53">
          <cell r="A53">
            <v>42107610</v>
          </cell>
          <cell r="B53">
            <v>42107610</v>
          </cell>
          <cell r="C53" t="str">
            <v>Spitex Perle</v>
          </cell>
          <cell r="F53">
            <v>16191</v>
          </cell>
          <cell r="G53">
            <v>2.4288611473648993</v>
          </cell>
          <cell r="H53">
            <v>2.9985591619802188</v>
          </cell>
          <cell r="I53">
            <v>0.52155672904226591</v>
          </cell>
          <cell r="J53">
            <v>5.9489770383873841</v>
          </cell>
          <cell r="P53">
            <v>0</v>
          </cell>
          <cell r="Q53">
            <v>0</v>
          </cell>
          <cell r="R53">
            <v>0</v>
          </cell>
          <cell r="T53">
            <v>0.31575194915743693</v>
          </cell>
          <cell r="U53">
            <v>1.1994236647920875</v>
          </cell>
          <cell r="V53">
            <v>5.2155672904226597E-2</v>
          </cell>
          <cell r="X53">
            <v>0.38861778357838389</v>
          </cell>
          <cell r="Y53">
            <v>1.3493516228910984</v>
          </cell>
          <cell r="Z53">
            <v>7.8233509356339881E-2</v>
          </cell>
          <cell r="AB53">
            <v>0.46148361799933085</v>
          </cell>
          <cell r="AC53">
            <v>1.4992795809901094</v>
          </cell>
          <cell r="AD53">
            <v>0.10431134580845319</v>
          </cell>
        </row>
        <row r="54">
          <cell r="A54">
            <v>45242590</v>
          </cell>
          <cell r="B54">
            <v>45242590</v>
          </cell>
          <cell r="C54" t="str">
            <v>Spitex Stiftung Amalie Widmer</v>
          </cell>
          <cell r="F54">
            <v>1337</v>
          </cell>
          <cell r="G54">
            <v>0.20056743586108766</v>
          </cell>
          <cell r="H54">
            <v>0.24761124078608809</v>
          </cell>
          <cell r="I54">
            <v>4.3068454495059569E-2</v>
          </cell>
          <cell r="J54">
            <v>0.49124713114223534</v>
          </cell>
          <cell r="P54">
            <v>0</v>
          </cell>
          <cell r="Q54">
            <v>0</v>
          </cell>
          <cell r="R54">
            <v>0</v>
          </cell>
          <cell r="T54">
            <v>2.6073766661941396E-2</v>
          </cell>
          <cell r="U54">
            <v>9.9044496314435237E-2</v>
          </cell>
          <cell r="V54">
            <v>4.3068454495059569E-3</v>
          </cell>
          <cell r="X54">
            <v>3.2090789737774024E-2</v>
          </cell>
          <cell r="Y54">
            <v>0.11142505835373964</v>
          </cell>
          <cell r="Z54">
            <v>6.4602681742589353E-3</v>
          </cell>
          <cell r="AB54">
            <v>3.8107812813606659E-2</v>
          </cell>
          <cell r="AC54">
            <v>0.12380562039304405</v>
          </cell>
          <cell r="AD54">
            <v>8.6136908990119138E-3</v>
          </cell>
        </row>
        <row r="55">
          <cell r="A55">
            <v>51928115</v>
          </cell>
          <cell r="B55">
            <v>51928115</v>
          </cell>
          <cell r="C55" t="str">
            <v>Serata Spitex</v>
          </cell>
          <cell r="F55">
            <v>1255</v>
          </cell>
          <cell r="G55">
            <v>0.18826636649638373</v>
          </cell>
          <cell r="H55">
            <v>0.2324249118822293</v>
          </cell>
          <cell r="I55">
            <v>4.0427008520044702E-2</v>
          </cell>
          <cell r="J55">
            <v>0.46111828689865775</v>
          </cell>
          <cell r="P55">
            <v>0</v>
          </cell>
          <cell r="Q55">
            <v>0</v>
          </cell>
          <cell r="R55">
            <v>0</v>
          </cell>
          <cell r="T55">
            <v>2.4474627644529887E-2</v>
          </cell>
          <cell r="U55">
            <v>9.2969964752891723E-2</v>
          </cell>
          <cell r="V55">
            <v>4.0427008520044702E-3</v>
          </cell>
          <cell r="X55">
            <v>3.0122618639421398E-2</v>
          </cell>
          <cell r="Y55">
            <v>0.10459121034700319</v>
          </cell>
          <cell r="Z55">
            <v>6.0640512780067053E-3</v>
          </cell>
          <cell r="AB55">
            <v>3.577060963431291E-2</v>
          </cell>
          <cell r="AC55">
            <v>0.11621245594111465</v>
          </cell>
          <cell r="AD55">
            <v>8.0854017040089404E-3</v>
          </cell>
        </row>
        <row r="56">
          <cell r="A56">
            <v>52347503</v>
          </cell>
          <cell r="B56">
            <v>52347503</v>
          </cell>
          <cell r="C56" t="str">
            <v>Spitex Zimmerberg AG  ab 1.01.2020 infolge Zusammenschluss Spitex Thalwil und Spitex Adliswil</v>
          </cell>
          <cell r="F56" t="str">
            <v>28'441</v>
          </cell>
          <cell r="G56">
            <v>4.3</v>
          </cell>
          <cell r="H56">
            <v>5.3</v>
          </cell>
          <cell r="I56">
            <v>0.9</v>
          </cell>
          <cell r="J56">
            <v>10.5</v>
          </cell>
          <cell r="X56">
            <v>0.7</v>
          </cell>
          <cell r="Y56">
            <v>2.4</v>
          </cell>
          <cell r="Z56">
            <v>0.2</v>
          </cell>
          <cell r="AB56">
            <v>0.8</v>
          </cell>
          <cell r="AC56">
            <v>2.6</v>
          </cell>
          <cell r="AD56">
            <v>0.2</v>
          </cell>
        </row>
        <row r="57">
          <cell r="A57">
            <v>53329762</v>
          </cell>
          <cell r="B57">
            <v>53329762</v>
          </cell>
          <cell r="C57" t="str">
            <v>Permed AG</v>
          </cell>
          <cell r="F57">
            <v>6915</v>
          </cell>
          <cell r="G57">
            <v>1.0373401787430228</v>
          </cell>
          <cell r="H57">
            <v>1.2806520045144347</v>
          </cell>
          <cell r="I57">
            <v>0.22275120630765666</v>
          </cell>
          <cell r="J57">
            <v>2.5407433895651144</v>
          </cell>
          <cell r="P57">
            <v>0</v>
          </cell>
          <cell r="Q57">
            <v>0</v>
          </cell>
          <cell r="R57">
            <v>0</v>
          </cell>
          <cell r="T57">
            <v>0.13485422323659296</v>
          </cell>
          <cell r="U57">
            <v>0.51226080180577394</v>
          </cell>
          <cell r="V57">
            <v>2.2275120630765668E-2</v>
          </cell>
          <cell r="X57">
            <v>0.16597442859888364</v>
          </cell>
          <cell r="Y57">
            <v>0.57629340203149559</v>
          </cell>
          <cell r="Z57">
            <v>3.34126809461485E-2</v>
          </cell>
          <cell r="AB57">
            <v>0.19709463396117433</v>
          </cell>
          <cell r="AC57">
            <v>0.64032600225721736</v>
          </cell>
          <cell r="AD57">
            <v>4.4550241261531336E-2</v>
          </cell>
        </row>
        <row r="58">
          <cell r="A58">
            <v>60357499</v>
          </cell>
          <cell r="B58">
            <v>60357499</v>
          </cell>
          <cell r="C58" t="str">
            <v>Spitex für Stadt und Land</v>
          </cell>
          <cell r="F58">
            <v>14708</v>
          </cell>
          <cell r="G58">
            <v>2.2063918075129973</v>
          </cell>
          <cell r="H58">
            <v>2.7239088477799429</v>
          </cell>
          <cell r="I58">
            <v>0.47378521220144815</v>
          </cell>
          <cell r="J58">
            <v>5.4040858674943886</v>
          </cell>
          <cell r="P58">
            <v>0</v>
          </cell>
          <cell r="Q58">
            <v>0</v>
          </cell>
          <cell r="R58">
            <v>0</v>
          </cell>
          <cell r="T58">
            <v>0.28683093497668966</v>
          </cell>
          <cell r="U58">
            <v>1.0895635391119771</v>
          </cell>
          <cell r="V58">
            <v>4.7378521220144819E-2</v>
          </cell>
          <cell r="X58">
            <v>0.35302268920207958</v>
          </cell>
          <cell r="Y58">
            <v>1.2257589815009744</v>
          </cell>
          <cell r="Z58">
            <v>7.1067781830217225E-2</v>
          </cell>
          <cell r="AB58">
            <v>0.4192144434274695</v>
          </cell>
          <cell r="AC58">
            <v>1.3619544238899715</v>
          </cell>
          <cell r="AD58">
            <v>9.4757042440289638E-2</v>
          </cell>
        </row>
        <row r="59">
          <cell r="A59">
            <v>61593964</v>
          </cell>
          <cell r="B59">
            <v>61593964</v>
          </cell>
          <cell r="C59" t="str">
            <v>Heimex</v>
          </cell>
          <cell r="F59">
            <v>140</v>
          </cell>
          <cell r="G59">
            <v>2.1001825744616509E-2</v>
          </cell>
          <cell r="H59">
            <v>2.5927878616344303E-2</v>
          </cell>
          <cell r="I59">
            <v>4.5097858110010021E-3</v>
          </cell>
          <cell r="J59">
            <v>5.1439490171961817E-2</v>
          </cell>
          <cell r="P59">
            <v>0</v>
          </cell>
          <cell r="Q59">
            <v>0</v>
          </cell>
          <cell r="R59">
            <v>0</v>
          </cell>
          <cell r="T59">
            <v>2.7302373468001463E-3</v>
          </cell>
          <cell r="U59">
            <v>1.0371151446537722E-2</v>
          </cell>
          <cell r="V59">
            <v>4.5097858110010021E-4</v>
          </cell>
          <cell r="X59">
            <v>3.3602921191386416E-3</v>
          </cell>
          <cell r="Y59">
            <v>1.1667545377354937E-2</v>
          </cell>
          <cell r="Z59">
            <v>6.7646787165015032E-4</v>
          </cell>
          <cell r="AB59">
            <v>3.9903468914771366E-3</v>
          </cell>
          <cell r="AC59">
            <v>1.2963939308172152E-2</v>
          </cell>
          <cell r="AD59">
            <v>9.0195716220020043E-4</v>
          </cell>
        </row>
        <row r="60">
          <cell r="A60">
            <v>61885059</v>
          </cell>
          <cell r="B60">
            <v>61885059</v>
          </cell>
          <cell r="C60" t="str">
            <v>Senevita Spitex Erlenbach (vormals Spitex-Verein Erlenbach)</v>
          </cell>
          <cell r="F60">
            <v>3802</v>
          </cell>
          <cell r="G60">
            <v>0.57034958200737129</v>
          </cell>
          <cell r="H60">
            <v>0.7041271035667217</v>
          </cell>
          <cell r="I60">
            <v>0.12247289752447008</v>
          </cell>
          <cell r="J60">
            <v>1.396949583098563</v>
          </cell>
          <cell r="P60">
            <v>0</v>
          </cell>
          <cell r="Q60">
            <v>0</v>
          </cell>
          <cell r="R60">
            <v>0</v>
          </cell>
          <cell r="T60">
            <v>7.4145445660958265E-2</v>
          </cell>
          <cell r="U60">
            <v>0.28165084142668867</v>
          </cell>
          <cell r="V60">
            <v>1.2247289752447009E-2</v>
          </cell>
          <cell r="X60">
            <v>9.1255933121179411E-2</v>
          </cell>
          <cell r="Y60">
            <v>0.31685719660502476</v>
          </cell>
          <cell r="Z60">
            <v>1.837093462867051E-2</v>
          </cell>
          <cell r="AB60">
            <v>0.10836642058140054</v>
          </cell>
          <cell r="AC60">
            <v>0.35206355178336085</v>
          </cell>
          <cell r="AD60">
            <v>2.4494579504894018E-2</v>
          </cell>
        </row>
        <row r="61">
          <cell r="A61">
            <v>62870064</v>
          </cell>
          <cell r="B61">
            <v>62870064</v>
          </cell>
          <cell r="C61" t="str">
            <v>Medi Ta Na GmbH</v>
          </cell>
          <cell r="F61">
            <v>3508</v>
          </cell>
          <cell r="G61">
            <v>0.52624574794367662</v>
          </cell>
          <cell r="H61">
            <v>0.64967855847239875</v>
          </cell>
          <cell r="I61">
            <v>0.11300234732136798</v>
          </cell>
          <cell r="J61">
            <v>1.2889266537374433</v>
          </cell>
          <cell r="P61">
            <v>0</v>
          </cell>
          <cell r="Q61">
            <v>0</v>
          </cell>
          <cell r="R61">
            <v>0</v>
          </cell>
          <cell r="T61">
            <v>6.8411947232677961E-2</v>
          </cell>
          <cell r="U61">
            <v>0.25987142338895952</v>
          </cell>
          <cell r="V61">
            <v>1.1300234732136798E-2</v>
          </cell>
          <cell r="X61">
            <v>8.419931967098826E-2</v>
          </cell>
          <cell r="Y61">
            <v>0.29235535131257945</v>
          </cell>
          <cell r="Z61">
            <v>1.6950352098205196E-2</v>
          </cell>
          <cell r="AB61">
            <v>9.9986692109298558E-2</v>
          </cell>
          <cell r="AC61">
            <v>0.32483927923619937</v>
          </cell>
          <cell r="AD61">
            <v>2.2600469464273597E-2</v>
          </cell>
        </row>
        <row r="62">
          <cell r="A62">
            <v>63693388</v>
          </cell>
          <cell r="B62">
            <v>63693388</v>
          </cell>
          <cell r="C62" t="str">
            <v>Internursing Care AG</v>
          </cell>
          <cell r="F62">
            <v>7205</v>
          </cell>
          <cell r="G62">
            <v>1.0808439606425855</v>
          </cell>
          <cell r="H62">
            <v>1.3343597530768621</v>
          </cell>
          <cell r="I62">
            <v>0.23209290548758729</v>
          </cell>
          <cell r="J62">
            <v>2.6472966192070349</v>
          </cell>
          <cell r="P62">
            <v>0</v>
          </cell>
          <cell r="Q62">
            <v>0</v>
          </cell>
          <cell r="R62">
            <v>0</v>
          </cell>
          <cell r="T62">
            <v>0.14050971488353611</v>
          </cell>
          <cell r="U62">
            <v>0.53374390123074489</v>
          </cell>
          <cell r="V62">
            <v>2.320929054875873E-2</v>
          </cell>
          <cell r="X62">
            <v>0.17293503370281368</v>
          </cell>
          <cell r="Y62">
            <v>0.60046188888458796</v>
          </cell>
          <cell r="Z62">
            <v>3.481393582313809E-2</v>
          </cell>
          <cell r="AB62">
            <v>0.20536035252209126</v>
          </cell>
          <cell r="AC62">
            <v>0.66717987653843103</v>
          </cell>
          <cell r="AD62">
            <v>4.641858109751746E-2</v>
          </cell>
        </row>
        <row r="63">
          <cell r="A63">
            <v>64167634</v>
          </cell>
          <cell r="B63">
            <v>64167634</v>
          </cell>
          <cell r="C63" t="str">
            <v>Regio-Spitex Limmattal</v>
          </cell>
          <cell r="F63">
            <v>32189</v>
          </cell>
          <cell r="G63">
            <v>4.828769777810435</v>
          </cell>
          <cell r="H63">
            <v>5.9613748912964777</v>
          </cell>
          <cell r="I63">
            <v>1.0368963962165092</v>
          </cell>
          <cell r="J63">
            <v>11.827041065323421</v>
          </cell>
          <cell r="M63">
            <v>3</v>
          </cell>
          <cell r="N63">
            <v>1</v>
          </cell>
          <cell r="P63">
            <v>0</v>
          </cell>
          <cell r="Q63">
            <v>0.50323961413330287</v>
          </cell>
          <cell r="R63">
            <v>0.96441650645991339</v>
          </cell>
          <cell r="T63">
            <v>0.62774007111535657</v>
          </cell>
          <cell r="U63">
            <v>2.3845499565185913</v>
          </cell>
          <cell r="V63">
            <v>0.10368963962165093</v>
          </cell>
          <cell r="X63">
            <v>0.77260316444966959</v>
          </cell>
          <cell r="Y63">
            <v>2.682618701083415</v>
          </cell>
          <cell r="Z63">
            <v>0.15553445943247637</v>
          </cell>
          <cell r="AB63">
            <v>0.91746625778398272</v>
          </cell>
          <cell r="AC63">
            <v>2.9806874456482388</v>
          </cell>
          <cell r="AD63">
            <v>0.20737927924330185</v>
          </cell>
        </row>
        <row r="64">
          <cell r="A64">
            <v>64634813</v>
          </cell>
          <cell r="B64">
            <v>64634813</v>
          </cell>
          <cell r="C64" t="str">
            <v>Spitex Buchs-Dällikon</v>
          </cell>
          <cell r="F64">
            <v>3391</v>
          </cell>
          <cell r="G64">
            <v>0.50869422214281845</v>
          </cell>
          <cell r="H64">
            <v>0.62801025991445381</v>
          </cell>
          <cell r="I64">
            <v>0.10923345489360284</v>
          </cell>
          <cell r="J64">
            <v>1.2459379369508752</v>
          </cell>
          <cell r="P64">
            <v>0</v>
          </cell>
          <cell r="Q64">
            <v>0</v>
          </cell>
          <cell r="R64">
            <v>0</v>
          </cell>
          <cell r="T64">
            <v>6.6130248878566403E-2</v>
          </cell>
          <cell r="U64">
            <v>0.25120410396578152</v>
          </cell>
          <cell r="V64">
            <v>1.0923345489360284E-2</v>
          </cell>
          <cell r="X64">
            <v>8.1391075542850952E-2</v>
          </cell>
          <cell r="Y64">
            <v>0.28260461696150424</v>
          </cell>
          <cell r="Z64">
            <v>1.6385018234040424E-2</v>
          </cell>
          <cell r="AB64">
            <v>9.6651902207135501E-2</v>
          </cell>
          <cell r="AC64">
            <v>0.3140051299572269</v>
          </cell>
          <cell r="AD64">
            <v>2.1846690978720568E-2</v>
          </cell>
        </row>
        <row r="65">
          <cell r="A65">
            <v>64649097</v>
          </cell>
          <cell r="B65">
            <v>64649097</v>
          </cell>
          <cell r="C65" t="str">
            <v>Villa Vita (vormals SRK Kt. ZH)</v>
          </cell>
          <cell r="F65">
            <v>4750</v>
          </cell>
          <cell r="G65">
            <v>0.71256194490663161</v>
          </cell>
          <cell r="H65">
            <v>0.87969588162596746</v>
          </cell>
          <cell r="I65">
            <v>0.15301059001610542</v>
          </cell>
          <cell r="J65">
            <v>1.7452684165487045</v>
          </cell>
          <cell r="P65">
            <v>0</v>
          </cell>
          <cell r="Q65">
            <v>0</v>
          </cell>
          <cell r="R65">
            <v>0</v>
          </cell>
          <cell r="T65">
            <v>9.2633052837862107E-2</v>
          </cell>
          <cell r="U65">
            <v>0.35187835265038703</v>
          </cell>
          <cell r="V65">
            <v>1.5301059001610544E-2</v>
          </cell>
          <cell r="X65">
            <v>0.11400991118506106</v>
          </cell>
          <cell r="Y65">
            <v>0.39586314673168538</v>
          </cell>
          <cell r="Z65">
            <v>2.2951588502415812E-2</v>
          </cell>
          <cell r="AB65">
            <v>0.13538676953226</v>
          </cell>
          <cell r="AC65">
            <v>0.43984794081298373</v>
          </cell>
          <cell r="AD65">
            <v>3.0602118003221088E-2</v>
          </cell>
        </row>
        <row r="66">
          <cell r="A66">
            <v>65005396</v>
          </cell>
          <cell r="B66">
            <v>65005396</v>
          </cell>
          <cell r="C66" t="str">
            <v>Spitex Greifensee</v>
          </cell>
          <cell r="F66">
            <v>2627</v>
          </cell>
          <cell r="G66">
            <v>0.39408425879362552</v>
          </cell>
          <cell r="H66">
            <v>0.48651812232240349</v>
          </cell>
          <cell r="I66">
            <v>8.4622909467854529E-2</v>
          </cell>
          <cell r="J66">
            <v>0.96522529058388362</v>
          </cell>
          <cell r="P66">
            <v>0</v>
          </cell>
          <cell r="Q66">
            <v>0</v>
          </cell>
          <cell r="R66">
            <v>0</v>
          </cell>
          <cell r="T66">
            <v>5.1230953643171318E-2</v>
          </cell>
          <cell r="U66">
            <v>0.19460724892896142</v>
          </cell>
          <cell r="V66">
            <v>8.4622909467854529E-3</v>
          </cell>
          <cell r="X66">
            <v>6.3053481406980083E-2</v>
          </cell>
          <cell r="Y66">
            <v>0.21893315504508157</v>
          </cell>
          <cell r="Z66">
            <v>1.2693436420178179E-2</v>
          </cell>
          <cell r="AB66">
            <v>7.4876009170788849E-2</v>
          </cell>
          <cell r="AC66">
            <v>0.24325906116120175</v>
          </cell>
          <cell r="AD66">
            <v>1.6924581893570906E-2</v>
          </cell>
        </row>
        <row r="67">
          <cell r="A67">
            <v>65832162</v>
          </cell>
          <cell r="B67">
            <v>65832162</v>
          </cell>
          <cell r="C67" t="str">
            <v>Spitex Knonaueramt (Reduktion ab 1.01.2020 infolge neue Trägerschaft Stützpunkt Affoltern am Albis)</v>
          </cell>
          <cell r="F67" t="str">
            <v>52188           38'938</v>
          </cell>
          <cell r="G67" t="str">
            <v>7.8                      5.8</v>
          </cell>
          <cell r="H67" t="str">
            <v>9.7                            7.2</v>
          </cell>
          <cell r="I67" t="str">
            <v>1.7               1.3</v>
          </cell>
          <cell r="J67" t="str">
            <v>19.2                14.3</v>
          </cell>
          <cell r="M67">
            <v>6</v>
          </cell>
          <cell r="N67">
            <v>1</v>
          </cell>
          <cell r="P67">
            <v>0</v>
          </cell>
          <cell r="Q67">
            <v>0.62078561889081363</v>
          </cell>
          <cell r="R67">
            <v>0.59484178214221961</v>
          </cell>
          <cell r="T67">
            <v>1.0177544761057575</v>
          </cell>
          <cell r="U67">
            <v>3.8660689406565041</v>
          </cell>
          <cell r="V67">
            <v>0.16811192993180024</v>
          </cell>
          <cell r="X67">
            <v>0.9</v>
          </cell>
          <cell r="Y67">
            <v>3.2</v>
          </cell>
          <cell r="Z67">
            <v>0.2</v>
          </cell>
          <cell r="AB67">
            <v>1.1000000000000001</v>
          </cell>
          <cell r="AC67">
            <v>3.6</v>
          </cell>
          <cell r="AD67">
            <v>0.3</v>
          </cell>
        </row>
        <row r="68">
          <cell r="A68">
            <v>65856231</v>
          </cell>
          <cell r="B68">
            <v>65856231</v>
          </cell>
          <cell r="C68" t="str">
            <v>Spitex Glattal</v>
          </cell>
          <cell r="F68">
            <v>28456</v>
          </cell>
          <cell r="G68">
            <v>4.2687710956343388</v>
          </cell>
          <cell r="H68">
            <v>5.2700265279049541</v>
          </cell>
          <cell r="I68">
            <v>0.91664617884174671</v>
          </cell>
          <cell r="J68">
            <v>10.455443802381039</v>
          </cell>
          <cell r="M68">
            <v>4</v>
          </cell>
          <cell r="P68">
            <v>0</v>
          </cell>
          <cell r="Q68">
            <v>0.75900946206245368</v>
          </cell>
          <cell r="R68">
            <v>0</v>
          </cell>
          <cell r="T68">
            <v>0.55494024243246409</v>
          </cell>
          <cell r="U68">
            <v>2.1080106111619816</v>
          </cell>
          <cell r="V68">
            <v>9.1664617884174682E-2</v>
          </cell>
          <cell r="X68">
            <v>0.68300337530149424</v>
          </cell>
          <cell r="Y68">
            <v>2.3715119375572296</v>
          </cell>
          <cell r="Z68">
            <v>0.13749692682626199</v>
          </cell>
          <cell r="AB68">
            <v>0.81106650817052439</v>
          </cell>
          <cell r="AC68">
            <v>2.635013263952477</v>
          </cell>
          <cell r="AD68">
            <v>0.18332923576834936</v>
          </cell>
        </row>
        <row r="69">
          <cell r="A69">
            <v>65907776</v>
          </cell>
          <cell r="B69">
            <v>65907776</v>
          </cell>
          <cell r="C69" t="str">
            <v>Spitex Steinmaur-Neerach</v>
          </cell>
          <cell r="F69">
            <v>5289</v>
          </cell>
          <cell r="G69">
            <v>0.79341897402340511</v>
          </cell>
          <cell r="H69">
            <v>0.97951821429889296</v>
          </cell>
          <cell r="I69">
            <v>0.17037326538845929</v>
          </cell>
          <cell r="J69">
            <v>1.9433104537107573</v>
          </cell>
          <cell r="P69">
            <v>0</v>
          </cell>
          <cell r="Q69">
            <v>0</v>
          </cell>
          <cell r="R69">
            <v>0</v>
          </cell>
          <cell r="T69">
            <v>0.10314446662304266</v>
          </cell>
          <cell r="U69">
            <v>0.3918072857195572</v>
          </cell>
          <cell r="V69">
            <v>1.7037326538845928E-2</v>
          </cell>
          <cell r="X69">
            <v>0.12694703584374481</v>
          </cell>
          <cell r="Y69">
            <v>0.44078319643450187</v>
          </cell>
          <cell r="Z69">
            <v>2.5555989808268894E-2</v>
          </cell>
          <cell r="AB69">
            <v>0.15074960506444698</v>
          </cell>
          <cell r="AC69">
            <v>0.48975910714944648</v>
          </cell>
          <cell r="AD69">
            <v>3.4074653077691856E-2</v>
          </cell>
        </row>
        <row r="70">
          <cell r="A70">
            <v>66051142</v>
          </cell>
          <cell r="B70">
            <v>66051142</v>
          </cell>
          <cell r="C70" t="str">
            <v>kispex</v>
          </cell>
          <cell r="F70">
            <v>45217</v>
          </cell>
          <cell r="G70">
            <v>6.7831396763880338</v>
          </cell>
          <cell r="J70">
            <v>6.7831396763880338</v>
          </cell>
          <cell r="P70">
            <v>0</v>
          </cell>
          <cell r="T70">
            <v>0.88180815793044443</v>
          </cell>
          <cell r="U70">
            <v>0</v>
          </cell>
          <cell r="V70">
            <v>0</v>
          </cell>
          <cell r="X70">
            <v>1.0853023482220854</v>
          </cell>
          <cell r="Y70">
            <v>0</v>
          </cell>
          <cell r="Z70">
            <v>0</v>
          </cell>
          <cell r="AB70">
            <v>1.2887965385137266</v>
          </cell>
          <cell r="AC70">
            <v>0</v>
          </cell>
          <cell r="AD70">
            <v>0</v>
          </cell>
        </row>
        <row r="71">
          <cell r="A71">
            <v>66073738</v>
          </cell>
          <cell r="B71">
            <v>66073738</v>
          </cell>
          <cell r="C71" t="str">
            <v>Spitex Neftenbach-Pfungen-Dättlikon</v>
          </cell>
          <cell r="F71">
            <v>5559</v>
          </cell>
          <cell r="G71">
            <v>0.83392249510230843</v>
          </cell>
          <cell r="H71">
            <v>1.0295219802018427</v>
          </cell>
          <cell r="I71">
            <v>0.17907070945253264</v>
          </cell>
          <cell r="J71">
            <v>2.0425151847566836</v>
          </cell>
          <cell r="M71">
            <v>2</v>
          </cell>
          <cell r="P71">
            <v>0</v>
          </cell>
          <cell r="Q71">
            <v>1.9426491502472734</v>
          </cell>
          <cell r="R71">
            <v>0</v>
          </cell>
          <cell r="T71">
            <v>0.1084099243633001</v>
          </cell>
          <cell r="U71">
            <v>0.41180879208073712</v>
          </cell>
          <cell r="V71">
            <v>1.7907070945253265E-2</v>
          </cell>
          <cell r="X71">
            <v>0.13342759921636935</v>
          </cell>
          <cell r="Y71">
            <v>0.46328489109082921</v>
          </cell>
          <cell r="Z71">
            <v>2.6860606417879896E-2</v>
          </cell>
          <cell r="AB71">
            <v>0.15844527406943859</v>
          </cell>
          <cell r="AC71">
            <v>0.51476099010092136</v>
          </cell>
          <cell r="AD71">
            <v>3.581414189050653E-2</v>
          </cell>
        </row>
        <row r="72">
          <cell r="A72">
            <v>66831170</v>
          </cell>
          <cell r="B72">
            <v>66831170</v>
          </cell>
          <cell r="C72" t="str">
            <v>Spitex-Verein Winkel-Rüti</v>
          </cell>
          <cell r="F72">
            <v>3659</v>
          </cell>
          <cell r="G72">
            <v>0.54889771713965585</v>
          </cell>
          <cell r="H72">
            <v>0.6776436275514558</v>
          </cell>
          <cell r="I72">
            <v>0.11786647344609048</v>
          </cell>
          <cell r="J72">
            <v>1.3444078181372023</v>
          </cell>
          <cell r="P72">
            <v>0</v>
          </cell>
          <cell r="Q72">
            <v>0</v>
          </cell>
          <cell r="R72">
            <v>0</v>
          </cell>
          <cell r="T72">
            <v>7.1356703228155266E-2</v>
          </cell>
          <cell r="U72">
            <v>0.27105745102058232</v>
          </cell>
          <cell r="V72">
            <v>1.1786647344609049E-2</v>
          </cell>
          <cell r="X72">
            <v>8.7823634742344933E-2</v>
          </cell>
          <cell r="Y72">
            <v>0.30493963239815514</v>
          </cell>
          <cell r="Z72">
            <v>1.767997101691357E-2</v>
          </cell>
          <cell r="AB72">
            <v>0.10429056625653461</v>
          </cell>
          <cell r="AC72">
            <v>0.3388218137757279</v>
          </cell>
          <cell r="AD72">
            <v>2.3573294689218097E-2</v>
          </cell>
        </row>
        <row r="73">
          <cell r="A73">
            <v>67291633</v>
          </cell>
          <cell r="B73">
            <v>67291633</v>
          </cell>
          <cell r="C73" t="str">
            <v>Züri-Pflege GmbH</v>
          </cell>
          <cell r="F73">
            <v>48281</v>
          </cell>
          <cell r="G73">
            <v>7.2427796341130692</v>
          </cell>
          <cell r="H73">
            <v>8.9415993391122797</v>
          </cell>
          <cell r="I73">
            <v>1.5552640624352814</v>
          </cell>
          <cell r="J73">
            <v>17.739643035660631</v>
          </cell>
          <cell r="P73">
            <v>0</v>
          </cell>
          <cell r="Q73">
            <v>0</v>
          </cell>
          <cell r="R73">
            <v>0</v>
          </cell>
          <cell r="T73">
            <v>0.94156135243469907</v>
          </cell>
          <cell r="U73">
            <v>3.5766397356449122</v>
          </cell>
          <cell r="V73">
            <v>0.15552640624352815</v>
          </cell>
          <cell r="X73">
            <v>1.1588447414580911</v>
          </cell>
          <cell r="Y73">
            <v>4.023719702600526</v>
          </cell>
          <cell r="Z73">
            <v>0.23328960936529219</v>
          </cell>
          <cell r="AB73">
            <v>1.3761281304814832</v>
          </cell>
          <cell r="AC73">
            <v>4.4707996695561398</v>
          </cell>
          <cell r="AD73">
            <v>0.3110528124870563</v>
          </cell>
        </row>
        <row r="74">
          <cell r="A74">
            <v>67652869</v>
          </cell>
          <cell r="B74">
            <v>67652869</v>
          </cell>
          <cell r="C74" t="str">
            <v>Spitex-Verein Rafz</v>
          </cell>
          <cell r="F74">
            <v>2729</v>
          </cell>
          <cell r="G74">
            <v>0.40938558897898897</v>
          </cell>
          <cell r="H74">
            <v>0.50540843388574008</v>
          </cell>
          <cell r="I74">
            <v>8.7908610558726688E-2</v>
          </cell>
          <cell r="J74">
            <v>1.0027026334234559</v>
          </cell>
          <cell r="P74">
            <v>0</v>
          </cell>
          <cell r="Q74">
            <v>0</v>
          </cell>
          <cell r="R74">
            <v>0</v>
          </cell>
          <cell r="T74">
            <v>5.3220126567268565E-2</v>
          </cell>
          <cell r="U74">
            <v>0.20216337355429603</v>
          </cell>
          <cell r="V74">
            <v>8.7908610558726698E-3</v>
          </cell>
          <cell r="X74">
            <v>6.5501694236638236E-2</v>
          </cell>
          <cell r="Y74">
            <v>0.22743379524858304</v>
          </cell>
          <cell r="Z74">
            <v>1.3186291583809002E-2</v>
          </cell>
          <cell r="AB74">
            <v>7.77832619060079E-2</v>
          </cell>
          <cell r="AC74">
            <v>0.25270421694287004</v>
          </cell>
          <cell r="AD74">
            <v>1.758172211174534E-2</v>
          </cell>
        </row>
        <row r="75">
          <cell r="A75">
            <v>67667933</v>
          </cell>
          <cell r="B75">
            <v>67667933</v>
          </cell>
          <cell r="C75" t="str">
            <v>Palliaviva (vormals Onko Plus)</v>
          </cell>
          <cell r="F75">
            <v>5013</v>
          </cell>
          <cell r="G75">
            <v>0.75201537469830404</v>
          </cell>
          <cell r="H75">
            <v>0.92840325359809994</v>
          </cell>
          <cell r="I75">
            <v>0.16148254478962876</v>
          </cell>
          <cell r="J75">
            <v>1.8419011730860326</v>
          </cell>
          <cell r="P75">
            <v>0</v>
          </cell>
          <cell r="Q75">
            <v>0</v>
          </cell>
          <cell r="R75">
            <v>0</v>
          </cell>
          <cell r="T75">
            <v>9.7761998710779535E-2</v>
          </cell>
          <cell r="U75">
            <v>0.37136130143924001</v>
          </cell>
          <cell r="V75">
            <v>1.6148254478962877E-2</v>
          </cell>
          <cell r="X75">
            <v>0.12032245995172865</v>
          </cell>
          <cell r="Y75">
            <v>0.41778146411914496</v>
          </cell>
          <cell r="Z75">
            <v>2.4222381718444312E-2</v>
          </cell>
          <cell r="AB75">
            <v>0.14288292119267776</v>
          </cell>
          <cell r="AC75">
            <v>0.46420162679904997</v>
          </cell>
          <cell r="AD75">
            <v>3.2296508957925754E-2</v>
          </cell>
        </row>
        <row r="76">
          <cell r="A76">
            <v>67672210</v>
          </cell>
          <cell r="B76">
            <v>67672210</v>
          </cell>
          <cell r="C76" t="str">
            <v>Spitex-Verein Oberglatt</v>
          </cell>
          <cell r="F76">
            <v>3721</v>
          </cell>
          <cell r="G76">
            <v>0.55819852568370021</v>
          </cell>
          <cell r="H76">
            <v>0.68912597379583673</v>
          </cell>
          <cell r="I76">
            <v>0.11986366430524806</v>
          </cell>
          <cell r="J76">
            <v>1.3671881637847849</v>
          </cell>
          <cell r="M76">
            <v>2</v>
          </cell>
          <cell r="P76">
            <v>0</v>
          </cell>
          <cell r="Q76">
            <v>2.9022269890418149</v>
          </cell>
          <cell r="R76">
            <v>0</v>
          </cell>
          <cell r="T76">
            <v>7.256580833888103E-2</v>
          </cell>
          <cell r="U76">
            <v>0.2756503895183347</v>
          </cell>
          <cell r="V76">
            <v>1.1986366430524807E-2</v>
          </cell>
          <cell r="X76">
            <v>8.9311764109392039E-2</v>
          </cell>
          <cell r="Y76">
            <v>0.31010668820812654</v>
          </cell>
          <cell r="Z76">
            <v>1.7979549645787209E-2</v>
          </cell>
          <cell r="AB76">
            <v>0.10605771987990303</v>
          </cell>
          <cell r="AC76">
            <v>0.34456298689791837</v>
          </cell>
          <cell r="AD76">
            <v>2.3972732861049614E-2</v>
          </cell>
        </row>
        <row r="77">
          <cell r="A77">
            <v>67814611</v>
          </cell>
          <cell r="B77">
            <v>67814611</v>
          </cell>
          <cell r="C77" t="str">
            <v>Spitex 24 AG (vormals Spitex 24 GmbH)</v>
          </cell>
          <cell r="F77">
            <v>37135</v>
          </cell>
          <cell r="G77">
            <v>5.5707342787595291</v>
          </cell>
          <cell r="H77">
            <v>6.8773698029853261</v>
          </cell>
          <cell r="I77">
            <v>1.1962206863680158</v>
          </cell>
          <cell r="J77">
            <v>13.64432476811287</v>
          </cell>
          <cell r="M77">
            <v>2</v>
          </cell>
          <cell r="P77">
            <v>0</v>
          </cell>
          <cell r="Q77">
            <v>0.2908088495011335</v>
          </cell>
          <cell r="R77">
            <v>0</v>
          </cell>
          <cell r="T77">
            <v>0.72419545623873882</v>
          </cell>
          <cell r="U77">
            <v>2.7509479211941308</v>
          </cell>
          <cell r="V77">
            <v>0.11962206863680158</v>
          </cell>
          <cell r="X77">
            <v>0.89131748460152471</v>
          </cell>
          <cell r="Y77">
            <v>3.0948164113433969</v>
          </cell>
          <cell r="Z77">
            <v>0.17943310295520237</v>
          </cell>
          <cell r="AB77">
            <v>1.0584395129643105</v>
          </cell>
          <cell r="AC77">
            <v>3.438684901492663</v>
          </cell>
          <cell r="AD77">
            <v>0.23924413727360316</v>
          </cell>
        </row>
        <row r="78">
          <cell r="A78">
            <v>69211159</v>
          </cell>
          <cell r="B78">
            <v>69211159</v>
          </cell>
          <cell r="C78" t="str">
            <v>Verein für Spitex-Dienste Otelfingen u. Umgebung</v>
          </cell>
          <cell r="F78">
            <v>4026</v>
          </cell>
          <cell r="G78">
            <v>0.60395250319875771</v>
          </cell>
          <cell r="H78">
            <v>0.74561170935287258</v>
          </cell>
          <cell r="I78">
            <v>0.12968855482207167</v>
          </cell>
          <cell r="J78">
            <v>1.4792527673737019</v>
          </cell>
          <cell r="P78">
            <v>0</v>
          </cell>
          <cell r="Q78">
            <v>0</v>
          </cell>
          <cell r="R78">
            <v>0</v>
          </cell>
          <cell r="T78">
            <v>7.8513825415838498E-2</v>
          </cell>
          <cell r="U78">
            <v>0.29824468374114904</v>
          </cell>
          <cell r="V78">
            <v>1.2968855482207168E-2</v>
          </cell>
          <cell r="X78">
            <v>9.6632400511801234E-2</v>
          </cell>
          <cell r="Y78">
            <v>0.33552526920879266</v>
          </cell>
          <cell r="Z78">
            <v>1.945328322331075E-2</v>
          </cell>
          <cell r="AB78">
            <v>0.11475097560776397</v>
          </cell>
          <cell r="AC78">
            <v>0.37280585467643629</v>
          </cell>
          <cell r="AD78">
            <v>2.5937710964414336E-2</v>
          </cell>
        </row>
        <row r="79">
          <cell r="A79">
            <v>69261961</v>
          </cell>
          <cell r="B79">
            <v>69261961</v>
          </cell>
          <cell r="C79" t="str">
            <v>Spitex Polysan GmbH</v>
          </cell>
          <cell r="F79">
            <v>3738</v>
          </cell>
          <cell r="G79">
            <v>0.56074874738126079</v>
          </cell>
          <cell r="H79">
            <v>0.6922743590563929</v>
          </cell>
          <cell r="I79">
            <v>0.12041128115372676</v>
          </cell>
          <cell r="J79">
            <v>1.3734343875913804</v>
          </cell>
          <cell r="P79">
            <v>0</v>
          </cell>
          <cell r="Q79">
            <v>0</v>
          </cell>
          <cell r="R79">
            <v>0</v>
          </cell>
          <cell r="T79">
            <v>7.289733715956391E-2</v>
          </cell>
          <cell r="U79">
            <v>0.27690974362255716</v>
          </cell>
          <cell r="V79">
            <v>1.2041128115372677E-2</v>
          </cell>
          <cell r="X79">
            <v>8.9719799581001722E-2</v>
          </cell>
          <cell r="Y79">
            <v>0.3115234615753768</v>
          </cell>
          <cell r="Z79">
            <v>1.8061692173059012E-2</v>
          </cell>
          <cell r="AB79">
            <v>0.10654226200243955</v>
          </cell>
          <cell r="AC79">
            <v>0.34613717952819645</v>
          </cell>
          <cell r="AD79">
            <v>2.4082256230745353E-2</v>
          </cell>
        </row>
        <row r="80">
          <cell r="A80">
            <v>69939202</v>
          </cell>
          <cell r="B80">
            <v>69939202</v>
          </cell>
          <cell r="C80" t="str">
            <v>Verein Spitex-Dienste Elsau/Schlatt</v>
          </cell>
          <cell r="F80">
            <v>5628</v>
          </cell>
          <cell r="G80">
            <v>0.84427339493358367</v>
          </cell>
          <cell r="H80">
            <v>1.0423007203770409</v>
          </cell>
          <cell r="I80">
            <v>0.18129338960224028</v>
          </cell>
          <cell r="J80">
            <v>2.067867504912865</v>
          </cell>
          <cell r="P80">
            <v>0</v>
          </cell>
          <cell r="Q80">
            <v>0</v>
          </cell>
          <cell r="R80">
            <v>0</v>
          </cell>
          <cell r="T80">
            <v>0.10975554134136588</v>
          </cell>
          <cell r="U80">
            <v>0.41692028815081639</v>
          </cell>
          <cell r="V80">
            <v>1.8129338960224031E-2</v>
          </cell>
          <cell r="X80">
            <v>0.13508374318937338</v>
          </cell>
          <cell r="Y80">
            <v>0.46903532416966842</v>
          </cell>
          <cell r="Z80">
            <v>2.7194008440336041E-2</v>
          </cell>
          <cell r="AB80">
            <v>0.1604119450373809</v>
          </cell>
          <cell r="AC80">
            <v>0.52115036018852046</v>
          </cell>
          <cell r="AD80">
            <v>3.6258677920448061E-2</v>
          </cell>
        </row>
        <row r="81">
          <cell r="A81">
            <v>70046752</v>
          </cell>
          <cell r="B81">
            <v>70046752</v>
          </cell>
          <cell r="C81" t="str">
            <v>AVITA Spitex</v>
          </cell>
          <cell r="F81">
            <v>10427</v>
          </cell>
          <cell r="G81">
            <v>1.5641859788508312</v>
          </cell>
          <cell r="H81">
            <v>1.931071359518729</v>
          </cell>
          <cell r="I81">
            <v>0.3358824046521961</v>
          </cell>
          <cell r="J81">
            <v>3.8311397430217564</v>
          </cell>
          <cell r="P81">
            <v>0</v>
          </cell>
          <cell r="Q81">
            <v>0</v>
          </cell>
          <cell r="R81">
            <v>0</v>
          </cell>
          <cell r="T81">
            <v>0.20334417725060808</v>
          </cell>
          <cell r="U81">
            <v>0.7724285438074916</v>
          </cell>
          <cell r="V81">
            <v>3.3588240465219611E-2</v>
          </cell>
          <cell r="X81">
            <v>0.25026975661613299</v>
          </cell>
          <cell r="Y81">
            <v>0.8689821117834281</v>
          </cell>
          <cell r="Z81">
            <v>5.0382360697829413E-2</v>
          </cell>
          <cell r="AB81">
            <v>0.29719533598165793</v>
          </cell>
          <cell r="AC81">
            <v>0.9655356797593645</v>
          </cell>
          <cell r="AD81">
            <v>6.7176480930439222E-2</v>
          </cell>
        </row>
        <row r="82">
          <cell r="A82">
            <v>71060198</v>
          </cell>
          <cell r="B82">
            <v>71060198</v>
          </cell>
          <cell r="C82" t="str">
            <v>Spitex-Verein Zollikon</v>
          </cell>
          <cell r="F82">
            <v>15152</v>
          </cell>
          <cell r="G82">
            <v>2.2729975977316381</v>
          </cell>
          <cell r="H82">
            <v>2.8061372628203491</v>
          </cell>
          <cell r="I82">
            <v>0.48808767577347989</v>
          </cell>
          <cell r="J82">
            <v>5.5672225363254668</v>
          </cell>
          <cell r="L82">
            <v>1</v>
          </cell>
          <cell r="P82">
            <v>0.43994767130328716</v>
          </cell>
          <cell r="Q82">
            <v>0</v>
          </cell>
          <cell r="R82">
            <v>0</v>
          </cell>
          <cell r="T82">
            <v>0.29548968770511297</v>
          </cell>
          <cell r="U82">
            <v>1.1224549051281396</v>
          </cell>
          <cell r="V82">
            <v>4.8808767577347992E-2</v>
          </cell>
          <cell r="X82">
            <v>0.36367961563706208</v>
          </cell>
          <cell r="Y82">
            <v>1.2627617682691572</v>
          </cell>
          <cell r="Z82">
            <v>7.3213151366021981E-2</v>
          </cell>
          <cell r="AB82">
            <v>0.43186954356901125</v>
          </cell>
          <cell r="AC82">
            <v>1.4030686314101746</v>
          </cell>
          <cell r="AD82">
            <v>9.7617535154695984E-2</v>
          </cell>
        </row>
        <row r="83">
          <cell r="A83">
            <v>71244321</v>
          </cell>
          <cell r="B83">
            <v>71244321</v>
          </cell>
          <cell r="C83" t="str">
            <v>Spitex WohnSch</v>
          </cell>
          <cell r="F83">
            <v>2692</v>
          </cell>
          <cell r="G83">
            <v>0.40383510646076892</v>
          </cell>
          <cell r="H83">
            <v>0.49855606596570623</v>
          </cell>
          <cell r="I83">
            <v>8.6716738594390705E-2</v>
          </cell>
          <cell r="J83">
            <v>0.98910791102086582</v>
          </cell>
          <cell r="P83">
            <v>0</v>
          </cell>
          <cell r="Q83">
            <v>0</v>
          </cell>
          <cell r="R83">
            <v>0</v>
          </cell>
          <cell r="T83">
            <v>5.249856383989996E-2</v>
          </cell>
          <cell r="U83">
            <v>0.19942242638628249</v>
          </cell>
          <cell r="V83">
            <v>8.6716738594390715E-3</v>
          </cell>
          <cell r="X83">
            <v>6.4613617033723023E-2</v>
          </cell>
          <cell r="Y83">
            <v>0.2243502296845678</v>
          </cell>
          <cell r="Z83">
            <v>1.3007510789158605E-2</v>
          </cell>
          <cell r="AB83">
            <v>7.6728670227546092E-2</v>
          </cell>
          <cell r="AC83">
            <v>0.24927803298285311</v>
          </cell>
          <cell r="AD83">
            <v>1.7343347718878143E-2</v>
          </cell>
        </row>
        <row r="84">
          <cell r="A84">
            <v>71557516</v>
          </cell>
          <cell r="B84">
            <v>71557516</v>
          </cell>
          <cell r="C84" t="str">
            <v>Spitex Region Bülach</v>
          </cell>
          <cell r="F84">
            <v>22959</v>
          </cell>
          <cell r="G84">
            <v>3.4441494090760747</v>
          </cell>
          <cell r="H84">
            <v>4.2519868939474916</v>
          </cell>
          <cell r="I84">
            <v>0.73957266024837154</v>
          </cell>
          <cell r="J84">
            <v>8.4357089632719386</v>
          </cell>
          <cell r="P84">
            <v>0</v>
          </cell>
          <cell r="Q84">
            <v>0</v>
          </cell>
          <cell r="R84">
            <v>0</v>
          </cell>
          <cell r="T84">
            <v>0.44773942317988974</v>
          </cell>
          <cell r="U84">
            <v>1.7007947575789968</v>
          </cell>
          <cell r="V84">
            <v>7.3957266024837154E-2</v>
          </cell>
          <cell r="X84">
            <v>0.55106390545217199</v>
          </cell>
          <cell r="Y84">
            <v>1.9133941022763712</v>
          </cell>
          <cell r="Z84">
            <v>0.11093589903725573</v>
          </cell>
          <cell r="AB84">
            <v>0.65438838772445418</v>
          </cell>
          <cell r="AC84">
            <v>2.1259934469737458</v>
          </cell>
          <cell r="AD84">
            <v>0.14791453204967431</v>
          </cell>
        </row>
        <row r="85">
          <cell r="A85">
            <v>71557830</v>
          </cell>
          <cell r="B85">
            <v>71557830</v>
          </cell>
          <cell r="C85" t="str">
            <v>Alters- und Spitexzentrum Dübendorf</v>
          </cell>
          <cell r="F85">
            <v>19372</v>
          </cell>
          <cell r="G85">
            <v>2.9060526308907932</v>
          </cell>
          <cell r="H85">
            <v>3.5876776039701559</v>
          </cell>
          <cell r="I85">
            <v>0.62402550521936728</v>
          </cell>
          <cell r="J85">
            <v>7.1177557400803169</v>
          </cell>
          <cell r="P85">
            <v>0</v>
          </cell>
          <cell r="Q85">
            <v>0</v>
          </cell>
          <cell r="R85">
            <v>0</v>
          </cell>
          <cell r="T85">
            <v>0.37778684201580315</v>
          </cell>
          <cell r="U85">
            <v>1.4350710415880625</v>
          </cell>
          <cell r="V85">
            <v>6.2402550521936731E-2</v>
          </cell>
          <cell r="X85">
            <v>0.46496842094252694</v>
          </cell>
          <cell r="Y85">
            <v>1.6144549217865702</v>
          </cell>
          <cell r="Z85">
            <v>9.360382578290509E-2</v>
          </cell>
          <cell r="AB85">
            <v>0.55214999986925073</v>
          </cell>
          <cell r="AC85">
            <v>1.7938388019850779</v>
          </cell>
          <cell r="AD85">
            <v>0.12480510104387346</v>
          </cell>
        </row>
        <row r="86">
          <cell r="A86">
            <v>71558111</v>
          </cell>
          <cell r="B86">
            <v>71558111</v>
          </cell>
          <cell r="C86" t="str">
            <v>Stiftung Spitex Eulachtal</v>
          </cell>
          <cell r="F86">
            <v>8703</v>
          </cell>
          <cell r="G86">
            <v>1.3055634961099822</v>
          </cell>
          <cell r="H86">
            <v>1.6117880542717464</v>
          </cell>
          <cell r="I86">
            <v>0.28034761366529803</v>
          </cell>
          <cell r="J86">
            <v>3.1976991640470267</v>
          </cell>
          <cell r="P86">
            <v>0</v>
          </cell>
          <cell r="Q86">
            <v>0</v>
          </cell>
          <cell r="R86">
            <v>0</v>
          </cell>
          <cell r="T86">
            <v>0.1697232544942977</v>
          </cell>
          <cell r="U86">
            <v>0.64471522170869866</v>
          </cell>
          <cell r="V86">
            <v>2.8034761366529805E-2</v>
          </cell>
          <cell r="X86">
            <v>0.20889015937759717</v>
          </cell>
          <cell r="Y86">
            <v>0.72530462442228594</v>
          </cell>
          <cell r="Z86">
            <v>4.2052142049794704E-2</v>
          </cell>
          <cell r="AB86">
            <v>0.24805706426089663</v>
          </cell>
          <cell r="AC86">
            <v>0.80589402713587321</v>
          </cell>
          <cell r="AD86">
            <v>5.606952273305961E-2</v>
          </cell>
        </row>
        <row r="87">
          <cell r="A87">
            <v>71558169</v>
          </cell>
          <cell r="B87">
            <v>71558169</v>
          </cell>
          <cell r="C87" t="str">
            <v>Spitex Embrachertal</v>
          </cell>
          <cell r="F87">
            <v>9297</v>
          </cell>
          <cell r="G87">
            <v>1.3946712424835694</v>
          </cell>
          <cell r="H87">
            <v>1.7217963392582356</v>
          </cell>
          <cell r="I87">
            <v>0.29948199060625941</v>
          </cell>
          <cell r="J87">
            <v>3.4159495723480644</v>
          </cell>
          <cell r="M87">
            <v>1</v>
          </cell>
          <cell r="P87">
            <v>0</v>
          </cell>
          <cell r="Q87">
            <v>0.58078878273768919</v>
          </cell>
          <cell r="R87">
            <v>0</v>
          </cell>
          <cell r="T87">
            <v>0.18130726152286403</v>
          </cell>
          <cell r="U87">
            <v>0.68871853570329433</v>
          </cell>
          <cell r="V87">
            <v>2.9948199060625944E-2</v>
          </cell>
          <cell r="X87">
            <v>0.22314739879737111</v>
          </cell>
          <cell r="Y87">
            <v>0.77480835266620607</v>
          </cell>
          <cell r="Z87">
            <v>4.4922298590938908E-2</v>
          </cell>
          <cell r="AB87">
            <v>0.26498753607187819</v>
          </cell>
          <cell r="AC87">
            <v>0.8608981696291178</v>
          </cell>
          <cell r="AD87">
            <v>5.9896398121251887E-2</v>
          </cell>
        </row>
        <row r="88">
          <cell r="A88">
            <v>71558478</v>
          </cell>
          <cell r="B88">
            <v>71558478</v>
          </cell>
          <cell r="C88" t="str">
            <v>Spitex-Verein Feuerthalen/Langwiesen</v>
          </cell>
          <cell r="F88">
            <v>3503</v>
          </cell>
          <cell r="G88">
            <v>0.52549568273851166</v>
          </cell>
          <cell r="H88">
            <v>0.64875256280752924</v>
          </cell>
          <cell r="I88">
            <v>0.11284128354240365</v>
          </cell>
          <cell r="J88">
            <v>1.2870895290884445</v>
          </cell>
          <cell r="M88">
            <v>1</v>
          </cell>
          <cell r="P88">
            <v>0</v>
          </cell>
          <cell r="Q88">
            <v>1.5414197296923484</v>
          </cell>
          <cell r="R88">
            <v>0</v>
          </cell>
          <cell r="T88">
            <v>6.8314438756006512E-2</v>
          </cell>
          <cell r="U88">
            <v>0.25950102512301171</v>
          </cell>
          <cell r="V88">
            <v>1.1284128354240365E-2</v>
          </cell>
          <cell r="X88">
            <v>8.407930923816187E-2</v>
          </cell>
          <cell r="Y88">
            <v>0.29193865326338819</v>
          </cell>
          <cell r="Z88">
            <v>1.6926192531360545E-2</v>
          </cell>
          <cell r="AB88">
            <v>9.9844179720317214E-2</v>
          </cell>
          <cell r="AC88">
            <v>0.32437628140376462</v>
          </cell>
          <cell r="AD88">
            <v>2.2568256708480731E-2</v>
          </cell>
        </row>
        <row r="89">
          <cell r="A89">
            <v>71558635</v>
          </cell>
          <cell r="B89">
            <v>71558635</v>
          </cell>
          <cell r="C89" t="str">
            <v>Spitex-Verein Opfikon-Glattbrugg</v>
          </cell>
          <cell r="F89">
            <v>8148</v>
          </cell>
          <cell r="G89">
            <v>1.2223062583366808</v>
          </cell>
          <cell r="H89">
            <v>1.5090025354712384</v>
          </cell>
          <cell r="I89">
            <v>0.26246953420025831</v>
          </cell>
          <cell r="J89">
            <v>2.9937783280081778</v>
          </cell>
          <cell r="P89">
            <v>0</v>
          </cell>
          <cell r="Q89">
            <v>0</v>
          </cell>
          <cell r="R89">
            <v>0</v>
          </cell>
          <cell r="T89">
            <v>0.15889981358376851</v>
          </cell>
          <cell r="U89">
            <v>0.60360101418849543</v>
          </cell>
          <cell r="V89">
            <v>2.6246953420025834E-2</v>
          </cell>
          <cell r="X89">
            <v>0.19556900133386892</v>
          </cell>
          <cell r="Y89">
            <v>0.67905114096205732</v>
          </cell>
          <cell r="Z89">
            <v>3.9370430130038749E-2</v>
          </cell>
          <cell r="AB89">
            <v>0.23223818908396937</v>
          </cell>
          <cell r="AC89">
            <v>0.75450126773561921</v>
          </cell>
          <cell r="AD89">
            <v>5.2493906840051667E-2</v>
          </cell>
        </row>
        <row r="90">
          <cell r="A90">
            <v>71558897</v>
          </cell>
          <cell r="B90">
            <v>71558897</v>
          </cell>
          <cell r="C90" t="str">
            <v>Spitex Grüningen</v>
          </cell>
          <cell r="F90">
            <v>6538</v>
          </cell>
          <cell r="G90">
            <v>0.98078526227359097</v>
          </cell>
          <cell r="H90">
            <v>1.2108319313832789</v>
          </cell>
          <cell r="I90">
            <v>0.2106069973737468</v>
          </cell>
          <cell r="J90">
            <v>2.402224191030617</v>
          </cell>
          <cell r="P90">
            <v>0</v>
          </cell>
          <cell r="Q90">
            <v>0</v>
          </cell>
          <cell r="R90">
            <v>0</v>
          </cell>
          <cell r="T90">
            <v>0.12750208409556682</v>
          </cell>
          <cell r="U90">
            <v>0.48433277255331159</v>
          </cell>
          <cell r="V90">
            <v>2.1060699737374681E-2</v>
          </cell>
          <cell r="X90">
            <v>0.15692564196377456</v>
          </cell>
          <cell r="Y90">
            <v>0.54487436912247555</v>
          </cell>
          <cell r="Z90">
            <v>3.1591049606062016E-2</v>
          </cell>
          <cell r="AB90">
            <v>0.18634919983198228</v>
          </cell>
          <cell r="AC90">
            <v>0.60541596569163947</v>
          </cell>
          <cell r="AD90">
            <v>4.2121399474749362E-2</v>
          </cell>
        </row>
        <row r="91">
          <cell r="A91">
            <v>71559031</v>
          </cell>
          <cell r="B91">
            <v>71559031</v>
          </cell>
          <cell r="C91" t="str">
            <v>Spitex RegioSeuzach</v>
          </cell>
          <cell r="F91">
            <v>13632</v>
          </cell>
          <cell r="G91">
            <v>2.0449777753615161</v>
          </cell>
          <cell r="H91">
            <v>2.5246345807000394</v>
          </cell>
          <cell r="I91">
            <v>0.43912428696832617</v>
          </cell>
          <cell r="J91">
            <v>5.0087366430298816</v>
          </cell>
          <cell r="M91">
            <v>1</v>
          </cell>
          <cell r="P91">
            <v>0</v>
          </cell>
          <cell r="Q91">
            <v>0.39609692731164148</v>
          </cell>
          <cell r="R91">
            <v>0</v>
          </cell>
          <cell r="T91">
            <v>0.26584711079699713</v>
          </cell>
          <cell r="U91">
            <v>1.0098538322800159</v>
          </cell>
          <cell r="V91">
            <v>4.3912428696832623E-2</v>
          </cell>
          <cell r="X91">
            <v>0.32719644405784259</v>
          </cell>
          <cell r="Y91">
            <v>1.1360855613150178</v>
          </cell>
          <cell r="Z91">
            <v>6.586864304524892E-2</v>
          </cell>
          <cell r="AB91">
            <v>0.38854577731868806</v>
          </cell>
          <cell r="AC91">
            <v>1.2623172903500197</v>
          </cell>
          <cell r="AD91">
            <v>8.7824857393665245E-2</v>
          </cell>
        </row>
        <row r="92">
          <cell r="A92">
            <v>71559120</v>
          </cell>
          <cell r="B92">
            <v>71559120</v>
          </cell>
          <cell r="C92" t="str">
            <v>Spitex Hombrechtikon (vormals Hom'Care Spitex)</v>
          </cell>
          <cell r="F92">
            <v>8503</v>
          </cell>
          <cell r="G92">
            <v>1.2755608879033871</v>
          </cell>
          <cell r="H92">
            <v>1.5747482276769686</v>
          </cell>
          <cell r="I92">
            <v>0.27390506250672519</v>
          </cell>
          <cell r="J92">
            <v>3.1242141780870809</v>
          </cell>
          <cell r="P92">
            <v>0</v>
          </cell>
          <cell r="Q92">
            <v>0</v>
          </cell>
          <cell r="R92">
            <v>0</v>
          </cell>
          <cell r="T92">
            <v>0.16582291542744032</v>
          </cell>
          <cell r="U92">
            <v>0.62989929107078746</v>
          </cell>
          <cell r="V92">
            <v>2.7390506250672519E-2</v>
          </cell>
          <cell r="X92">
            <v>0.20408974206454195</v>
          </cell>
          <cell r="Y92">
            <v>0.70863670245463595</v>
          </cell>
          <cell r="Z92">
            <v>4.1085759376008779E-2</v>
          </cell>
          <cell r="AB92">
            <v>0.24235656870164354</v>
          </cell>
          <cell r="AC92">
            <v>0.78737411383848432</v>
          </cell>
          <cell r="AD92">
            <v>5.4781012501345039E-2</v>
          </cell>
        </row>
        <row r="93">
          <cell r="A93">
            <v>71559162</v>
          </cell>
          <cell r="B93">
            <v>71559162</v>
          </cell>
          <cell r="C93" t="str">
            <v>Spitex Horgen-Oberrieden</v>
          </cell>
          <cell r="F93">
            <v>14024</v>
          </cell>
          <cell r="G93">
            <v>2.1037828874464424</v>
          </cell>
          <cell r="H93">
            <v>2.5972326408258035</v>
          </cell>
          <cell r="I93">
            <v>0.45175168723912895</v>
          </cell>
          <cell r="J93">
            <v>5.1527672155113748</v>
          </cell>
          <cell r="M93">
            <v>3</v>
          </cell>
          <cell r="P93">
            <v>0</v>
          </cell>
          <cell r="Q93">
            <v>1.1550755803862585</v>
          </cell>
          <cell r="R93">
            <v>0</v>
          </cell>
          <cell r="T93">
            <v>0.27349177536803754</v>
          </cell>
          <cell r="U93">
            <v>1.0388930563303214</v>
          </cell>
          <cell r="V93">
            <v>4.5175168723912897E-2</v>
          </cell>
          <cell r="X93">
            <v>0.33660526199143076</v>
          </cell>
          <cell r="Y93">
            <v>1.1687546883716116</v>
          </cell>
          <cell r="Z93">
            <v>6.7762753085869334E-2</v>
          </cell>
          <cell r="AB93">
            <v>0.39971874861482404</v>
          </cell>
          <cell r="AC93">
            <v>1.2986163204129018</v>
          </cell>
          <cell r="AD93">
            <v>9.0350337447825793E-2</v>
          </cell>
        </row>
        <row r="94">
          <cell r="A94">
            <v>71559314</v>
          </cell>
          <cell r="B94">
            <v>71559314</v>
          </cell>
          <cell r="C94" t="str">
            <v>Spitex Stadt Kloten</v>
          </cell>
          <cell r="F94">
            <v>14769</v>
          </cell>
          <cell r="G94">
            <v>2.2155426030160088</v>
          </cell>
          <cell r="H94">
            <v>2.7352059948913503</v>
          </cell>
          <cell r="I94">
            <v>0.47575019030481291</v>
          </cell>
          <cell r="J94">
            <v>5.4264987882121716</v>
          </cell>
          <cell r="M94">
            <v>1</v>
          </cell>
          <cell r="P94">
            <v>0</v>
          </cell>
          <cell r="Q94">
            <v>0.36560317645827722</v>
          </cell>
          <cell r="R94">
            <v>0</v>
          </cell>
          <cell r="T94">
            <v>0.28802053839208114</v>
          </cell>
          <cell r="U94">
            <v>1.0940823979565402</v>
          </cell>
          <cell r="V94">
            <v>4.7575019030481294E-2</v>
          </cell>
          <cell r="X94">
            <v>0.35448681648256142</v>
          </cell>
          <cell r="Y94">
            <v>1.2308426977011078</v>
          </cell>
          <cell r="Z94">
            <v>7.1362528545721934E-2</v>
          </cell>
          <cell r="AB94">
            <v>0.4209530945730417</v>
          </cell>
          <cell r="AC94">
            <v>1.3676029974456752</v>
          </cell>
          <cell r="AD94">
            <v>9.5150038060962588E-2</v>
          </cell>
        </row>
        <row r="95">
          <cell r="A95">
            <v>71559419</v>
          </cell>
          <cell r="B95">
            <v>71559419</v>
          </cell>
          <cell r="C95" t="str">
            <v>Spitex Langnau am Albis</v>
          </cell>
          <cell r="F95">
            <v>4938</v>
          </cell>
          <cell r="G95">
            <v>0.74076439662083093</v>
          </cell>
          <cell r="H95">
            <v>0.91451331862505836</v>
          </cell>
          <cell r="I95">
            <v>0.15906658810516391</v>
          </cell>
          <cell r="J95">
            <v>1.8143443033510531</v>
          </cell>
          <cell r="P95">
            <v>0</v>
          </cell>
          <cell r="Q95">
            <v>0</v>
          </cell>
          <cell r="R95">
            <v>0</v>
          </cell>
          <cell r="T95">
            <v>9.629937156070803E-2</v>
          </cell>
          <cell r="U95">
            <v>0.36580532745002337</v>
          </cell>
          <cell r="V95">
            <v>1.5906658810516391E-2</v>
          </cell>
          <cell r="X95">
            <v>0.11852230345933296</v>
          </cell>
          <cell r="Y95">
            <v>0.41153099338127624</v>
          </cell>
          <cell r="Z95">
            <v>2.3859988215774588E-2</v>
          </cell>
          <cell r="AB95">
            <v>0.14074523535795788</v>
          </cell>
          <cell r="AC95">
            <v>0.45725665931252918</v>
          </cell>
          <cell r="AD95">
            <v>3.1813317621032781E-2</v>
          </cell>
        </row>
        <row r="96">
          <cell r="A96">
            <v>71559450</v>
          </cell>
          <cell r="B96">
            <v>71559450</v>
          </cell>
          <cell r="C96" t="str">
            <v>Spitex Weinland Mitte</v>
          </cell>
          <cell r="F96">
            <v>4900</v>
          </cell>
          <cell r="G96">
            <v>0.73506390106157782</v>
          </cell>
          <cell r="H96">
            <v>0.90747575157205063</v>
          </cell>
          <cell r="I96">
            <v>0.15784250338503508</v>
          </cell>
          <cell r="J96">
            <v>1.8003821560186635</v>
          </cell>
          <cell r="M96">
            <v>1</v>
          </cell>
          <cell r="P96">
            <v>0</v>
          </cell>
          <cell r="Q96">
            <v>1.1019578190025094</v>
          </cell>
          <cell r="R96">
            <v>0</v>
          </cell>
          <cell r="T96">
            <v>9.5558307138005116E-2</v>
          </cell>
          <cell r="U96">
            <v>0.36299030062882026</v>
          </cell>
          <cell r="V96">
            <v>1.578425033850351E-2</v>
          </cell>
          <cell r="X96">
            <v>0.11761022416985245</v>
          </cell>
          <cell r="Y96">
            <v>0.40836408820742282</v>
          </cell>
          <cell r="Z96">
            <v>2.3676375507755261E-2</v>
          </cell>
          <cell r="AB96">
            <v>0.13966214120169979</v>
          </cell>
          <cell r="AC96">
            <v>0.45373787578602531</v>
          </cell>
          <cell r="AD96">
            <v>3.1568500677007019E-2</v>
          </cell>
        </row>
        <row r="97">
          <cell r="A97">
            <v>71559686</v>
          </cell>
          <cell r="B97">
            <v>71559686</v>
          </cell>
          <cell r="C97" t="str">
            <v>Spitex rechtes Limmattal</v>
          </cell>
          <cell r="F97">
            <v>25289</v>
          </cell>
          <cell r="G97">
            <v>3.7936797946829066</v>
          </cell>
          <cell r="H97">
            <v>4.6835008737766506</v>
          </cell>
          <cell r="I97">
            <v>0.81462838124574533</v>
          </cell>
          <cell r="J97">
            <v>9.2918090497053019</v>
          </cell>
          <cell r="M97">
            <v>2</v>
          </cell>
          <cell r="P97">
            <v>0</v>
          </cell>
          <cell r="Q97">
            <v>0.42703098684110058</v>
          </cell>
          <cell r="R97">
            <v>0</v>
          </cell>
          <cell r="T97">
            <v>0.4931783733087779</v>
          </cell>
          <cell r="U97">
            <v>1.8734003495106604</v>
          </cell>
          <cell r="V97">
            <v>8.1462838124574541E-2</v>
          </cell>
          <cell r="X97">
            <v>0.60698876714926508</v>
          </cell>
          <cell r="Y97">
            <v>2.1075753931994927</v>
          </cell>
          <cell r="Z97">
            <v>0.12219425718686179</v>
          </cell>
          <cell r="AB97">
            <v>0.72079916098975227</v>
          </cell>
          <cell r="AC97">
            <v>2.3417504368883253</v>
          </cell>
          <cell r="AD97">
            <v>0.16292567624914908</v>
          </cell>
        </row>
        <row r="98">
          <cell r="A98">
            <v>71559995</v>
          </cell>
          <cell r="B98">
            <v>71559995</v>
          </cell>
          <cell r="C98" t="str">
            <v>Spitex Rümlang (vormals Spitex-Zentrum Rümlang)</v>
          </cell>
          <cell r="F98">
            <v>4798</v>
          </cell>
          <cell r="G98">
            <v>0.71976257087621442</v>
          </cell>
          <cell r="H98">
            <v>0.88858544000871409</v>
          </cell>
          <cell r="I98">
            <v>0.15455680229416291</v>
          </cell>
          <cell r="J98">
            <v>1.7629048131790914</v>
          </cell>
          <cell r="M98">
            <v>2</v>
          </cell>
          <cell r="P98">
            <v>0</v>
          </cell>
          <cell r="Q98">
            <v>2.250768367283158</v>
          </cell>
          <cell r="R98">
            <v>0</v>
          </cell>
          <cell r="T98">
            <v>9.3569134213907876E-2</v>
          </cell>
          <cell r="U98">
            <v>0.35543417600348565</v>
          </cell>
          <cell r="V98">
            <v>1.5455680229416291E-2</v>
          </cell>
          <cell r="X98">
            <v>0.11516201134019431</v>
          </cell>
          <cell r="Y98">
            <v>0.39986344800392137</v>
          </cell>
          <cell r="Z98">
            <v>2.3183520344124436E-2</v>
          </cell>
          <cell r="AB98">
            <v>0.13675488846648073</v>
          </cell>
          <cell r="AC98">
            <v>0.44429272000435704</v>
          </cell>
          <cell r="AD98">
            <v>3.0911360458832582E-2</v>
          </cell>
        </row>
        <row r="99">
          <cell r="A99">
            <v>71560131</v>
          </cell>
          <cell r="B99">
            <v>71560131</v>
          </cell>
          <cell r="C99" t="str">
            <v>Spitex Wehntal</v>
          </cell>
          <cell r="F99">
            <v>3611</v>
          </cell>
          <cell r="G99">
            <v>0.54169709117007303</v>
          </cell>
          <cell r="H99">
            <v>0.66875406916870916</v>
          </cell>
          <cell r="I99">
            <v>0.116320261168033</v>
          </cell>
          <cell r="J99">
            <v>1.3267714215068152</v>
          </cell>
          <cell r="M99">
            <v>1</v>
          </cell>
          <cell r="P99">
            <v>0</v>
          </cell>
          <cell r="Q99">
            <v>1.4953180041850724</v>
          </cell>
          <cell r="R99">
            <v>0</v>
          </cell>
          <cell r="T99">
            <v>7.0420621852109497E-2</v>
          </cell>
          <cell r="U99">
            <v>0.2675016276674837</v>
          </cell>
          <cell r="V99">
            <v>1.16320261168033E-2</v>
          </cell>
          <cell r="X99">
            <v>8.667153458721169E-2</v>
          </cell>
          <cell r="Y99">
            <v>0.30093933112591914</v>
          </cell>
          <cell r="Z99">
            <v>1.744803917520495E-2</v>
          </cell>
          <cell r="AB99">
            <v>0.10292244732231387</v>
          </cell>
          <cell r="AC99">
            <v>0.33437703458435458</v>
          </cell>
          <cell r="AD99">
            <v>2.32640522336066E-2</v>
          </cell>
        </row>
        <row r="100">
          <cell r="A100">
            <v>71560325</v>
          </cell>
          <cell r="B100">
            <v>71560325</v>
          </cell>
          <cell r="C100" t="str">
            <v>Spitex Schwerzenbach</v>
          </cell>
          <cell r="F100">
            <v>3495</v>
          </cell>
          <cell r="G100">
            <v>0.52429557841024788</v>
          </cell>
          <cell r="H100">
            <v>0.64727096974373821</v>
          </cell>
          <cell r="I100">
            <v>0.11258358149606074</v>
          </cell>
          <cell r="J100">
            <v>1.2841501296500468</v>
          </cell>
          <cell r="M100">
            <v>2</v>
          </cell>
          <cell r="P100">
            <v>0</v>
          </cell>
          <cell r="Q100">
            <v>3.0898960303933025</v>
          </cell>
          <cell r="R100">
            <v>0</v>
          </cell>
          <cell r="T100">
            <v>6.815842519333222E-2</v>
          </cell>
          <cell r="U100">
            <v>0.25890838789749532</v>
          </cell>
          <cell r="V100">
            <v>1.1258358149606074E-2</v>
          </cell>
          <cell r="X100">
            <v>8.3887292545639661E-2</v>
          </cell>
          <cell r="Y100">
            <v>0.29127193638468218</v>
          </cell>
          <cell r="Z100">
            <v>1.688753722440911E-2</v>
          </cell>
          <cell r="AB100">
            <v>9.9616159897947101E-2</v>
          </cell>
          <cell r="AC100">
            <v>0.32363548487186911</v>
          </cell>
          <cell r="AD100">
            <v>2.2516716299212147E-2</v>
          </cell>
        </row>
        <row r="101">
          <cell r="A101">
            <v>71560330</v>
          </cell>
          <cell r="B101">
            <v>71560330</v>
          </cell>
          <cell r="C101" t="str">
            <v>Spitex Verein Dürnten</v>
          </cell>
          <cell r="F101">
            <v>6018</v>
          </cell>
          <cell r="G101">
            <v>0.90277848093644408</v>
          </cell>
          <cell r="H101">
            <v>1.1145283822368575</v>
          </cell>
          <cell r="I101">
            <v>0.1938563643614574</v>
          </cell>
          <cell r="J101">
            <v>2.2111632275347586</v>
          </cell>
          <cell r="M101">
            <v>2</v>
          </cell>
          <cell r="P101">
            <v>0</v>
          </cell>
          <cell r="Q101">
            <v>1.7944809947199387</v>
          </cell>
          <cell r="R101">
            <v>0</v>
          </cell>
          <cell r="T101">
            <v>0.11736120252173773</v>
          </cell>
          <cell r="U101">
            <v>0.445811352894743</v>
          </cell>
          <cell r="V101">
            <v>1.9385636436145742E-2</v>
          </cell>
          <cell r="X101">
            <v>0.14444455694983105</v>
          </cell>
          <cell r="Y101">
            <v>0.50153777200658589</v>
          </cell>
          <cell r="Z101">
            <v>2.9078454654218606E-2</v>
          </cell>
          <cell r="AB101">
            <v>0.17152791137792439</v>
          </cell>
          <cell r="AC101">
            <v>0.55726419111842873</v>
          </cell>
          <cell r="AD101">
            <v>3.8771272872291485E-2</v>
          </cell>
        </row>
        <row r="102">
          <cell r="A102">
            <v>71560351</v>
          </cell>
          <cell r="B102">
            <v>71560351</v>
          </cell>
          <cell r="C102" t="str">
            <v>Spitex Mittleres Tösstal (ab 1.01.2020 Erhöhung infolge "Übernahme" Spitex Zell)</v>
          </cell>
          <cell r="F102">
            <v>9542</v>
          </cell>
          <cell r="G102" t="str">
            <v>1.4                                (+ Zell 0.5)</v>
          </cell>
          <cell r="H102" t="str">
            <v>1.8                     (+ Zell 0.6)</v>
          </cell>
          <cell r="I102" t="str">
            <v>0.3                (+ Zell 0.1)</v>
          </cell>
          <cell r="J102" t="str">
            <v>3.5           (+ Zell 1.2)</v>
          </cell>
          <cell r="L102">
            <v>1</v>
          </cell>
          <cell r="M102">
            <v>2</v>
          </cell>
          <cell r="P102">
            <v>0.7</v>
          </cell>
          <cell r="Q102">
            <v>1.1299999999999999</v>
          </cell>
          <cell r="R102">
            <v>0</v>
          </cell>
          <cell r="T102">
            <v>0.2</v>
          </cell>
          <cell r="U102">
            <v>0.7</v>
          </cell>
          <cell r="V102">
            <v>0</v>
          </cell>
          <cell r="X102">
            <v>0.3</v>
          </cell>
          <cell r="Y102">
            <v>1.1000000000000001</v>
          </cell>
          <cell r="Z102">
            <v>0</v>
          </cell>
          <cell r="AB102">
            <v>0.4</v>
          </cell>
          <cell r="AC102">
            <v>1.2</v>
          </cell>
          <cell r="AD102">
            <v>0.1</v>
          </cell>
        </row>
        <row r="103">
          <cell r="A103">
            <v>71566505</v>
          </cell>
          <cell r="B103">
            <v>71566505</v>
          </cell>
          <cell r="C103" t="str">
            <v>Spitex am Kohlfirst</v>
          </cell>
          <cell r="F103">
            <v>5415</v>
          </cell>
          <cell r="G103">
            <v>0.81232061719356008</v>
          </cell>
          <cell r="H103">
            <v>1.002853305053603</v>
          </cell>
          <cell r="I103">
            <v>0.17443207261836022</v>
          </cell>
          <cell r="J103">
            <v>1.9896059948655234</v>
          </cell>
          <cell r="L103">
            <v>1</v>
          </cell>
          <cell r="P103">
            <v>1.2310410185756981</v>
          </cell>
          <cell r="Q103">
            <v>0</v>
          </cell>
          <cell r="R103">
            <v>0</v>
          </cell>
          <cell r="T103">
            <v>0.10560168023516281</v>
          </cell>
          <cell r="U103">
            <v>0.40114132202144126</v>
          </cell>
          <cell r="V103">
            <v>1.7443207261836024E-2</v>
          </cell>
          <cell r="X103">
            <v>0.1299712987509696</v>
          </cell>
          <cell r="Y103">
            <v>0.45128398727412139</v>
          </cell>
          <cell r="Z103">
            <v>2.6164810892754031E-2</v>
          </cell>
          <cell r="AB103">
            <v>0.15434091726677643</v>
          </cell>
          <cell r="AC103">
            <v>0.50142665252680152</v>
          </cell>
          <cell r="AD103">
            <v>3.4886414523672048E-2</v>
          </cell>
        </row>
        <row r="104">
          <cell r="A104">
            <v>71566767</v>
          </cell>
          <cell r="B104">
            <v>71566767</v>
          </cell>
          <cell r="C104" t="str">
            <v>Katholische Spitex Winterthur</v>
          </cell>
          <cell r="F104">
            <v>4780</v>
          </cell>
          <cell r="G104">
            <v>0.71706233613762094</v>
          </cell>
          <cell r="H104">
            <v>0.88525185561518416</v>
          </cell>
          <cell r="I104">
            <v>0.15397697268989138</v>
          </cell>
          <cell r="J104">
            <v>1.7562911644426964</v>
          </cell>
          <cell r="P104">
            <v>0</v>
          </cell>
          <cell r="Q104">
            <v>0</v>
          </cell>
          <cell r="R104">
            <v>0</v>
          </cell>
          <cell r="T104">
            <v>9.3218103697890728E-2</v>
          </cell>
          <cell r="U104">
            <v>0.35410074224607369</v>
          </cell>
          <cell r="V104">
            <v>1.5397697268989138E-2</v>
          </cell>
          <cell r="X104">
            <v>0.11472997378201935</v>
          </cell>
          <cell r="Y104">
            <v>0.39836333502683285</v>
          </cell>
          <cell r="Z104">
            <v>2.3096545903483708E-2</v>
          </cell>
          <cell r="AB104">
            <v>0.13624184386614799</v>
          </cell>
          <cell r="AC104">
            <v>0.44262592780759208</v>
          </cell>
          <cell r="AD104">
            <v>3.0795394537978277E-2</v>
          </cell>
        </row>
        <row r="105">
          <cell r="A105">
            <v>71567556</v>
          </cell>
          <cell r="B105">
            <v>71567556</v>
          </cell>
          <cell r="C105" t="str">
            <v>PHS Private Care</v>
          </cell>
          <cell r="F105">
            <v>13893</v>
          </cell>
          <cell r="G105">
            <v>2.0841311790711226</v>
          </cell>
          <cell r="H105">
            <v>2.5729715544062244</v>
          </cell>
          <cell r="I105">
            <v>0.44753181623026372</v>
          </cell>
          <cell r="J105">
            <v>5.10463454970761</v>
          </cell>
          <cell r="P105">
            <v>0</v>
          </cell>
          <cell r="Q105">
            <v>0</v>
          </cell>
          <cell r="R105">
            <v>0</v>
          </cell>
          <cell r="T105">
            <v>0.27093705327924594</v>
          </cell>
          <cell r="U105">
            <v>1.0291886217624897</v>
          </cell>
          <cell r="V105">
            <v>4.4753181623026377E-2</v>
          </cell>
          <cell r="X105">
            <v>0.33346098865137963</v>
          </cell>
          <cell r="Y105">
            <v>1.1578371994828009</v>
          </cell>
          <cell r="Z105">
            <v>6.7129772434539561E-2</v>
          </cell>
          <cell r="AB105">
            <v>0.39598492402351326</v>
          </cell>
          <cell r="AC105">
            <v>1.2864857772031122</v>
          </cell>
          <cell r="AD105">
            <v>8.9506363246052753E-2</v>
          </cell>
        </row>
        <row r="106">
          <cell r="A106">
            <v>71571877</v>
          </cell>
          <cell r="B106">
            <v>71571877</v>
          </cell>
          <cell r="C106" t="str">
            <v>Spitex Uster</v>
          </cell>
          <cell r="F106">
            <v>37145</v>
          </cell>
          <cell r="G106">
            <v>5.5722344091698588</v>
          </cell>
          <cell r="H106">
            <v>6.8792217943150655</v>
          </cell>
          <cell r="I106">
            <v>1.1965428139259444</v>
          </cell>
          <cell r="J106">
            <v>13.647999017410868</v>
          </cell>
          <cell r="L106">
            <v>2</v>
          </cell>
          <cell r="M106">
            <v>7</v>
          </cell>
          <cell r="P106">
            <v>0.35892244531363071</v>
          </cell>
          <cell r="Q106">
            <v>1.0175569576466839</v>
          </cell>
          <cell r="R106">
            <v>0</v>
          </cell>
          <cell r="T106">
            <v>0.72439047319208172</v>
          </cell>
          <cell r="U106">
            <v>2.7516887177260263</v>
          </cell>
          <cell r="V106">
            <v>0.11965428139259444</v>
          </cell>
          <cell r="X106">
            <v>0.89155750546717738</v>
          </cell>
          <cell r="Y106">
            <v>3.0956498074417795</v>
          </cell>
          <cell r="Z106">
            <v>0.17948142208889165</v>
          </cell>
          <cell r="AB106">
            <v>1.0587245377422732</v>
          </cell>
          <cell r="AC106">
            <v>3.4396108971575328</v>
          </cell>
          <cell r="AD106">
            <v>0.23930856278518889</v>
          </cell>
        </row>
        <row r="107">
          <cell r="A107">
            <v>71571903</v>
          </cell>
          <cell r="B107">
            <v>71571903</v>
          </cell>
          <cell r="C107" t="str">
            <v>Spitex der Stadt Winterthur</v>
          </cell>
          <cell r="F107">
            <v>75674</v>
          </cell>
          <cell r="G107">
            <v>11.352086867129355</v>
          </cell>
          <cell r="H107">
            <v>14.014759188665991</v>
          </cell>
          <cell r="I107">
            <v>2.4376680818692131</v>
          </cell>
          <cell r="J107">
            <v>27.804514137664558</v>
          </cell>
          <cell r="L107">
            <v>1</v>
          </cell>
          <cell r="M107">
            <v>8</v>
          </cell>
          <cell r="P107">
            <v>8.8089530295575841E-2</v>
          </cell>
          <cell r="Q107">
            <v>0.57082678997936376</v>
          </cell>
          <cell r="R107">
            <v>0</v>
          </cell>
          <cell r="T107">
            <v>1.4757712927268163</v>
          </cell>
          <cell r="U107">
            <v>5.6059036754663971</v>
          </cell>
          <cell r="V107">
            <v>0.24376680818692131</v>
          </cell>
          <cell r="X107">
            <v>1.8163338987406967</v>
          </cell>
          <cell r="Y107">
            <v>6.3066416348996963</v>
          </cell>
          <cell r="Z107">
            <v>0.36565021228038197</v>
          </cell>
          <cell r="AB107">
            <v>2.1568965047545774</v>
          </cell>
          <cell r="AC107">
            <v>7.0073795943329955</v>
          </cell>
          <cell r="AD107">
            <v>0.48753361637384263</v>
          </cell>
        </row>
        <row r="108">
          <cell r="A108">
            <v>71758844</v>
          </cell>
          <cell r="B108">
            <v>71758844</v>
          </cell>
          <cell r="C108" t="str">
            <v>Spitex Futura 24 GmbH</v>
          </cell>
          <cell r="F108">
            <v>4811</v>
          </cell>
          <cell r="G108">
            <v>0.72171274040964306</v>
          </cell>
          <cell r="H108">
            <v>0.89099302873737463</v>
          </cell>
          <cell r="I108">
            <v>0.15497556811947016</v>
          </cell>
          <cell r="J108">
            <v>1.7676813372664879</v>
          </cell>
          <cell r="P108">
            <v>0</v>
          </cell>
          <cell r="Q108">
            <v>0</v>
          </cell>
          <cell r="R108">
            <v>0</v>
          </cell>
          <cell r="T108">
            <v>9.3822656253253603E-2</v>
          </cell>
          <cell r="U108">
            <v>0.35639721149494985</v>
          </cell>
          <cell r="V108">
            <v>1.5497556811947017E-2</v>
          </cell>
          <cell r="X108">
            <v>0.1154740384655429</v>
          </cell>
          <cell r="Y108">
            <v>0.40094686293181858</v>
          </cell>
          <cell r="Z108">
            <v>2.3246335217920525E-2</v>
          </cell>
          <cell r="AB108">
            <v>0.13712542067783218</v>
          </cell>
          <cell r="AC108">
            <v>0.44549651436868731</v>
          </cell>
          <cell r="AD108">
            <v>3.0995113623894035E-2</v>
          </cell>
        </row>
        <row r="109">
          <cell r="A109">
            <v>72064141</v>
          </cell>
          <cell r="B109">
            <v>72064141</v>
          </cell>
          <cell r="C109" t="str">
            <v>Spitex human GmbH</v>
          </cell>
          <cell r="F109">
            <v>8666</v>
          </cell>
          <cell r="G109">
            <v>1.300013013591762</v>
          </cell>
          <cell r="H109">
            <v>1.6049356863517124</v>
          </cell>
          <cell r="I109">
            <v>0.27915574170096202</v>
          </cell>
          <cell r="J109">
            <v>3.1841044416444362</v>
          </cell>
          <cell r="P109">
            <v>0</v>
          </cell>
          <cell r="Q109">
            <v>0</v>
          </cell>
          <cell r="R109">
            <v>0</v>
          </cell>
          <cell r="T109">
            <v>0.16900169176692906</v>
          </cell>
          <cell r="U109">
            <v>0.64197427454068501</v>
          </cell>
          <cell r="V109">
            <v>2.7915574170096203E-2</v>
          </cell>
          <cell r="X109">
            <v>0.20800208217468194</v>
          </cell>
          <cell r="Y109">
            <v>0.72222105885827059</v>
          </cell>
          <cell r="Z109">
            <v>4.1873361255144299E-2</v>
          </cell>
          <cell r="AB109">
            <v>0.2470024725824348</v>
          </cell>
          <cell r="AC109">
            <v>0.80246784317585618</v>
          </cell>
          <cell r="AD109">
            <v>5.5831148340192406E-2</v>
          </cell>
        </row>
        <row r="110">
          <cell r="A110">
            <v>72639065</v>
          </cell>
          <cell r="B110">
            <v>72639065</v>
          </cell>
          <cell r="C110" t="str">
            <v>SPITEX a TAG &amp; NACHT GmbH</v>
          </cell>
          <cell r="F110">
            <v>21405</v>
          </cell>
          <cell r="G110">
            <v>3.2110291433108311</v>
          </cell>
          <cell r="H110">
            <v>3.9641874413060698</v>
          </cell>
          <cell r="I110">
            <v>0.6895140377462603</v>
          </cell>
          <cell r="J110">
            <v>7.8647306223631617</v>
          </cell>
          <cell r="P110">
            <v>0</v>
          </cell>
          <cell r="Q110">
            <v>0</v>
          </cell>
          <cell r="R110">
            <v>0</v>
          </cell>
          <cell r="T110">
            <v>0.41743378863040803</v>
          </cell>
          <cell r="U110">
            <v>1.5856749765224281</v>
          </cell>
          <cell r="V110">
            <v>6.8951403774626038E-2</v>
          </cell>
          <cell r="X110">
            <v>0.513764662929733</v>
          </cell>
          <cell r="Y110">
            <v>1.7838843485877314</v>
          </cell>
          <cell r="Z110">
            <v>0.10342710566193904</v>
          </cell>
          <cell r="AB110">
            <v>0.61009553722905796</v>
          </cell>
          <cell r="AC110">
            <v>1.9820937206530349</v>
          </cell>
          <cell r="AD110">
            <v>0.13790280754925208</v>
          </cell>
        </row>
        <row r="111">
          <cell r="A111">
            <v>73125591</v>
          </cell>
          <cell r="B111">
            <v>73125591</v>
          </cell>
          <cell r="C111" t="str">
            <v>Spitex Plus 24 GmbH</v>
          </cell>
          <cell r="F111">
            <v>8440</v>
          </cell>
          <cell r="G111">
            <v>1.2661100663183098</v>
          </cell>
          <cell r="H111">
            <v>1.5630806822996137</v>
          </cell>
          <cell r="I111">
            <v>0.27187565889177473</v>
          </cell>
          <cell r="J111">
            <v>3.1010664075096983</v>
          </cell>
          <cell r="P111">
            <v>0</v>
          </cell>
          <cell r="Q111">
            <v>0</v>
          </cell>
          <cell r="R111">
            <v>0</v>
          </cell>
          <cell r="T111">
            <v>0.16459430862138028</v>
          </cell>
          <cell r="U111">
            <v>0.62523227291984551</v>
          </cell>
          <cell r="V111">
            <v>2.7187565889177475E-2</v>
          </cell>
          <cell r="X111">
            <v>0.20257761061092958</v>
          </cell>
          <cell r="Y111">
            <v>0.70338630703482619</v>
          </cell>
          <cell r="Z111">
            <v>4.0781348833766211E-2</v>
          </cell>
          <cell r="AB111">
            <v>0.24056091260047888</v>
          </cell>
          <cell r="AC111">
            <v>0.78154034114980686</v>
          </cell>
          <cell r="AD111">
            <v>5.437513177835495E-2</v>
          </cell>
        </row>
        <row r="112">
          <cell r="A112">
            <v>73215208</v>
          </cell>
          <cell r="B112">
            <v>73215208</v>
          </cell>
          <cell r="C112" t="str">
            <v>Spitex zur Mühle AG</v>
          </cell>
          <cell r="F112">
            <v>11408</v>
          </cell>
          <cell r="G112">
            <v>1.7113487721041798</v>
          </cell>
          <cell r="H112">
            <v>2.1127517089661132</v>
          </cell>
          <cell r="I112">
            <v>0.36748311808499601</v>
          </cell>
          <cell r="J112">
            <v>4.1915835991552886</v>
          </cell>
          <cell r="P112">
            <v>0</v>
          </cell>
          <cell r="Q112">
            <v>0</v>
          </cell>
          <cell r="R112">
            <v>0</v>
          </cell>
          <cell r="T112">
            <v>0.22247534037354338</v>
          </cell>
          <cell r="U112">
            <v>0.8451006835864453</v>
          </cell>
          <cell r="V112">
            <v>3.6748311808499599E-2</v>
          </cell>
          <cell r="X112">
            <v>0.27381580353666879</v>
          </cell>
          <cell r="Y112">
            <v>0.950738269034751</v>
          </cell>
          <cell r="Z112">
            <v>5.5122467712749403E-2</v>
          </cell>
          <cell r="AB112">
            <v>0.32515626669979414</v>
          </cell>
          <cell r="AC112">
            <v>1.0563758544830566</v>
          </cell>
          <cell r="AD112">
            <v>7.3496623616999199E-2</v>
          </cell>
        </row>
        <row r="113">
          <cell r="A113">
            <v>74133515</v>
          </cell>
          <cell r="B113">
            <v>74133515</v>
          </cell>
          <cell r="C113" t="str">
            <v>Stiftung Kind und Familie KiFA Schweiz</v>
          </cell>
          <cell r="F113">
            <v>3665</v>
          </cell>
          <cell r="G113">
            <v>0.54979779538585372</v>
          </cell>
          <cell r="H113">
            <v>0.67875482234929907</v>
          </cell>
          <cell r="I113">
            <v>0.11805974998084767</v>
          </cell>
          <cell r="J113">
            <v>1.3466123677160007</v>
          </cell>
          <cell r="P113">
            <v>0</v>
          </cell>
          <cell r="Q113">
            <v>0</v>
          </cell>
          <cell r="R113">
            <v>0</v>
          </cell>
          <cell r="T113">
            <v>7.1473713400160982E-2</v>
          </cell>
          <cell r="U113">
            <v>0.27150192893971964</v>
          </cell>
          <cell r="V113">
            <v>1.1805974998084768E-2</v>
          </cell>
          <cell r="X113">
            <v>8.7967647261736601E-2</v>
          </cell>
          <cell r="Y113">
            <v>0.30543967005718459</v>
          </cell>
          <cell r="Z113">
            <v>1.770896249712715E-2</v>
          </cell>
          <cell r="AB113">
            <v>0.10446158112331221</v>
          </cell>
          <cell r="AC113">
            <v>0.33937741117464953</v>
          </cell>
          <cell r="AD113">
            <v>2.3611949996169536E-2</v>
          </cell>
        </row>
        <row r="114">
          <cell r="A114">
            <v>74137462</v>
          </cell>
          <cell r="B114">
            <v>74137462</v>
          </cell>
          <cell r="C114" t="str">
            <v>Stiftung Joël Kinderspitex Schweiz (vormals Kinderspitex Verein)</v>
          </cell>
          <cell r="F114">
            <v>3491</v>
          </cell>
          <cell r="G114">
            <v>0.52369552624611604</v>
          </cell>
          <cell r="H114">
            <v>0.64653017321184258</v>
          </cell>
          <cell r="I114">
            <v>0.11245473047288927</v>
          </cell>
          <cell r="J114">
            <v>1.2826804299308479</v>
          </cell>
          <cell r="P114">
            <v>0</v>
          </cell>
          <cell r="Q114">
            <v>0</v>
          </cell>
          <cell r="R114">
            <v>0</v>
          </cell>
          <cell r="T114">
            <v>6.8080418411995081E-2</v>
          </cell>
          <cell r="U114">
            <v>0.25861206928473707</v>
          </cell>
          <cell r="V114">
            <v>1.1245473047288929E-2</v>
          </cell>
          <cell r="X114">
            <v>8.3791284199378563E-2</v>
          </cell>
          <cell r="Y114">
            <v>0.29093857794532918</v>
          </cell>
          <cell r="Z114">
            <v>1.6868209570933389E-2</v>
          </cell>
          <cell r="AB114">
            <v>9.9502149986762045E-2</v>
          </cell>
          <cell r="AC114">
            <v>0.32326508660592129</v>
          </cell>
          <cell r="AD114">
            <v>2.2490946094577857E-2</v>
          </cell>
        </row>
        <row r="115">
          <cell r="A115">
            <v>74138026</v>
          </cell>
          <cell r="B115">
            <v>74138026</v>
          </cell>
          <cell r="C115" t="str">
            <v>High Tech Home Care AG</v>
          </cell>
          <cell r="F115">
            <v>1953</v>
          </cell>
          <cell r="G115">
            <v>0.29297546913740036</v>
          </cell>
          <cell r="H115">
            <v>0.36169390669800305</v>
          </cell>
          <cell r="I115">
            <v>6.2911512063463987E-2</v>
          </cell>
          <cell r="J115">
            <v>0.71758088789886743</v>
          </cell>
          <cell r="P115">
            <v>0</v>
          </cell>
          <cell r="Q115">
            <v>0</v>
          </cell>
          <cell r="R115">
            <v>0</v>
          </cell>
          <cell r="T115">
            <v>3.8086810987862048E-2</v>
          </cell>
          <cell r="U115">
            <v>0.14467756267920123</v>
          </cell>
          <cell r="V115">
            <v>6.2911512063463992E-3</v>
          </cell>
          <cell r="X115">
            <v>4.687607506198406E-2</v>
          </cell>
          <cell r="Y115">
            <v>0.16276225801410138</v>
          </cell>
          <cell r="Z115">
            <v>9.4367268095195984E-3</v>
          </cell>
          <cell r="AB115">
            <v>5.5665339136106065E-2</v>
          </cell>
          <cell r="AC115">
            <v>0.18084695334900153</v>
          </cell>
          <cell r="AD115">
            <v>1.2582302412692798E-2</v>
          </cell>
        </row>
        <row r="116">
          <cell r="A116">
            <v>74138094</v>
          </cell>
          <cell r="B116">
            <v>74138094</v>
          </cell>
          <cell r="C116" t="str">
            <v>Psychiatriespitex Zürich GmbH</v>
          </cell>
          <cell r="F116">
            <v>5825</v>
          </cell>
          <cell r="G116">
            <v>0.8738259640170799</v>
          </cell>
          <cell r="H116">
            <v>1.0787849495728969</v>
          </cell>
          <cell r="I116">
            <v>0.18763930249343458</v>
          </cell>
          <cell r="J116">
            <v>2.1402502160834116</v>
          </cell>
          <cell r="P116">
            <v>0</v>
          </cell>
          <cell r="Q116">
            <v>0</v>
          </cell>
          <cell r="R116">
            <v>0</v>
          </cell>
          <cell r="T116">
            <v>0.11359737532222039</v>
          </cell>
          <cell r="U116">
            <v>0.43151397982915879</v>
          </cell>
          <cell r="V116">
            <v>1.8763930249343461E-2</v>
          </cell>
          <cell r="X116">
            <v>0.1398121542427328</v>
          </cell>
          <cell r="Y116">
            <v>0.48545322730780366</v>
          </cell>
          <cell r="Z116">
            <v>2.8145895374015184E-2</v>
          </cell>
          <cell r="AB116">
            <v>0.16602693316324518</v>
          </cell>
          <cell r="AC116">
            <v>0.53939247478644847</v>
          </cell>
          <cell r="AD116">
            <v>3.7527860498686921E-2</v>
          </cell>
        </row>
        <row r="117">
          <cell r="A117">
            <v>74138560</v>
          </cell>
          <cell r="B117">
            <v>74138560</v>
          </cell>
          <cell r="C117" t="str">
            <v>Spitex Wiesengrund</v>
          </cell>
          <cell r="F117">
            <v>3114</v>
          </cell>
          <cell r="G117">
            <v>0.46714060977668442</v>
          </cell>
          <cell r="H117">
            <v>0.5767101000806869</v>
          </cell>
          <cell r="I117">
            <v>0.10031052153897944</v>
          </cell>
          <cell r="J117">
            <v>1.1441612313963507</v>
          </cell>
          <cell r="P117">
            <v>0</v>
          </cell>
          <cell r="Q117">
            <v>0</v>
          </cell>
          <cell r="R117">
            <v>0</v>
          </cell>
          <cell r="T117">
            <v>6.0728279270968979E-2</v>
          </cell>
          <cell r="U117">
            <v>0.23068404003227477</v>
          </cell>
          <cell r="V117">
            <v>1.0031052153897945E-2</v>
          </cell>
          <cell r="X117">
            <v>7.4742497564269511E-2</v>
          </cell>
          <cell r="Y117">
            <v>0.25951954503630914</v>
          </cell>
          <cell r="Z117">
            <v>1.5046578230846916E-2</v>
          </cell>
          <cell r="AB117">
            <v>8.8756715857570043E-2</v>
          </cell>
          <cell r="AC117">
            <v>0.28835505004034345</v>
          </cell>
          <cell r="AD117">
            <v>2.006210430779589E-2</v>
          </cell>
        </row>
        <row r="118">
          <cell r="A118">
            <v>74139449</v>
          </cell>
          <cell r="B118">
            <v>74139449</v>
          </cell>
          <cell r="C118" t="str">
            <v>Spitex Konradhof</v>
          </cell>
          <cell r="F118">
            <v>4091</v>
          </cell>
          <cell r="G118">
            <v>0.61370335086590111</v>
          </cell>
          <cell r="H118">
            <v>0.75764965299617537</v>
          </cell>
          <cell r="I118">
            <v>0.13178238394860786</v>
          </cell>
          <cell r="J118">
            <v>1.5031353878106843</v>
          </cell>
          <cell r="P118">
            <v>0</v>
          </cell>
          <cell r="Q118">
            <v>0</v>
          </cell>
          <cell r="R118">
            <v>0</v>
          </cell>
          <cell r="T118">
            <v>7.9781435612567148E-2</v>
          </cell>
          <cell r="U118">
            <v>0.30305986119847017</v>
          </cell>
          <cell r="V118">
            <v>1.3178238394860787E-2</v>
          </cell>
          <cell r="X118">
            <v>9.8192536138544173E-2</v>
          </cell>
          <cell r="Y118">
            <v>0.34094234384827893</v>
          </cell>
          <cell r="Z118">
            <v>1.9767357592291177E-2</v>
          </cell>
          <cell r="AB118">
            <v>0.11660363666452121</v>
          </cell>
          <cell r="AC118">
            <v>0.37882482649808769</v>
          </cell>
          <cell r="AD118">
            <v>2.6356476789721573E-2</v>
          </cell>
        </row>
        <row r="119">
          <cell r="A119">
            <v>74148417</v>
          </cell>
          <cell r="B119">
            <v>74148417</v>
          </cell>
          <cell r="C119" t="str">
            <v>Spitex Spirgarten</v>
          </cell>
          <cell r="F119">
            <v>6117</v>
          </cell>
          <cell r="G119">
            <v>0.91762977199870854</v>
          </cell>
          <cell r="H119">
            <v>1.1328630964012723</v>
          </cell>
          <cell r="I119">
            <v>0.19704542718495094</v>
          </cell>
          <cell r="J119">
            <v>2.2475382955849317</v>
          </cell>
          <cell r="P119">
            <v>0</v>
          </cell>
          <cell r="Q119">
            <v>0</v>
          </cell>
          <cell r="R119">
            <v>0</v>
          </cell>
          <cell r="T119">
            <v>0.11929187035983212</v>
          </cell>
          <cell r="U119">
            <v>0.45314523856050892</v>
          </cell>
          <cell r="V119">
            <v>1.9704542718495095E-2</v>
          </cell>
          <cell r="X119">
            <v>0.14682076351979337</v>
          </cell>
          <cell r="Y119">
            <v>0.50978839338057258</v>
          </cell>
          <cell r="Z119">
            <v>2.9556814077742639E-2</v>
          </cell>
          <cell r="AB119">
            <v>0.17434965667975463</v>
          </cell>
          <cell r="AC119">
            <v>0.56643154820063613</v>
          </cell>
          <cell r="AD119">
            <v>3.9409085436990191E-2</v>
          </cell>
        </row>
        <row r="120">
          <cell r="A120">
            <v>74148485</v>
          </cell>
          <cell r="B120">
            <v>74148485</v>
          </cell>
          <cell r="C120" t="str">
            <v>Senevita Residenz Nordlicht Spitex</v>
          </cell>
          <cell r="F120">
            <v>6627</v>
          </cell>
          <cell r="G120">
            <v>0.99413642292552595</v>
          </cell>
          <cell r="H120">
            <v>1.2273146542179552</v>
          </cell>
          <cell r="I120">
            <v>0.21347393263931175</v>
          </cell>
          <cell r="J120">
            <v>2.4349250097827926</v>
          </cell>
          <cell r="P120">
            <v>0</v>
          </cell>
          <cell r="Q120">
            <v>0</v>
          </cell>
          <cell r="R120">
            <v>0</v>
          </cell>
          <cell r="T120">
            <v>0.12923773498031838</v>
          </cell>
          <cell r="U120">
            <v>0.49092586168718211</v>
          </cell>
          <cell r="V120">
            <v>2.1347393263931175E-2</v>
          </cell>
          <cell r="X120">
            <v>0.15906182766808416</v>
          </cell>
          <cell r="Y120">
            <v>0.55229159439807984</v>
          </cell>
          <cell r="Z120">
            <v>3.2021089895896762E-2</v>
          </cell>
          <cell r="AB120">
            <v>0.18888592035584995</v>
          </cell>
          <cell r="AC120">
            <v>0.61365732710897758</v>
          </cell>
          <cell r="AD120">
            <v>4.269478652786235E-2</v>
          </cell>
        </row>
        <row r="121">
          <cell r="A121">
            <v>77355219</v>
          </cell>
          <cell r="B121">
            <v>77355219</v>
          </cell>
          <cell r="C121" t="str">
            <v>Spitex Sunnmatt</v>
          </cell>
          <cell r="F121">
            <v>781</v>
          </cell>
          <cell r="G121">
            <v>0.11716018504675355</v>
          </cell>
          <cell r="H121">
            <v>0.14464052285260645</v>
          </cell>
          <cell r="I121">
            <v>2.5158162274227021E-2</v>
          </cell>
          <cell r="J121">
            <v>0.28695887017358701</v>
          </cell>
          <cell r="P121">
            <v>0</v>
          </cell>
          <cell r="Q121">
            <v>0</v>
          </cell>
          <cell r="R121">
            <v>0</v>
          </cell>
          <cell r="T121">
            <v>1.5230824056077962E-2</v>
          </cell>
          <cell r="U121">
            <v>5.7856209141042586E-2</v>
          </cell>
          <cell r="V121">
            <v>2.5158162274227023E-3</v>
          </cell>
          <cell r="X121">
            <v>1.8745629607480569E-2</v>
          </cell>
          <cell r="Y121">
            <v>6.5088235283672899E-2</v>
          </cell>
          <cell r="Z121">
            <v>3.7737243411340529E-3</v>
          </cell>
          <cell r="AB121">
            <v>2.2260435158883173E-2</v>
          </cell>
          <cell r="AC121">
            <v>7.2320261426303226E-2</v>
          </cell>
          <cell r="AD121">
            <v>5.0316324548454047E-3</v>
          </cell>
        </row>
        <row r="122">
          <cell r="A122">
            <v>77355397</v>
          </cell>
          <cell r="B122">
            <v>77355397</v>
          </cell>
          <cell r="C122" t="str">
            <v>Spitex - Residenz Neumünster Park</v>
          </cell>
          <cell r="F122">
            <v>4201</v>
          </cell>
          <cell r="G122">
            <v>0.63020478537952829</v>
          </cell>
          <cell r="H122">
            <v>0.77802155762330294</v>
          </cell>
          <cell r="I122">
            <v>0.13532578708582294</v>
          </cell>
          <cell r="J122">
            <v>1.5435521300886541</v>
          </cell>
          <cell r="P122">
            <v>0</v>
          </cell>
          <cell r="Q122">
            <v>0</v>
          </cell>
          <cell r="R122">
            <v>0</v>
          </cell>
          <cell r="T122">
            <v>8.1926622099338681E-2</v>
          </cell>
          <cell r="U122">
            <v>0.31120862304932118</v>
          </cell>
          <cell r="V122">
            <v>1.3532578708582294E-2</v>
          </cell>
          <cell r="X122">
            <v>0.10083276566072452</v>
          </cell>
          <cell r="Y122">
            <v>0.35010970093048632</v>
          </cell>
          <cell r="Z122">
            <v>2.029886806287344E-2</v>
          </cell>
          <cell r="AB122">
            <v>0.11973890922211038</v>
          </cell>
          <cell r="AC122">
            <v>0.38901077881165147</v>
          </cell>
          <cell r="AD122">
            <v>2.7065157417164587E-2</v>
          </cell>
        </row>
        <row r="123">
          <cell r="A123">
            <v>77355470</v>
          </cell>
          <cell r="B123">
            <v>77355470</v>
          </cell>
          <cell r="C123" t="str">
            <v>Verein Lunge Zürich</v>
          </cell>
          <cell r="F123">
            <v>8036</v>
          </cell>
          <cell r="G123">
            <v>1.2055047977409878</v>
          </cell>
          <cell r="H123">
            <v>1.4882602325781631</v>
          </cell>
          <cell r="I123">
            <v>0.25886170555145754</v>
          </cell>
          <cell r="J123">
            <v>2.9526267358706084</v>
          </cell>
          <cell r="P123">
            <v>0</v>
          </cell>
          <cell r="Q123">
            <v>0</v>
          </cell>
          <cell r="R123">
            <v>0</v>
          </cell>
          <cell r="T123">
            <v>0.15671562370632844</v>
          </cell>
          <cell r="U123">
            <v>0.5953040930312653</v>
          </cell>
          <cell r="V123">
            <v>2.5886170555145756E-2</v>
          </cell>
          <cell r="X123">
            <v>0.19288076763855805</v>
          </cell>
          <cell r="Y123">
            <v>0.66971710466017342</v>
          </cell>
          <cell r="Z123">
            <v>3.882925583271863E-2</v>
          </cell>
          <cell r="AB123">
            <v>0.22904591157078769</v>
          </cell>
          <cell r="AC123">
            <v>0.74413011628908154</v>
          </cell>
          <cell r="AD123">
            <v>5.1772341110291512E-2</v>
          </cell>
        </row>
        <row r="124">
          <cell r="A124">
            <v>77355554</v>
          </cell>
          <cell r="B124">
            <v>77355554</v>
          </cell>
          <cell r="C124" t="str">
            <v>Spitex AZ Hottingen</v>
          </cell>
          <cell r="F124">
            <v>1996</v>
          </cell>
          <cell r="G124">
            <v>0.29942602990181827</v>
          </cell>
          <cell r="H124">
            <v>0.36965746941588024</v>
          </cell>
          <cell r="I124">
            <v>6.4296660562557145E-2</v>
          </cell>
          <cell r="J124">
            <v>0.73338015988025562</v>
          </cell>
          <cell r="P124">
            <v>0</v>
          </cell>
          <cell r="Q124">
            <v>0</v>
          </cell>
          <cell r="R124">
            <v>0</v>
          </cell>
          <cell r="T124">
            <v>3.8925383887236376E-2</v>
          </cell>
          <cell r="U124">
            <v>0.14786298776635209</v>
          </cell>
          <cell r="V124">
            <v>6.429666056255715E-3</v>
          </cell>
          <cell r="X124">
            <v>4.7908164784290927E-2</v>
          </cell>
          <cell r="Y124">
            <v>0.16634586123714612</v>
          </cell>
          <cell r="Z124">
            <v>9.6444990843835721E-3</v>
          </cell>
          <cell r="AB124">
            <v>5.6890945681345471E-2</v>
          </cell>
          <cell r="AC124">
            <v>0.18482873470794012</v>
          </cell>
          <cell r="AD124">
            <v>1.285933211251143E-2</v>
          </cell>
        </row>
        <row r="125">
          <cell r="A125">
            <v>77581098</v>
          </cell>
          <cell r="B125">
            <v>77581098</v>
          </cell>
          <cell r="C125" t="str">
            <v>Spitex Zürich Limmat (ab 1.01.2020 Erhöhung infolge Übernahme Spitex D-Mobil)</v>
          </cell>
          <cell r="F125" t="str">
            <v>310'096                    + 4'846</v>
          </cell>
          <cell r="G125">
            <v>46.5</v>
          </cell>
          <cell r="H125">
            <v>57.4</v>
          </cell>
          <cell r="I125">
            <v>10</v>
          </cell>
          <cell r="J125" t="str">
            <v>113.9                         + 1.8</v>
          </cell>
          <cell r="L125">
            <v>12</v>
          </cell>
          <cell r="M125">
            <v>31</v>
          </cell>
          <cell r="P125">
            <v>0.25806451612903225</v>
          </cell>
          <cell r="Q125">
            <v>0.54006968641114983</v>
          </cell>
          <cell r="R125">
            <v>0</v>
          </cell>
          <cell r="T125">
            <v>6</v>
          </cell>
          <cell r="U125">
            <v>23</v>
          </cell>
          <cell r="V125">
            <v>1</v>
          </cell>
          <cell r="X125">
            <v>7.5</v>
          </cell>
          <cell r="Y125">
            <v>26.2</v>
          </cell>
          <cell r="Z125">
            <v>1.5</v>
          </cell>
          <cell r="AB125">
            <v>8.9</v>
          </cell>
          <cell r="AC125">
            <v>29.1</v>
          </cell>
          <cell r="AD125">
            <v>2</v>
          </cell>
        </row>
        <row r="126">
          <cell r="A126">
            <v>77582568</v>
          </cell>
          <cell r="B126">
            <v>77582568</v>
          </cell>
          <cell r="C126" t="str">
            <v>Spitex Zürich Sihl</v>
          </cell>
          <cell r="F126">
            <v>141911</v>
          </cell>
          <cell r="G126">
            <v>21.288500666030526</v>
          </cell>
          <cell r="H126">
            <v>26.281794159457402</v>
          </cell>
          <cell r="I126">
            <v>4.5713443873211661</v>
          </cell>
          <cell r="J126">
            <v>52.141639212809096</v>
          </cell>
          <cell r="L126">
            <v>1</v>
          </cell>
          <cell r="M126">
            <v>15</v>
          </cell>
          <cell r="N126">
            <v>3</v>
          </cell>
          <cell r="P126">
            <v>4.6973716735048063E-2</v>
          </cell>
          <cell r="Q126">
            <v>0.57073729095478465</v>
          </cell>
          <cell r="R126">
            <v>0.65626208524578411</v>
          </cell>
          <cell r="T126">
            <v>2.7675050865839683</v>
          </cell>
          <cell r="U126">
            <v>10.512717663782961</v>
          </cell>
          <cell r="V126">
            <v>0.45713443873211662</v>
          </cell>
          <cell r="X126">
            <v>3.4061601065648843</v>
          </cell>
          <cell r="Y126">
            <v>11.82680737175583</v>
          </cell>
          <cell r="Z126">
            <v>0.68570165809817485</v>
          </cell>
          <cell r="AB126">
            <v>4.0448151265458003</v>
          </cell>
          <cell r="AC126">
            <v>13.140897079728701</v>
          </cell>
          <cell r="AD126">
            <v>0.91426887746423324</v>
          </cell>
        </row>
        <row r="127">
          <cell r="A127">
            <v>77583027</v>
          </cell>
          <cell r="B127">
            <v>77583027</v>
          </cell>
          <cell r="C127" t="str">
            <v>mobiles Palliative Care Team (MPCT)</v>
          </cell>
          <cell r="F127">
            <v>2705</v>
          </cell>
          <cell r="G127">
            <v>0.40578527599419761</v>
          </cell>
          <cell r="H127">
            <v>0.50096365469436677</v>
          </cell>
          <cell r="I127">
            <v>8.7135504419697946E-2</v>
          </cell>
          <cell r="J127">
            <v>0.9938844351082623</v>
          </cell>
          <cell r="P127">
            <v>0</v>
          </cell>
          <cell r="Q127">
            <v>0</v>
          </cell>
          <cell r="R127">
            <v>0</v>
          </cell>
          <cell r="T127">
            <v>5.2752085879245694E-2</v>
          </cell>
          <cell r="U127">
            <v>0.20038546187774672</v>
          </cell>
          <cell r="V127">
            <v>8.7135504419697946E-3</v>
          </cell>
          <cell r="X127">
            <v>6.4925644159071622E-2</v>
          </cell>
          <cell r="Y127">
            <v>0.22543364461246504</v>
          </cell>
          <cell r="Z127">
            <v>1.3070325662954692E-2</v>
          </cell>
          <cell r="AB127">
            <v>7.7099202438897549E-2</v>
          </cell>
          <cell r="AC127">
            <v>0.25048182734718338</v>
          </cell>
          <cell r="AD127">
            <v>1.7427100883939589E-2</v>
          </cell>
        </row>
        <row r="128">
          <cell r="A128">
            <v>77583100</v>
          </cell>
          <cell r="B128">
            <v>77583100</v>
          </cell>
          <cell r="C128" t="str">
            <v>ALPHA Spitex GmbH</v>
          </cell>
          <cell r="F128">
            <v>24693</v>
          </cell>
          <cell r="G128">
            <v>3.7042720222272534</v>
          </cell>
          <cell r="H128">
            <v>4.573122190524213</v>
          </cell>
          <cell r="I128">
            <v>0.7954295787931982</v>
          </cell>
          <cell r="J128">
            <v>9.0728237915446659</v>
          </cell>
          <cell r="P128">
            <v>0</v>
          </cell>
          <cell r="Q128">
            <v>0</v>
          </cell>
          <cell r="R128">
            <v>0</v>
          </cell>
          <cell r="T128">
            <v>0.48155536288954298</v>
          </cell>
          <cell r="U128">
            <v>1.8292488762096852</v>
          </cell>
          <cell r="V128">
            <v>7.9542957879319823E-2</v>
          </cell>
          <cell r="X128">
            <v>0.59268352355636056</v>
          </cell>
          <cell r="Y128">
            <v>2.0579049857358958</v>
          </cell>
          <cell r="Z128">
            <v>0.11931443681897973</v>
          </cell>
          <cell r="AB128">
            <v>0.70381168422317819</v>
          </cell>
          <cell r="AC128">
            <v>2.2865610952621065</v>
          </cell>
          <cell r="AD128">
            <v>0.15908591575863965</v>
          </cell>
        </row>
        <row r="129">
          <cell r="A129">
            <v>77584848</v>
          </cell>
          <cell r="B129">
            <v>77584848</v>
          </cell>
          <cell r="C129" t="str">
            <v>Stiftung Loogarten Spitex</v>
          </cell>
          <cell r="F129">
            <v>211</v>
          </cell>
          <cell r="G129">
            <v>3.1652751657957744E-2</v>
          </cell>
          <cell r="H129">
            <v>3.9077017057490344E-2</v>
          </cell>
          <cell r="I129">
            <v>6.7968914722943679E-3</v>
          </cell>
          <cell r="J129">
            <v>7.7526660187742458E-2</v>
          </cell>
          <cell r="P129">
            <v>0</v>
          </cell>
          <cell r="Q129">
            <v>0</v>
          </cell>
          <cell r="R129">
            <v>0</v>
          </cell>
          <cell r="T129">
            <v>4.1148577155345071E-3</v>
          </cell>
          <cell r="U129">
            <v>1.5630806822996137E-2</v>
          </cell>
          <cell r="V129">
            <v>6.7968914722943679E-4</v>
          </cell>
          <cell r="X129">
            <v>5.0644402652732391E-3</v>
          </cell>
          <cell r="Y129">
            <v>1.7584657675870655E-2</v>
          </cell>
          <cell r="Z129">
            <v>1.0195337208441552E-3</v>
          </cell>
          <cell r="AB129">
            <v>6.0140228150119711E-3</v>
          </cell>
          <cell r="AC129">
            <v>1.9538508528745172E-2</v>
          </cell>
          <cell r="AD129">
            <v>1.3593782944588736E-3</v>
          </cell>
        </row>
        <row r="130">
          <cell r="A130">
            <v>77584916</v>
          </cell>
          <cell r="B130">
            <v>77584916</v>
          </cell>
          <cell r="C130" t="str">
            <v>private Care AG</v>
          </cell>
          <cell r="F130">
            <v>14700</v>
          </cell>
          <cell r="G130">
            <v>2.2051917031847337</v>
          </cell>
          <cell r="H130">
            <v>2.7224272547161519</v>
          </cell>
          <cell r="I130">
            <v>0.47352751015510525</v>
          </cell>
          <cell r="J130">
            <v>5.4011464680559911</v>
          </cell>
          <cell r="P130">
            <v>0</v>
          </cell>
          <cell r="Q130">
            <v>0</v>
          </cell>
          <cell r="R130">
            <v>0</v>
          </cell>
          <cell r="T130">
            <v>0.2866749214140154</v>
          </cell>
          <cell r="U130">
            <v>1.0889709018864608</v>
          </cell>
          <cell r="V130">
            <v>4.7352751015510529E-2</v>
          </cell>
          <cell r="X130">
            <v>0.35283067250955741</v>
          </cell>
          <cell r="Y130">
            <v>1.2250922646222684</v>
          </cell>
          <cell r="Z130">
            <v>7.102912652326579E-2</v>
          </cell>
          <cell r="AB130">
            <v>0.41898642360509941</v>
          </cell>
          <cell r="AC130">
            <v>1.3612136273580759</v>
          </cell>
          <cell r="AD130">
            <v>9.4705502031021058E-2</v>
          </cell>
        </row>
        <row r="131">
          <cell r="A131">
            <v>77584963</v>
          </cell>
          <cell r="B131">
            <v>77584963</v>
          </cell>
          <cell r="C131" t="str">
            <v>Spitex FeMo GmbH</v>
          </cell>
          <cell r="F131">
            <v>29225</v>
          </cell>
          <cell r="G131">
            <v>4.3841311241886967</v>
          </cell>
          <cell r="H131">
            <v>5.4124446611618735</v>
          </cell>
          <cell r="I131">
            <v>0.94141778804645926</v>
          </cell>
          <cell r="J131">
            <v>10.737993573397029</v>
          </cell>
          <cell r="P131">
            <v>0</v>
          </cell>
          <cell r="Q131">
            <v>0</v>
          </cell>
          <cell r="R131">
            <v>0</v>
          </cell>
          <cell r="T131">
            <v>0.56993704614453056</v>
          </cell>
          <cell r="U131">
            <v>2.1649778644647495</v>
          </cell>
          <cell r="V131">
            <v>9.4141778804645929E-2</v>
          </cell>
          <cell r="X131">
            <v>0.70146097987019151</v>
          </cell>
          <cell r="Y131">
            <v>2.4356000975228431</v>
          </cell>
          <cell r="Z131">
            <v>0.14121266820696887</v>
          </cell>
          <cell r="AB131">
            <v>0.83298491359585236</v>
          </cell>
          <cell r="AC131">
            <v>2.7062223305809368</v>
          </cell>
          <cell r="AD131">
            <v>0.18828355760929186</v>
          </cell>
        </row>
        <row r="132">
          <cell r="A132">
            <v>77584984</v>
          </cell>
          <cell r="B132">
            <v>77584984</v>
          </cell>
          <cell r="C132" t="str">
            <v>Pflegevisite GmbH</v>
          </cell>
          <cell r="F132">
            <v>4382</v>
          </cell>
          <cell r="G132">
            <v>0.65735714580649685</v>
          </cell>
          <cell r="H132">
            <v>0.81154260069157669</v>
          </cell>
          <cell r="I132">
            <v>0.14115629588433137</v>
          </cell>
          <cell r="J132">
            <v>1.6100560423824049</v>
          </cell>
          <cell r="P132">
            <v>0</v>
          </cell>
          <cell r="Q132">
            <v>0</v>
          </cell>
          <cell r="R132">
            <v>0</v>
          </cell>
          <cell r="T132">
            <v>8.5456428954844593E-2</v>
          </cell>
          <cell r="U132">
            <v>0.32461704027663069</v>
          </cell>
          <cell r="V132">
            <v>1.4115629588433138E-2</v>
          </cell>
          <cell r="X132">
            <v>0.10517714332903949</v>
          </cell>
          <cell r="Y132">
            <v>0.36519417031120954</v>
          </cell>
          <cell r="Z132">
            <v>2.1173444382649707E-2</v>
          </cell>
          <cell r="AB132">
            <v>0.1248978577032344</v>
          </cell>
          <cell r="AC132">
            <v>0.40577130034578834</v>
          </cell>
          <cell r="AD132">
            <v>2.8231259176866277E-2</v>
          </cell>
        </row>
        <row r="133">
          <cell r="A133">
            <v>79314524</v>
          </cell>
          <cell r="B133">
            <v>79314524</v>
          </cell>
          <cell r="C133" t="str">
            <v>Spitex Diakonie Bethanien</v>
          </cell>
          <cell r="F133">
            <v>456</v>
          </cell>
          <cell r="G133">
            <v>6.8405946711036628E-2</v>
          </cell>
          <cell r="H133">
            <v>8.4450804636092877E-2</v>
          </cell>
          <cell r="I133">
            <v>1.4689016641546121E-2</v>
          </cell>
          <cell r="J133">
            <v>0.16754576798867563</v>
          </cell>
          <cell r="P133">
            <v>0</v>
          </cell>
          <cell r="Q133">
            <v>0</v>
          </cell>
          <cell r="R133">
            <v>0</v>
          </cell>
          <cell r="T133">
            <v>8.8927730724347627E-3</v>
          </cell>
          <cell r="U133">
            <v>3.3780321854437155E-2</v>
          </cell>
          <cell r="V133">
            <v>1.4689016641546123E-3</v>
          </cell>
          <cell r="X133">
            <v>1.0944951473765861E-2</v>
          </cell>
          <cell r="Y133">
            <v>3.8002862086241797E-2</v>
          </cell>
          <cell r="Z133">
            <v>2.203352496231918E-3</v>
          </cell>
          <cell r="AB133">
            <v>1.299712987509696E-2</v>
          </cell>
          <cell r="AC133">
            <v>4.2225402318046439E-2</v>
          </cell>
          <cell r="AD133">
            <v>2.9378033283092245E-3</v>
          </cell>
        </row>
        <row r="134">
          <cell r="A134">
            <v>79527088</v>
          </cell>
          <cell r="B134">
            <v>79527088</v>
          </cell>
          <cell r="C134" t="str">
            <v>Tertianum Spitex</v>
          </cell>
          <cell r="F134">
            <v>45019</v>
          </cell>
          <cell r="G134">
            <v>6.7534370942635054</v>
          </cell>
          <cell r="H134">
            <v>8.3374797673514589</v>
          </cell>
          <cell r="I134">
            <v>1.4501860530389581</v>
          </cell>
          <cell r="J134">
            <v>16.541102914653923</v>
          </cell>
          <cell r="P134">
            <v>0</v>
          </cell>
          <cell r="Q134">
            <v>0</v>
          </cell>
          <cell r="R134">
            <v>0</v>
          </cell>
          <cell r="T134">
            <v>0.87794682225425569</v>
          </cell>
          <cell r="U134">
            <v>3.3349919069405836</v>
          </cell>
          <cell r="V134">
            <v>0.14501860530389582</v>
          </cell>
          <cell r="X134">
            <v>1.0805499350821608</v>
          </cell>
          <cell r="Y134">
            <v>3.7518658953081565</v>
          </cell>
          <cell r="Z134">
            <v>0.2175279079558437</v>
          </cell>
          <cell r="AB134">
            <v>1.2831530479100661</v>
          </cell>
          <cell r="AC134">
            <v>4.1687398836757295</v>
          </cell>
          <cell r="AD134">
            <v>0.29003721060779164</v>
          </cell>
        </row>
        <row r="135">
          <cell r="A135">
            <v>82204666</v>
          </cell>
          <cell r="B135">
            <v>82204666</v>
          </cell>
          <cell r="C135" t="str">
            <v>Home Instead, Seniorendienste Schweiz AG, Zweigniederlassung Zollikon (vor 1. Juli 2020 Home Instead Seniorendienste Region Zürich AG, Zollikon)</v>
          </cell>
          <cell r="F135">
            <v>2511</v>
          </cell>
          <cell r="G135">
            <v>0.37668274603380042</v>
          </cell>
          <cell r="H135">
            <v>0.46503502289743248</v>
          </cell>
          <cell r="I135">
            <v>8.0886229795882267E-2</v>
          </cell>
          <cell r="J135">
            <v>0.92260399872711518</v>
          </cell>
          <cell r="P135">
            <v>0</v>
          </cell>
          <cell r="Q135">
            <v>0</v>
          </cell>
          <cell r="R135">
            <v>0</v>
          </cell>
          <cell r="T135">
            <v>4.8968756984394055E-2</v>
          </cell>
          <cell r="U135">
            <v>0.18601400915897301</v>
          </cell>
          <cell r="V135">
            <v>8.0886229795882267E-3</v>
          </cell>
          <cell r="X135">
            <v>6.0269239365408067E-2</v>
          </cell>
          <cell r="Y135">
            <v>0.20926576030384461</v>
          </cell>
          <cell r="Z135">
            <v>1.213293446938234E-2</v>
          </cell>
          <cell r="AB135">
            <v>7.156972174642208E-2</v>
          </cell>
          <cell r="AC135">
            <v>0.23251751144871624</v>
          </cell>
          <cell r="AD135">
            <v>1.6177245959176453E-2</v>
          </cell>
        </row>
        <row r="136">
          <cell r="A136">
            <v>82204776</v>
          </cell>
          <cell r="B136">
            <v>82204776</v>
          </cell>
          <cell r="C136" t="str">
            <v>Komfortspitex GmbH</v>
          </cell>
          <cell r="F136">
            <v>4747</v>
          </cell>
          <cell r="G136">
            <v>0.71211190578353267</v>
          </cell>
          <cell r="H136">
            <v>0.87914028422704582</v>
          </cell>
          <cell r="I136">
            <v>0.15291395174872685</v>
          </cell>
          <cell r="J136">
            <v>1.7441661417593053</v>
          </cell>
          <cell r="P136">
            <v>0</v>
          </cell>
          <cell r="Q136">
            <v>0</v>
          </cell>
          <cell r="R136">
            <v>0</v>
          </cell>
          <cell r="T136">
            <v>9.2574547751859249E-2</v>
          </cell>
          <cell r="U136">
            <v>0.35165611369081834</v>
          </cell>
          <cell r="V136">
            <v>1.5291395174872685E-2</v>
          </cell>
          <cell r="X136">
            <v>0.11393790492536524</v>
          </cell>
          <cell r="Y136">
            <v>0.39561312790217062</v>
          </cell>
          <cell r="Z136">
            <v>2.2937092762309028E-2</v>
          </cell>
          <cell r="AB136">
            <v>0.13530126209887122</v>
          </cell>
          <cell r="AC136">
            <v>0.43957014211352291</v>
          </cell>
          <cell r="AD136">
            <v>3.058279034974537E-2</v>
          </cell>
        </row>
        <row r="137">
          <cell r="A137">
            <v>85364436</v>
          </cell>
          <cell r="B137">
            <v>85364436</v>
          </cell>
          <cell r="C137" t="str">
            <v>Spitex AGZ Dietikon</v>
          </cell>
          <cell r="F137">
            <v>903</v>
          </cell>
          <cell r="G137">
            <v>0.13546177605277648</v>
          </cell>
          <cell r="H137">
            <v>0.16723481707542076</v>
          </cell>
          <cell r="I137">
            <v>2.9088118480956465E-2</v>
          </cell>
          <cell r="J137">
            <v>0.33178471160915368</v>
          </cell>
          <cell r="P137">
            <v>0</v>
          </cell>
          <cell r="Q137">
            <v>0</v>
          </cell>
          <cell r="R137">
            <v>0</v>
          </cell>
          <cell r="T137">
            <v>1.7610030886860945E-2</v>
          </cell>
          <cell r="U137">
            <v>6.6893926830168302E-2</v>
          </cell>
          <cell r="V137">
            <v>2.9088118480956465E-3</v>
          </cell>
          <cell r="X137">
            <v>2.1673884168444239E-2</v>
          </cell>
          <cell r="Y137">
            <v>7.5255667683939348E-2</v>
          </cell>
          <cell r="Z137">
            <v>4.3632177721434698E-3</v>
          </cell>
          <cell r="AB137">
            <v>2.5737737450027533E-2</v>
          </cell>
          <cell r="AC137">
            <v>8.361740853771038E-2</v>
          </cell>
          <cell r="AD137">
            <v>5.817623696191293E-3</v>
          </cell>
        </row>
        <row r="138">
          <cell r="A138">
            <v>85364530</v>
          </cell>
          <cell r="B138">
            <v>85364530</v>
          </cell>
          <cell r="C138" t="str">
            <v>Stiftung ORBETAN</v>
          </cell>
          <cell r="F138">
            <v>3248</v>
          </cell>
          <cell r="G138">
            <v>0.48724235727510307</v>
          </cell>
          <cell r="H138">
            <v>0.60152678389918779</v>
          </cell>
          <cell r="I138">
            <v>0.10462703081522326</v>
          </cell>
          <cell r="J138">
            <v>1.1933961719895141</v>
          </cell>
          <cell r="P138">
            <v>0</v>
          </cell>
          <cell r="Q138">
            <v>0</v>
          </cell>
          <cell r="R138">
            <v>0</v>
          </cell>
          <cell r="T138">
            <v>6.3341506445763404E-2</v>
          </cell>
          <cell r="U138">
            <v>0.24061071355967512</v>
          </cell>
          <cell r="V138">
            <v>1.0462703081522327E-2</v>
          </cell>
          <cell r="X138">
            <v>7.7958777164016488E-2</v>
          </cell>
          <cell r="Y138">
            <v>0.27068705275463451</v>
          </cell>
          <cell r="Z138">
            <v>1.5694054622283488E-2</v>
          </cell>
          <cell r="AB138">
            <v>9.2576047882269585E-2</v>
          </cell>
          <cell r="AC138">
            <v>0.30076339194959389</v>
          </cell>
          <cell r="AD138">
            <v>2.0925406163044655E-2</v>
          </cell>
        </row>
        <row r="139">
          <cell r="A139">
            <v>85364766</v>
          </cell>
          <cell r="B139">
            <v>85364766</v>
          </cell>
          <cell r="C139" t="str">
            <v>AZ am Bach Spitex</v>
          </cell>
          <cell r="F139">
            <v>5891</v>
          </cell>
          <cell r="G139">
            <v>0.8837268247252561</v>
          </cell>
          <cell r="H139">
            <v>1.0910080923491734</v>
          </cell>
          <cell r="I139">
            <v>0.18976534437576359</v>
          </cell>
          <cell r="J139">
            <v>2.1645002614501929</v>
          </cell>
          <cell r="M139">
            <v>1</v>
          </cell>
          <cell r="P139">
            <v>0</v>
          </cell>
          <cell r="Q139">
            <v>0.91658348550539759</v>
          </cell>
          <cell r="R139">
            <v>0</v>
          </cell>
          <cell r="T139">
            <v>0.11488448721428329</v>
          </cell>
          <cell r="U139">
            <v>0.43640323693966937</v>
          </cell>
          <cell r="V139">
            <v>1.897653443757636E-2</v>
          </cell>
          <cell r="X139">
            <v>0.14139629195604098</v>
          </cell>
          <cell r="Y139">
            <v>0.49095364155712806</v>
          </cell>
          <cell r="Z139">
            <v>2.8464801656364537E-2</v>
          </cell>
          <cell r="AB139">
            <v>0.16790809669779866</v>
          </cell>
          <cell r="AC139">
            <v>0.5455040461745867</v>
          </cell>
          <cell r="AD139">
            <v>3.7953068875152721E-2</v>
          </cell>
        </row>
        <row r="140">
          <cell r="A140">
            <v>85717718</v>
          </cell>
          <cell r="B140">
            <v>85717718</v>
          </cell>
          <cell r="C140" t="str">
            <v>Oase am Rhein AG</v>
          </cell>
          <cell r="F140">
            <v>1812</v>
          </cell>
          <cell r="G140">
            <v>0.27182363035175083</v>
          </cell>
          <cell r="H140">
            <v>0.33558082894868485</v>
          </cell>
          <cell r="I140">
            <v>5.836951349667012E-2</v>
          </cell>
          <cell r="J140">
            <v>0.66577397279710582</v>
          </cell>
          <cell r="P140">
            <v>0</v>
          </cell>
          <cell r="Q140">
            <v>0</v>
          </cell>
          <cell r="R140">
            <v>0</v>
          </cell>
          <cell r="T140">
            <v>3.5337071945727612E-2</v>
          </cell>
          <cell r="U140">
            <v>0.13423233157947395</v>
          </cell>
          <cell r="V140">
            <v>5.8369513496670123E-3</v>
          </cell>
          <cell r="X140">
            <v>4.3491780856280131E-2</v>
          </cell>
          <cell r="Y140">
            <v>0.15101137302690817</v>
          </cell>
          <cell r="Z140">
            <v>8.7554270245005176E-3</v>
          </cell>
          <cell r="AB140">
            <v>5.1646489766832657E-2</v>
          </cell>
          <cell r="AC140">
            <v>0.16779041447434243</v>
          </cell>
          <cell r="AD140">
            <v>1.1673902699334025E-2</v>
          </cell>
        </row>
        <row r="141">
          <cell r="A141">
            <v>85766668</v>
          </cell>
          <cell r="B141">
            <v>85766668</v>
          </cell>
          <cell r="C141" t="str">
            <v>Spitex am Rhein</v>
          </cell>
          <cell r="F141">
            <v>7080</v>
          </cell>
          <cell r="G141">
            <v>1.0620923305134635</v>
          </cell>
          <cell r="H141">
            <v>1.3112098614551262</v>
          </cell>
          <cell r="I141">
            <v>0.22806631101347927</v>
          </cell>
          <cell r="J141">
            <v>2.6013685029820688</v>
          </cell>
          <cell r="P141">
            <v>0</v>
          </cell>
          <cell r="Q141">
            <v>0</v>
          </cell>
          <cell r="R141">
            <v>0</v>
          </cell>
          <cell r="T141">
            <v>0.13807200296675026</v>
          </cell>
          <cell r="U141">
            <v>0.5244839445820505</v>
          </cell>
          <cell r="V141">
            <v>2.2806631101347927E-2</v>
          </cell>
          <cell r="X141">
            <v>0.16993477288215417</v>
          </cell>
          <cell r="Y141">
            <v>0.59004443765480685</v>
          </cell>
          <cell r="Z141">
            <v>3.4209946652021886E-2</v>
          </cell>
          <cell r="AB141">
            <v>0.20179754279755807</v>
          </cell>
          <cell r="AC141">
            <v>0.6556049307275631</v>
          </cell>
          <cell r="AD141">
            <v>4.5613262202695855E-2</v>
          </cell>
        </row>
        <row r="142">
          <cell r="A142">
            <v>85920338</v>
          </cell>
          <cell r="B142">
            <v>85920338</v>
          </cell>
          <cell r="C142" t="str">
            <v>Spitex TEZANA GmbH</v>
          </cell>
          <cell r="F142">
            <v>7466</v>
          </cell>
          <cell r="G142">
            <v>1.1199973643521921</v>
          </cell>
          <cell r="H142">
            <v>1.382696726783047</v>
          </cell>
          <cell r="I142">
            <v>0.2405004347495249</v>
          </cell>
          <cell r="J142">
            <v>2.7431945258847636</v>
          </cell>
          <cell r="P142">
            <v>0</v>
          </cell>
          <cell r="Q142">
            <v>0</v>
          </cell>
          <cell r="R142">
            <v>0</v>
          </cell>
          <cell r="T142">
            <v>0.14559965736578498</v>
          </cell>
          <cell r="U142">
            <v>0.5530786907132188</v>
          </cell>
          <cell r="V142">
            <v>2.4050043474952491E-2</v>
          </cell>
          <cell r="X142">
            <v>0.17919957829635075</v>
          </cell>
          <cell r="Y142">
            <v>0.62221352705237121</v>
          </cell>
          <cell r="Z142">
            <v>3.6075065212428731E-2</v>
          </cell>
          <cell r="AB142">
            <v>0.21279949922691649</v>
          </cell>
          <cell r="AC142">
            <v>0.6913483633915235</v>
          </cell>
          <cell r="AD142">
            <v>4.8100086949904981E-2</v>
          </cell>
        </row>
        <row r="143">
          <cell r="A143">
            <v>85920411</v>
          </cell>
          <cell r="B143">
            <v>85920411</v>
          </cell>
          <cell r="C143" t="str">
            <v>HausPflegeService.ch</v>
          </cell>
          <cell r="F143">
            <v>10860</v>
          </cell>
          <cell r="G143">
            <v>1.6291416256181093</v>
          </cell>
          <cell r="H143">
            <v>2.0112625840964222</v>
          </cell>
          <cell r="I143">
            <v>0.34983052791050628</v>
          </cell>
          <cell r="J143">
            <v>3.9902347376250376</v>
          </cell>
          <cell r="P143">
            <v>0</v>
          </cell>
          <cell r="Q143">
            <v>0</v>
          </cell>
          <cell r="R143">
            <v>0</v>
          </cell>
          <cell r="T143">
            <v>0.21178841133035423</v>
          </cell>
          <cell r="U143">
            <v>0.80450503363856896</v>
          </cell>
          <cell r="V143">
            <v>3.4983052791050628E-2</v>
          </cell>
          <cell r="X143">
            <v>0.26066266009889749</v>
          </cell>
          <cell r="Y143">
            <v>0.90506816284338998</v>
          </cell>
          <cell r="Z143">
            <v>5.2474579186575943E-2</v>
          </cell>
          <cell r="AB143">
            <v>0.30953690886744079</v>
          </cell>
          <cell r="AC143">
            <v>1.0056312920482111</v>
          </cell>
          <cell r="AD143">
            <v>6.9966105582101257E-2</v>
          </cell>
        </row>
        <row r="144">
          <cell r="A144">
            <v>85920888</v>
          </cell>
          <cell r="B144">
            <v>85920888</v>
          </cell>
          <cell r="C144" t="str">
            <v>Spitex-Medimex</v>
          </cell>
          <cell r="F144">
            <v>17554</v>
          </cell>
          <cell r="G144">
            <v>2.6333289222928444</v>
          </cell>
          <cell r="H144">
            <v>3.2509855802236278</v>
          </cell>
          <cell r="I144">
            <v>0.56546271518794</v>
          </cell>
          <cell r="J144">
            <v>6.4497772177044128</v>
          </cell>
          <cell r="P144">
            <v>0</v>
          </cell>
          <cell r="Q144">
            <v>0</v>
          </cell>
          <cell r="R144">
            <v>0</v>
          </cell>
          <cell r="T144">
            <v>0.34233275989806977</v>
          </cell>
          <cell r="U144">
            <v>1.3003942320894513</v>
          </cell>
          <cell r="V144">
            <v>5.6546271518794003E-2</v>
          </cell>
          <cell r="X144">
            <v>0.42133262756685513</v>
          </cell>
          <cell r="Y144">
            <v>1.4629435111006326</v>
          </cell>
          <cell r="Z144">
            <v>8.4819407278190997E-2</v>
          </cell>
          <cell r="AB144">
            <v>0.5003324952356405</v>
          </cell>
          <cell r="AC144">
            <v>1.6254927901118139</v>
          </cell>
          <cell r="AD144">
            <v>0.11309254303758801</v>
          </cell>
        </row>
        <row r="145">
          <cell r="A145">
            <v>86098005</v>
          </cell>
          <cell r="B145">
            <v>86098005</v>
          </cell>
          <cell r="C145" t="str">
            <v>Gesundheitsdienst IMPULS</v>
          </cell>
          <cell r="F145">
            <v>4585</v>
          </cell>
          <cell r="G145">
            <v>0.68780979313619073</v>
          </cell>
          <cell r="H145">
            <v>0.84913802468527599</v>
          </cell>
          <cell r="I145">
            <v>0.14769548531028284</v>
          </cell>
          <cell r="J145">
            <v>1.6846433031317494</v>
          </cell>
          <cell r="P145">
            <v>0</v>
          </cell>
          <cell r="Q145">
            <v>0</v>
          </cell>
          <cell r="R145">
            <v>0</v>
          </cell>
          <cell r="T145">
            <v>8.9415273107704793E-2</v>
          </cell>
          <cell r="U145">
            <v>0.33965520987411041</v>
          </cell>
          <cell r="V145">
            <v>1.4769548531028284E-2</v>
          </cell>
          <cell r="X145">
            <v>0.11004956690179052</v>
          </cell>
          <cell r="Y145">
            <v>0.38211211110837423</v>
          </cell>
          <cell r="Z145">
            <v>2.2154322796542426E-2</v>
          </cell>
          <cell r="AB145">
            <v>0.13068386069587623</v>
          </cell>
          <cell r="AC145">
            <v>0.424569012342638</v>
          </cell>
          <cell r="AD145">
            <v>2.9539097062056568E-2</v>
          </cell>
        </row>
        <row r="146">
          <cell r="A146">
            <v>87235006</v>
          </cell>
          <cell r="B146">
            <v>87235006</v>
          </cell>
          <cell r="C146" t="str">
            <v>Spitex SIKNA</v>
          </cell>
          <cell r="F146">
            <v>1377</v>
          </cell>
          <cell r="G146">
            <v>0.20656795750240667</v>
          </cell>
          <cell r="H146">
            <v>0.25501920610504358</v>
          </cell>
          <cell r="I146">
            <v>4.435696472677414E-2</v>
          </cell>
          <cell r="J146">
            <v>0.50594412833422431</v>
          </cell>
          <cell r="P146">
            <v>0</v>
          </cell>
          <cell r="Q146">
            <v>0</v>
          </cell>
          <cell r="R146">
            <v>0</v>
          </cell>
          <cell r="T146">
            <v>2.6853834475312869E-2</v>
          </cell>
          <cell r="U146">
            <v>0.10200768244201744</v>
          </cell>
          <cell r="V146">
            <v>4.435696472677414E-3</v>
          </cell>
          <cell r="X146">
            <v>3.3050873200385064E-2</v>
          </cell>
          <cell r="Y146">
            <v>0.11475864274726962</v>
          </cell>
          <cell r="Z146">
            <v>6.6535447090161209E-3</v>
          </cell>
          <cell r="AB146">
            <v>3.924791192545727E-2</v>
          </cell>
          <cell r="AC146">
            <v>0.12750960305252179</v>
          </cell>
          <cell r="AD146">
            <v>8.8713929453548279E-3</v>
          </cell>
        </row>
        <row r="147">
          <cell r="A147">
            <v>87235472</v>
          </cell>
          <cell r="B147">
            <v>87235472</v>
          </cell>
          <cell r="C147" t="str">
            <v>Spitex Oase Rümlang</v>
          </cell>
          <cell r="F147">
            <v>2763</v>
          </cell>
          <cell r="G147">
            <v>0.41448603237411008</v>
          </cell>
          <cell r="H147">
            <v>0.51170520440685219</v>
          </cell>
          <cell r="I147">
            <v>8.9003844255684056E-2</v>
          </cell>
          <cell r="J147">
            <v>1.0151950810366464</v>
          </cell>
          <cell r="P147">
            <v>0</v>
          </cell>
          <cell r="Q147">
            <v>0</v>
          </cell>
          <cell r="R147">
            <v>0</v>
          </cell>
          <cell r="T147">
            <v>5.3883184208634312E-2</v>
          </cell>
          <cell r="U147">
            <v>0.20468208176274089</v>
          </cell>
          <cell r="V147">
            <v>8.9003844255684059E-3</v>
          </cell>
          <cell r="X147">
            <v>6.6317765179857616E-2</v>
          </cell>
          <cell r="Y147">
            <v>0.23026734198308349</v>
          </cell>
          <cell r="Z147">
            <v>1.3350576638352608E-2</v>
          </cell>
          <cell r="AB147">
            <v>7.8752346151080913E-2</v>
          </cell>
          <cell r="AC147">
            <v>0.25585260220342609</v>
          </cell>
          <cell r="AD147">
            <v>1.7800768851136812E-2</v>
          </cell>
        </row>
        <row r="148">
          <cell r="A148">
            <v>87235645</v>
          </cell>
          <cell r="B148">
            <v>87235645</v>
          </cell>
          <cell r="C148" t="str">
            <v>CarePeople AG</v>
          </cell>
          <cell r="F148">
            <v>2332</v>
          </cell>
          <cell r="G148">
            <v>0.34983041168889789</v>
          </cell>
          <cell r="H148">
            <v>0.43188437809510655</v>
          </cell>
          <cell r="I148">
            <v>7.5120146508959554E-2</v>
          </cell>
          <cell r="J148">
            <v>0.85683493629296403</v>
          </cell>
          <cell r="P148">
            <v>0</v>
          </cell>
          <cell r="Q148">
            <v>0</v>
          </cell>
          <cell r="R148">
            <v>0</v>
          </cell>
          <cell r="T148">
            <v>4.5477953519556726E-2</v>
          </cell>
          <cell r="U148">
            <v>0.17275375123804262</v>
          </cell>
          <cell r="V148">
            <v>7.5120146508959561E-3</v>
          </cell>
          <cell r="X148">
            <v>5.5972865870223661E-2</v>
          </cell>
          <cell r="Y148">
            <v>0.19434797014279795</v>
          </cell>
          <cell r="Z148">
            <v>1.1268021976343932E-2</v>
          </cell>
          <cell r="AB148">
            <v>6.6467778220890603E-2</v>
          </cell>
          <cell r="AC148">
            <v>0.21594218904755327</v>
          </cell>
          <cell r="AD148">
            <v>1.5024029301791912E-2</v>
          </cell>
        </row>
        <row r="149">
          <cell r="A149">
            <v>88056322</v>
          </cell>
          <cell r="B149">
            <v>88056322</v>
          </cell>
          <cell r="C149" t="str">
            <v>Züri-Spitex N. Rasuro</v>
          </cell>
          <cell r="F149">
            <v>1478</v>
          </cell>
          <cell r="G149">
            <v>0.22171927464673716</v>
          </cell>
          <cell r="H149">
            <v>0.2737243185354063</v>
          </cell>
          <cell r="I149">
            <v>4.7610453061853436E-2</v>
          </cell>
          <cell r="J149">
            <v>0.54305404624399689</v>
          </cell>
          <cell r="P149">
            <v>0</v>
          </cell>
          <cell r="Q149">
            <v>0</v>
          </cell>
          <cell r="R149">
            <v>0</v>
          </cell>
          <cell r="T149">
            <v>2.8823505704075832E-2</v>
          </cell>
          <cell r="U149">
            <v>0.10948972741416252</v>
          </cell>
          <cell r="V149">
            <v>4.7610453061853438E-3</v>
          </cell>
          <cell r="X149">
            <v>3.5475083943477946E-2</v>
          </cell>
          <cell r="Y149">
            <v>0.12317594334093283</v>
          </cell>
          <cell r="Z149">
            <v>7.1415679592780152E-3</v>
          </cell>
          <cell r="AB149">
            <v>4.2126662182880061E-2</v>
          </cell>
          <cell r="AC149">
            <v>0.13686215926770315</v>
          </cell>
          <cell r="AD149">
            <v>9.5220906123706876E-3</v>
          </cell>
        </row>
        <row r="150">
          <cell r="A150">
            <v>88072565</v>
          </cell>
          <cell r="B150">
            <v>88072565</v>
          </cell>
          <cell r="C150" t="str">
            <v>Home Instead, Seniorendienste Schweiz AG, Zweigniederlassung Pfäffikon (vor 1. Juli 2020 Home Instead Zürcher Oberland, Pfäffikon)</v>
          </cell>
          <cell r="F150">
            <v>9433</v>
          </cell>
          <cell r="G150">
            <v>1.4150730160640539</v>
          </cell>
          <cell r="H150">
            <v>1.7469834213426845</v>
          </cell>
          <cell r="I150">
            <v>0.30386292539408899</v>
          </cell>
          <cell r="J150">
            <v>3.4659193628008271</v>
          </cell>
          <cell r="P150">
            <v>0</v>
          </cell>
          <cell r="Q150">
            <v>0</v>
          </cell>
          <cell r="R150">
            <v>0</v>
          </cell>
          <cell r="T150">
            <v>0.18395949208832701</v>
          </cell>
          <cell r="U150">
            <v>0.69879336853707386</v>
          </cell>
          <cell r="V150">
            <v>3.0386292539408902E-2</v>
          </cell>
          <cell r="X150">
            <v>0.22641168257024863</v>
          </cell>
          <cell r="Y150">
            <v>0.78614253960420799</v>
          </cell>
          <cell r="Z150">
            <v>4.5579438809113346E-2</v>
          </cell>
          <cell r="AB150">
            <v>0.26886387305217024</v>
          </cell>
          <cell r="AC150">
            <v>0.87349171067134224</v>
          </cell>
          <cell r="AD150">
            <v>6.0772585078817803E-2</v>
          </cell>
        </row>
        <row r="151">
          <cell r="A151">
            <v>88803491</v>
          </cell>
          <cell r="B151">
            <v>88803491</v>
          </cell>
          <cell r="C151" t="str">
            <v>Spitex Betreutes Wohnen</v>
          </cell>
          <cell r="F151">
            <v>554</v>
          </cell>
          <cell r="G151">
            <v>8.3107224732268184E-2</v>
          </cell>
          <cell r="H151">
            <v>0.10260031966753388</v>
          </cell>
          <cell r="I151">
            <v>1.7845866709246823E-2</v>
          </cell>
          <cell r="J151">
            <v>0.2035534111090489</v>
          </cell>
          <cell r="P151">
            <v>0</v>
          </cell>
          <cell r="Q151">
            <v>0</v>
          </cell>
          <cell r="R151">
            <v>0</v>
          </cell>
          <cell r="T151">
            <v>1.0803939215194864E-2</v>
          </cell>
          <cell r="U151">
            <v>4.1040127867013554E-2</v>
          </cell>
          <cell r="V151">
            <v>1.7845866709246825E-3</v>
          </cell>
          <cell r="X151">
            <v>1.3297155957162909E-2</v>
          </cell>
          <cell r="Y151">
            <v>4.6170143850390248E-2</v>
          </cell>
          <cell r="Z151">
            <v>2.6768800063870233E-3</v>
          </cell>
          <cell r="AB151">
            <v>1.5790372699130955E-2</v>
          </cell>
          <cell r="AC151">
            <v>5.1300159833766942E-2</v>
          </cell>
          <cell r="AD151">
            <v>3.5691733418493649E-3</v>
          </cell>
        </row>
        <row r="152">
          <cell r="A152">
            <v>91116532</v>
          </cell>
          <cell r="B152">
            <v>91116532</v>
          </cell>
          <cell r="C152" t="str">
            <v>Spitex Senevita Obstgarten</v>
          </cell>
          <cell r="F152">
            <v>1344</v>
          </cell>
          <cell r="G152">
            <v>0.20161752714831851</v>
          </cell>
          <cell r="H152">
            <v>0.24890763471690533</v>
          </cell>
          <cell r="I152">
            <v>4.3293943785609627E-2</v>
          </cell>
          <cell r="J152">
            <v>0.49381910565083348</v>
          </cell>
          <cell r="P152">
            <v>0</v>
          </cell>
          <cell r="Q152">
            <v>0</v>
          </cell>
          <cell r="R152">
            <v>0</v>
          </cell>
          <cell r="T152">
            <v>2.6210278529281407E-2</v>
          </cell>
          <cell r="U152">
            <v>9.9563053886762135E-2</v>
          </cell>
          <cell r="V152">
            <v>4.3293943785609633E-3</v>
          </cell>
          <cell r="X152">
            <v>3.2258804343730962E-2</v>
          </cell>
          <cell r="Y152">
            <v>0.1120084356226074</v>
          </cell>
          <cell r="Z152">
            <v>6.4940915678414436E-3</v>
          </cell>
          <cell r="AB152">
            <v>3.8307330158180518E-2</v>
          </cell>
          <cell r="AC152">
            <v>0.12445381735845266</v>
          </cell>
          <cell r="AD152">
            <v>8.6587887571219265E-3</v>
          </cell>
        </row>
        <row r="153">
          <cell r="A153">
            <v>91116731</v>
          </cell>
          <cell r="B153">
            <v>91116731</v>
          </cell>
          <cell r="C153" t="str">
            <v>Spitex care-win24</v>
          </cell>
          <cell r="F153">
            <v>14999</v>
          </cell>
          <cell r="G153">
            <v>2.2500456024535933</v>
          </cell>
          <cell r="H153">
            <v>2.7778017954753444</v>
          </cell>
          <cell r="I153">
            <v>0.48315912413717171</v>
          </cell>
          <cell r="J153">
            <v>5.5110065220661086</v>
          </cell>
          <cell r="M153">
            <v>1</v>
          </cell>
          <cell r="P153">
            <v>0</v>
          </cell>
          <cell r="Q153">
            <v>0.35999688733330865</v>
          </cell>
          <cell r="R153">
            <v>0</v>
          </cell>
          <cell r="T153">
            <v>0.29250592831896716</v>
          </cell>
          <cell r="U153">
            <v>1.1111207181901379</v>
          </cell>
          <cell r="V153">
            <v>4.8315912413717174E-2</v>
          </cell>
          <cell r="X153">
            <v>0.36000729639257495</v>
          </cell>
          <cell r="Y153">
            <v>1.250010807963905</v>
          </cell>
          <cell r="Z153">
            <v>7.2473868620575754E-2</v>
          </cell>
          <cell r="AB153">
            <v>0.42750866446618274</v>
          </cell>
          <cell r="AC153">
            <v>1.3889008977376722</v>
          </cell>
          <cell r="AD153">
            <v>9.6631824827434348E-2</v>
          </cell>
        </row>
        <row r="154">
          <cell r="A154">
            <v>91118346</v>
          </cell>
          <cell r="B154">
            <v>91118346</v>
          </cell>
          <cell r="C154" t="str">
            <v>Spitex Regio ZO</v>
          </cell>
          <cell r="F154">
            <v>19965</v>
          </cell>
          <cell r="G154">
            <v>2.9950103642233472</v>
          </cell>
          <cell r="H154">
            <v>3.6975006898236713</v>
          </cell>
          <cell r="I154">
            <v>0.64312766940453581</v>
          </cell>
          <cell r="J154">
            <v>7.335638723451555</v>
          </cell>
          <cell r="L154">
            <v>1</v>
          </cell>
          <cell r="M154">
            <v>3</v>
          </cell>
          <cell r="P154">
            <v>0.33388866093600833</v>
          </cell>
          <cell r="Q154">
            <v>0.81135887499809112</v>
          </cell>
          <cell r="R154">
            <v>0</v>
          </cell>
          <cell r="T154">
            <v>0.38935134734903515</v>
          </cell>
          <cell r="U154">
            <v>1.4790002759294687</v>
          </cell>
          <cell r="V154">
            <v>6.4312766940453583E-2</v>
          </cell>
          <cell r="X154">
            <v>0.47920165827573558</v>
          </cell>
          <cell r="Y154">
            <v>1.6638753104206521</v>
          </cell>
          <cell r="Z154">
            <v>9.6469150410680368E-2</v>
          </cell>
          <cell r="AB154">
            <v>0.56905196920243595</v>
          </cell>
          <cell r="AC154">
            <v>1.8487503449118357</v>
          </cell>
          <cell r="AD154">
            <v>0.12862553388090717</v>
          </cell>
        </row>
        <row r="155">
          <cell r="A155">
            <v>91176746</v>
          </cell>
          <cell r="B155">
            <v>91176746</v>
          </cell>
          <cell r="C155" t="str">
            <v>Palliative Care Spitex</v>
          </cell>
          <cell r="F155">
            <v>1642</v>
          </cell>
          <cell r="G155">
            <v>0.24632141337614508</v>
          </cell>
          <cell r="H155">
            <v>0.30409697634312394</v>
          </cell>
          <cell r="I155">
            <v>5.289334501188319E-2</v>
          </cell>
          <cell r="J155">
            <v>0.60331173473115218</v>
          </cell>
          <cell r="P155">
            <v>0</v>
          </cell>
          <cell r="Q155">
            <v>0</v>
          </cell>
          <cell r="R155">
            <v>0</v>
          </cell>
          <cell r="T155">
            <v>3.2021783738898864E-2</v>
          </cell>
          <cell r="U155">
            <v>0.12163879053724957</v>
          </cell>
          <cell r="V155">
            <v>5.2893345011883197E-3</v>
          </cell>
          <cell r="X155">
            <v>3.9411426140183212E-2</v>
          </cell>
          <cell r="Y155">
            <v>0.13684363935440577</v>
          </cell>
          <cell r="Z155">
            <v>7.9340017517824778E-3</v>
          </cell>
          <cell r="AB155">
            <v>4.6801068541467566E-2</v>
          </cell>
          <cell r="AC155">
            <v>0.15204848817156197</v>
          </cell>
          <cell r="AD155">
            <v>1.0578669002376639E-2</v>
          </cell>
        </row>
        <row r="156">
          <cell r="A156">
            <v>91810699</v>
          </cell>
          <cell r="B156">
            <v>91810699</v>
          </cell>
          <cell r="C156" t="str">
            <v>KZU Spitex</v>
          </cell>
          <cell r="F156">
            <v>14</v>
          </cell>
          <cell r="G156">
            <v>2.1001825744616509E-3</v>
          </cell>
          <cell r="H156">
            <v>2.5927878616344305E-3</v>
          </cell>
          <cell r="I156">
            <v>4.5097858110010021E-4</v>
          </cell>
          <cell r="J156">
            <v>5.1439490171961821E-3</v>
          </cell>
          <cell r="P156">
            <v>0</v>
          </cell>
          <cell r="Q156">
            <v>0</v>
          </cell>
          <cell r="R156">
            <v>0</v>
          </cell>
          <cell r="T156">
            <v>2.7302373468001464E-4</v>
          </cell>
          <cell r="U156">
            <v>1.0371151446537722E-3</v>
          </cell>
          <cell r="V156">
            <v>4.5097858110010023E-5</v>
          </cell>
          <cell r="X156">
            <v>3.3602921191386417E-4</v>
          </cell>
          <cell r="Y156">
            <v>1.1667545377354938E-3</v>
          </cell>
          <cell r="Z156">
            <v>6.7646787165015024E-5</v>
          </cell>
          <cell r="AB156">
            <v>3.9903468914771366E-4</v>
          </cell>
          <cell r="AC156">
            <v>1.2963939308172153E-3</v>
          </cell>
          <cell r="AD156">
            <v>9.0195716220020045E-5</v>
          </cell>
        </row>
        <row r="157">
          <cell r="A157">
            <v>91811142</v>
          </cell>
          <cell r="B157">
            <v>91811142</v>
          </cell>
          <cell r="C157" t="str">
            <v>wisli psychiatrische Spitex</v>
          </cell>
          <cell r="F157">
            <v>1127</v>
          </cell>
          <cell r="G157">
            <v>0.16906469724416293</v>
          </cell>
          <cell r="H157">
            <v>0.20871942286157166</v>
          </cell>
          <cell r="I157">
            <v>3.6303775778558069E-2</v>
          </cell>
          <cell r="J157">
            <v>0.41408789588429268</v>
          </cell>
          <cell r="P157">
            <v>0</v>
          </cell>
          <cell r="Q157">
            <v>0</v>
          </cell>
          <cell r="R157">
            <v>0</v>
          </cell>
          <cell r="T157">
            <v>2.1978410641741181E-2</v>
          </cell>
          <cell r="U157">
            <v>8.3487769144628673E-2</v>
          </cell>
          <cell r="V157">
            <v>3.6303775778558072E-3</v>
          </cell>
          <cell r="X157">
            <v>2.7050351559066068E-2</v>
          </cell>
          <cell r="Y157">
            <v>9.3923740287707252E-2</v>
          </cell>
          <cell r="Z157">
            <v>5.4455663667837099E-3</v>
          </cell>
          <cell r="AB157">
            <v>3.2122292476390958E-2</v>
          </cell>
          <cell r="AC157">
            <v>0.10435971143078583</v>
          </cell>
          <cell r="AD157">
            <v>7.2607551557116144E-3</v>
          </cell>
        </row>
        <row r="158">
          <cell r="A158">
            <v>91811294</v>
          </cell>
          <cell r="B158">
            <v>91811294</v>
          </cell>
          <cell r="C158" t="str">
            <v>Spitex Neuhof</v>
          </cell>
          <cell r="F158">
            <v>688</v>
          </cell>
          <cell r="G158">
            <v>0.10320897223068685</v>
          </cell>
          <cell r="H158">
            <v>0.12741700348603488</v>
          </cell>
          <cell r="I158">
            <v>2.2162375985490642E-2</v>
          </cell>
          <cell r="J158">
            <v>0.25278835170221237</v>
          </cell>
          <cell r="P158">
            <v>0</v>
          </cell>
          <cell r="Q158">
            <v>0</v>
          </cell>
          <cell r="R158">
            <v>0</v>
          </cell>
          <cell r="T158">
            <v>1.3417166389989292E-2</v>
          </cell>
          <cell r="U158">
            <v>5.0966801394413952E-2</v>
          </cell>
          <cell r="V158">
            <v>2.2162375985490643E-3</v>
          </cell>
          <cell r="X158">
            <v>1.6513435556909897E-2</v>
          </cell>
          <cell r="Y158">
            <v>5.7337651568715696E-2</v>
          </cell>
          <cell r="Z158">
            <v>3.3243563978235962E-3</v>
          </cell>
          <cell r="AB158">
            <v>1.9609704723830501E-2</v>
          </cell>
          <cell r="AC158">
            <v>6.370850174301744E-2</v>
          </cell>
          <cell r="AD158">
            <v>4.4324751970981286E-3</v>
          </cell>
        </row>
        <row r="159">
          <cell r="A159">
            <v>91811425</v>
          </cell>
          <cell r="B159">
            <v>91811425</v>
          </cell>
          <cell r="C159" t="str">
            <v>Spitex Tertianum Bubenholz</v>
          </cell>
          <cell r="F159">
            <v>4465</v>
          </cell>
          <cell r="G159">
            <v>0.66980822821223374</v>
          </cell>
          <cell r="H159">
            <v>0.82691412872840941</v>
          </cell>
          <cell r="I159">
            <v>0.14382995461513912</v>
          </cell>
          <cell r="J159">
            <v>1.6405523115557823</v>
          </cell>
          <cell r="P159">
            <v>0</v>
          </cell>
          <cell r="Q159">
            <v>0</v>
          </cell>
          <cell r="R159">
            <v>0</v>
          </cell>
          <cell r="T159">
            <v>8.7075069667590391E-2</v>
          </cell>
          <cell r="U159">
            <v>0.33076565149136378</v>
          </cell>
          <cell r="V159">
            <v>1.4382995461513913E-2</v>
          </cell>
          <cell r="X159">
            <v>0.1071693165139574</v>
          </cell>
          <cell r="Y159">
            <v>0.37211135792778427</v>
          </cell>
          <cell r="Z159">
            <v>2.1574493192270866E-2</v>
          </cell>
          <cell r="AB159">
            <v>0.12726356336032441</v>
          </cell>
          <cell r="AC159">
            <v>0.41345706436420471</v>
          </cell>
          <cell r="AD159">
            <v>2.8765990923027826E-2</v>
          </cell>
        </row>
        <row r="160">
          <cell r="A160">
            <v>91811729</v>
          </cell>
          <cell r="B160">
            <v>91811729</v>
          </cell>
          <cell r="C160" t="str">
            <v>PPS Vanessa Leutwiler GmbH</v>
          </cell>
          <cell r="F160">
            <v>2715</v>
          </cell>
          <cell r="G160">
            <v>0.40728540640452732</v>
          </cell>
          <cell r="H160">
            <v>0.50281564602410556</v>
          </cell>
          <cell r="I160">
            <v>8.7457631977626571E-2</v>
          </cell>
          <cell r="J160">
            <v>0.99755868440625939</v>
          </cell>
          <cell r="P160">
            <v>0</v>
          </cell>
          <cell r="Q160">
            <v>0</v>
          </cell>
          <cell r="R160">
            <v>0</v>
          </cell>
          <cell r="T160">
            <v>5.2947102832588556E-2</v>
          </cell>
          <cell r="U160">
            <v>0.20112625840964224</v>
          </cell>
          <cell r="V160">
            <v>8.7457631977626571E-3</v>
          </cell>
          <cell r="X160">
            <v>6.5165665024724373E-2</v>
          </cell>
          <cell r="Y160">
            <v>0.22626704071084749</v>
          </cell>
          <cell r="Z160">
            <v>1.3118644796643986E-2</v>
          </cell>
          <cell r="AB160">
            <v>7.7384227216860196E-2</v>
          </cell>
          <cell r="AC160">
            <v>0.25140782301205278</v>
          </cell>
          <cell r="AD160">
            <v>1.7491526395525314E-2</v>
          </cell>
        </row>
        <row r="161">
          <cell r="A161">
            <v>91814625</v>
          </cell>
          <cell r="B161">
            <v>91814625</v>
          </cell>
          <cell r="C161" t="str">
            <v>Spitex Orchidee</v>
          </cell>
          <cell r="F161">
            <v>3653</v>
          </cell>
          <cell r="G161">
            <v>0.54799763889345798</v>
          </cell>
          <cell r="H161">
            <v>0.67653243275361252</v>
          </cell>
          <cell r="I161">
            <v>0.11767319691133331</v>
          </cell>
          <cell r="J161">
            <v>1.342203268558404</v>
          </cell>
          <cell r="P161">
            <v>0</v>
          </cell>
          <cell r="Q161">
            <v>0</v>
          </cell>
          <cell r="R161">
            <v>0</v>
          </cell>
          <cell r="T161">
            <v>7.1239693056149536E-2</v>
          </cell>
          <cell r="U161">
            <v>0.270612973101445</v>
          </cell>
          <cell r="V161">
            <v>1.1767319691133331E-2</v>
          </cell>
          <cell r="X161">
            <v>8.767962222295328E-2</v>
          </cell>
          <cell r="Y161">
            <v>0.30443959473912563</v>
          </cell>
          <cell r="Z161">
            <v>1.7650979536699994E-2</v>
          </cell>
          <cell r="AB161">
            <v>0.10411955138975702</v>
          </cell>
          <cell r="AC161">
            <v>0.33826621637680626</v>
          </cell>
          <cell r="AD161">
            <v>2.3534639382266662E-2</v>
          </cell>
        </row>
        <row r="162">
          <cell r="A162">
            <v>91815718</v>
          </cell>
          <cell r="B162">
            <v>91815718</v>
          </cell>
          <cell r="C162" t="str">
            <v>Spitex MediKo</v>
          </cell>
          <cell r="F162">
            <v>2285</v>
          </cell>
          <cell r="G162">
            <v>0.34277979876034803</v>
          </cell>
          <cell r="H162">
            <v>0.42318001884533379</v>
          </cell>
          <cell r="I162">
            <v>7.3606146986694931E-2</v>
          </cell>
          <cell r="J162">
            <v>0.83956596459237676</v>
          </cell>
          <cell r="P162">
            <v>0</v>
          </cell>
          <cell r="Q162">
            <v>0</v>
          </cell>
          <cell r="R162">
            <v>0</v>
          </cell>
          <cell r="T162">
            <v>4.4561373838845245E-2</v>
          </cell>
          <cell r="U162">
            <v>0.16927200753813354</v>
          </cell>
          <cell r="V162">
            <v>7.3606146986694935E-3</v>
          </cell>
          <cell r="X162">
            <v>5.4844767801655689E-2</v>
          </cell>
          <cell r="Y162">
            <v>0.1904310084804002</v>
          </cell>
          <cell r="Z162">
            <v>1.1040922048004239E-2</v>
          </cell>
          <cell r="AB162">
            <v>6.5128161764466133E-2</v>
          </cell>
          <cell r="AC162">
            <v>0.2115900094226669</v>
          </cell>
          <cell r="AD162">
            <v>1.4721229397338987E-2</v>
          </cell>
        </row>
        <row r="163">
          <cell r="A163">
            <v>91816109</v>
          </cell>
          <cell r="B163">
            <v>91816109</v>
          </cell>
          <cell r="C163" t="str">
            <v>Spitex z'Züri dähei GmbH</v>
          </cell>
          <cell r="F163">
            <v>5269</v>
          </cell>
          <cell r="G163">
            <v>0.79041871320274582</v>
          </cell>
          <cell r="H163">
            <v>0.97581423163941539</v>
          </cell>
          <cell r="I163">
            <v>0.16972901027260204</v>
          </cell>
          <cell r="J163">
            <v>1.9359619551147633</v>
          </cell>
          <cell r="P163">
            <v>0</v>
          </cell>
          <cell r="Q163">
            <v>0</v>
          </cell>
          <cell r="R163">
            <v>0</v>
          </cell>
          <cell r="T163">
            <v>0.10275443271635695</v>
          </cell>
          <cell r="U163">
            <v>0.39032569265576617</v>
          </cell>
          <cell r="V163">
            <v>1.6972901027260203E-2</v>
          </cell>
          <cell r="X163">
            <v>0.12646699411243933</v>
          </cell>
          <cell r="Y163">
            <v>0.43911640423773696</v>
          </cell>
          <cell r="Z163">
            <v>2.5459351540890306E-2</v>
          </cell>
          <cell r="AB163">
            <v>0.15017955550852172</v>
          </cell>
          <cell r="AC163">
            <v>0.48790711581970769</v>
          </cell>
          <cell r="AD163">
            <v>3.3945802054520406E-2</v>
          </cell>
        </row>
        <row r="164">
          <cell r="A164">
            <v>91816491</v>
          </cell>
          <cell r="B164">
            <v>91816491</v>
          </cell>
          <cell r="C164" t="str">
            <v>Spitex Zürichsee</v>
          </cell>
          <cell r="F164">
            <v>43089</v>
          </cell>
          <cell r="G164">
            <v>6.4639119250698638</v>
          </cell>
          <cell r="H164">
            <v>7.980045440711856</v>
          </cell>
          <cell r="I164">
            <v>1.3880154343587301</v>
          </cell>
          <cell r="J164">
            <v>15.83197280014045</v>
          </cell>
          <cell r="L164">
            <v>1</v>
          </cell>
          <cell r="M164">
            <v>1</v>
          </cell>
          <cell r="P164">
            <v>0.15470507822384844</v>
          </cell>
          <cell r="Q164">
            <v>0.12531256963754778</v>
          </cell>
          <cell r="R164">
            <v>0</v>
          </cell>
          <cell r="T164">
            <v>0.84030855025908235</v>
          </cell>
          <cell r="U164">
            <v>3.1920181762847424</v>
          </cell>
          <cell r="V164">
            <v>0.138801543435873</v>
          </cell>
          <cell r="X164">
            <v>1.0342259080111782</v>
          </cell>
          <cell r="Y164">
            <v>3.5910204483203354</v>
          </cell>
          <cell r="Z164">
            <v>0.20820231515380952</v>
          </cell>
          <cell r="AB164">
            <v>1.228143265763274</v>
          </cell>
          <cell r="AC164">
            <v>3.990022720355928</v>
          </cell>
          <cell r="AD164">
            <v>0.27760308687174601</v>
          </cell>
        </row>
        <row r="165">
          <cell r="A165">
            <v>92642053</v>
          </cell>
          <cell r="B165">
            <v>92642053</v>
          </cell>
          <cell r="C165" t="str">
            <v>Spitex Wagner</v>
          </cell>
          <cell r="F165">
            <v>2962</v>
          </cell>
          <cell r="G165">
            <v>0.44433862753967218</v>
          </cell>
          <cell r="H165">
            <v>0.54855983186865587</v>
          </cell>
          <cell r="I165">
            <v>9.5414182658464061E-2</v>
          </cell>
          <cell r="J165">
            <v>1.0883126420667921</v>
          </cell>
          <cell r="P165">
            <v>0</v>
          </cell>
          <cell r="Q165">
            <v>0</v>
          </cell>
          <cell r="R165">
            <v>0</v>
          </cell>
          <cell r="T165">
            <v>5.7764021580157386E-2</v>
          </cell>
          <cell r="U165">
            <v>0.21942393274746236</v>
          </cell>
          <cell r="V165">
            <v>9.5414182658464068E-3</v>
          </cell>
          <cell r="X165">
            <v>7.1094180406347546E-2</v>
          </cell>
          <cell r="Y165">
            <v>0.24685192434089515</v>
          </cell>
          <cell r="Z165">
            <v>1.4312127398769608E-2</v>
          </cell>
          <cell r="AB165">
            <v>8.4424339232537712E-2</v>
          </cell>
          <cell r="AC165">
            <v>0.27427991593432793</v>
          </cell>
          <cell r="AD165">
            <v>1.9082836531692814E-2</v>
          </cell>
        </row>
        <row r="166">
          <cell r="A166">
            <v>92642268</v>
          </cell>
          <cell r="B166">
            <v>92642268</v>
          </cell>
          <cell r="C166" t="str">
            <v>Uni Spitex 24</v>
          </cell>
          <cell r="F166">
            <v>10132</v>
          </cell>
          <cell r="G166">
            <v>1.5199321317461034</v>
          </cell>
          <cell r="H166">
            <v>1.8764376152914319</v>
          </cell>
          <cell r="I166">
            <v>0.32637964169330108</v>
          </cell>
          <cell r="J166">
            <v>3.7227493887308363</v>
          </cell>
          <cell r="P166">
            <v>0</v>
          </cell>
          <cell r="Q166">
            <v>0</v>
          </cell>
          <cell r="R166">
            <v>0</v>
          </cell>
          <cell r="T166">
            <v>0.19759117712699345</v>
          </cell>
          <cell r="U166">
            <v>0.75057504611657277</v>
          </cell>
          <cell r="V166">
            <v>3.2637964169330111E-2</v>
          </cell>
          <cell r="X166">
            <v>0.24318914107937656</v>
          </cell>
          <cell r="Y166">
            <v>0.84439692688114443</v>
          </cell>
          <cell r="Z166">
            <v>4.8956946253995159E-2</v>
          </cell>
          <cell r="AB166">
            <v>0.28878710503175964</v>
          </cell>
          <cell r="AC166">
            <v>0.93821880764571597</v>
          </cell>
          <cell r="AD166">
            <v>6.5275928338660222E-2</v>
          </cell>
        </row>
        <row r="167">
          <cell r="A167">
            <v>92643188</v>
          </cell>
          <cell r="B167">
            <v>92643188</v>
          </cell>
          <cell r="C167" t="str">
            <v>Spitex BajRon</v>
          </cell>
          <cell r="F167">
            <v>1280</v>
          </cell>
          <cell r="G167">
            <v>0.1920166925222081</v>
          </cell>
          <cell r="H167">
            <v>0.2370548902065765</v>
          </cell>
          <cell r="I167">
            <v>4.1232327414866307E-2</v>
          </cell>
          <cell r="J167">
            <v>0.47030391014365092</v>
          </cell>
          <cell r="P167">
            <v>0</v>
          </cell>
          <cell r="Q167">
            <v>0</v>
          </cell>
          <cell r="R167">
            <v>0</v>
          </cell>
          <cell r="T167">
            <v>2.4962170027887053E-2</v>
          </cell>
          <cell r="U167">
            <v>9.482195608263061E-2</v>
          </cell>
          <cell r="V167">
            <v>4.1232327414866309E-3</v>
          </cell>
          <cell r="X167">
            <v>3.0722670803553297E-2</v>
          </cell>
          <cell r="Y167">
            <v>0.10667470059295943</v>
          </cell>
          <cell r="Z167">
            <v>6.1848491122299459E-3</v>
          </cell>
          <cell r="AB167">
            <v>3.6483171579219542E-2</v>
          </cell>
          <cell r="AC167">
            <v>0.11852744510328825</v>
          </cell>
          <cell r="AD167">
            <v>8.2464654829732618E-3</v>
          </cell>
        </row>
        <row r="168">
          <cell r="A168">
            <v>92647727</v>
          </cell>
          <cell r="B168">
            <v>92647727</v>
          </cell>
          <cell r="C168" t="str">
            <v>Spitex Sonnengarten</v>
          </cell>
          <cell r="F168">
            <v>781</v>
          </cell>
          <cell r="G168">
            <v>0.11716018504675355</v>
          </cell>
          <cell r="H168">
            <v>0.14464052285260645</v>
          </cell>
          <cell r="I168">
            <v>2.5158162274227021E-2</v>
          </cell>
          <cell r="J168">
            <v>0.28695887017358701</v>
          </cell>
          <cell r="P168">
            <v>0</v>
          </cell>
          <cell r="Q168">
            <v>0</v>
          </cell>
          <cell r="R168">
            <v>0</v>
          </cell>
          <cell r="T168">
            <v>1.5230824056077962E-2</v>
          </cell>
          <cell r="U168">
            <v>5.7856209141042586E-2</v>
          </cell>
          <cell r="V168">
            <v>2.5158162274227023E-3</v>
          </cell>
          <cell r="X168">
            <v>1.8745629607480569E-2</v>
          </cell>
          <cell r="Y168">
            <v>6.5088235283672899E-2</v>
          </cell>
          <cell r="Z168">
            <v>3.7737243411340529E-3</v>
          </cell>
          <cell r="AB168">
            <v>2.2260435158883173E-2</v>
          </cell>
          <cell r="AC168">
            <v>7.2320261426303226E-2</v>
          </cell>
          <cell r="AD168">
            <v>5.0316324548454047E-3</v>
          </cell>
        </row>
        <row r="169">
          <cell r="A169">
            <v>92649310</v>
          </cell>
          <cell r="B169">
            <v>92649310</v>
          </cell>
          <cell r="C169" t="str">
            <v>Spitex OnPaC</v>
          </cell>
          <cell r="F169">
            <v>5203</v>
          </cell>
          <cell r="G169">
            <v>0.7805178524945694</v>
          </cell>
          <cell r="H169">
            <v>0.96359108886313871</v>
          </cell>
          <cell r="I169">
            <v>0.16760296839027297</v>
          </cell>
          <cell r="J169">
            <v>1.9117119097479809</v>
          </cell>
          <cell r="L169">
            <v>1</v>
          </cell>
          <cell r="P169">
            <v>1.281200675684683</v>
          </cell>
          <cell r="Q169">
            <v>0</v>
          </cell>
          <cell r="R169">
            <v>0</v>
          </cell>
          <cell r="T169">
            <v>0.10146732082429402</v>
          </cell>
          <cell r="U169">
            <v>0.38543643554525553</v>
          </cell>
          <cell r="V169">
            <v>1.6760296839027296E-2</v>
          </cell>
          <cell r="X169">
            <v>0.1248828563991311</v>
          </cell>
          <cell r="Y169">
            <v>0.43361598998841244</v>
          </cell>
          <cell r="Z169">
            <v>2.5140445258540946E-2</v>
          </cell>
          <cell r="AB169">
            <v>0.14829839197396819</v>
          </cell>
          <cell r="AC169">
            <v>0.48179554443156936</v>
          </cell>
          <cell r="AD169">
            <v>3.3520593678054593E-2</v>
          </cell>
        </row>
        <row r="170">
          <cell r="A170">
            <v>92654216</v>
          </cell>
          <cell r="B170">
            <v>92654216</v>
          </cell>
          <cell r="C170" t="str">
            <v>Spitex Home-Help</v>
          </cell>
          <cell r="F170">
            <v>1874</v>
          </cell>
          <cell r="G170">
            <v>0.2811244388957953</v>
          </cell>
          <cell r="H170">
            <v>0.3470631751930659</v>
          </cell>
          <cell r="I170">
            <v>6.0366704355827701E-2</v>
          </cell>
          <cell r="J170">
            <v>0.68855431844468884</v>
          </cell>
          <cell r="P170">
            <v>0</v>
          </cell>
          <cell r="Q170">
            <v>0</v>
          </cell>
          <cell r="R170">
            <v>0</v>
          </cell>
          <cell r="T170">
            <v>3.654617705645339E-2</v>
          </cell>
          <cell r="U170">
            <v>0.13882527007722636</v>
          </cell>
          <cell r="V170">
            <v>6.0366704355827704E-3</v>
          </cell>
          <cell r="X170">
            <v>4.497991022332725E-2</v>
          </cell>
          <cell r="Y170">
            <v>0.15617842883687966</v>
          </cell>
          <cell r="Z170">
            <v>9.0550056533741548E-3</v>
          </cell>
          <cell r="AB170">
            <v>5.3413643390201111E-2</v>
          </cell>
          <cell r="AC170">
            <v>0.17353158759653295</v>
          </cell>
          <cell r="AD170">
            <v>1.2073340871165541E-2</v>
          </cell>
        </row>
        <row r="171">
          <cell r="A171">
            <v>92967374</v>
          </cell>
          <cell r="B171">
            <v>92967374</v>
          </cell>
          <cell r="C171" t="str">
            <v>Spitex Züri Unterland</v>
          </cell>
          <cell r="F171">
            <v>4983</v>
          </cell>
          <cell r="G171">
            <v>0.74751498346731482</v>
          </cell>
          <cell r="H171">
            <v>0.92284727960888324</v>
          </cell>
          <cell r="I171">
            <v>0.16051616211584283</v>
          </cell>
          <cell r="J171">
            <v>1.8308784251920409</v>
          </cell>
          <cell r="M171">
            <v>1</v>
          </cell>
          <cell r="P171">
            <v>0</v>
          </cell>
          <cell r="Q171">
            <v>1.0836029125250446</v>
          </cell>
          <cell r="R171">
            <v>0</v>
          </cell>
          <cell r="T171">
            <v>9.7176947850750928E-2</v>
          </cell>
          <cell r="U171">
            <v>0.3691389118435533</v>
          </cell>
          <cell r="V171">
            <v>1.6051616211584283E-2</v>
          </cell>
          <cell r="X171">
            <v>0.11960239735477038</v>
          </cell>
          <cell r="Y171">
            <v>0.41528127582399749</v>
          </cell>
          <cell r="Z171">
            <v>2.4077424317376424E-2</v>
          </cell>
          <cell r="AB171">
            <v>0.14202784685878983</v>
          </cell>
          <cell r="AC171">
            <v>0.46142363980444162</v>
          </cell>
          <cell r="AD171">
            <v>3.2103232423168565E-2</v>
          </cell>
        </row>
        <row r="172">
          <cell r="A172">
            <v>94022192</v>
          </cell>
          <cell r="B172">
            <v>94022192</v>
          </cell>
          <cell r="C172" t="str">
            <v>Spitex Bachtel AG</v>
          </cell>
          <cell r="F172">
            <v>52272</v>
          </cell>
          <cell r="G172">
            <v>7.8414816808756731</v>
          </cell>
          <cell r="H172">
            <v>9.6807290788110674</v>
          </cell>
          <cell r="I172">
            <v>1.6838251708046028</v>
          </cell>
          <cell r="J172">
            <v>19.206035930491343</v>
          </cell>
          <cell r="M172">
            <v>4</v>
          </cell>
          <cell r="P172">
            <v>0</v>
          </cell>
          <cell r="Q172">
            <v>0.41319201967495378</v>
          </cell>
          <cell r="R172">
            <v>0</v>
          </cell>
          <cell r="T172">
            <v>1.0193926185138376</v>
          </cell>
          <cell r="U172">
            <v>3.8722916315244271</v>
          </cell>
          <cell r="V172">
            <v>0.16838251708046029</v>
          </cell>
          <cell r="X172">
            <v>1.2546370689401076</v>
          </cell>
          <cell r="Y172">
            <v>4.3563280854649804</v>
          </cell>
          <cell r="Z172">
            <v>0.25257377562069039</v>
          </cell>
          <cell r="AB172">
            <v>1.4898815193663779</v>
          </cell>
          <cell r="AC172">
            <v>4.8403645394055337</v>
          </cell>
          <cell r="AD172">
            <v>0.33676503416092057</v>
          </cell>
        </row>
        <row r="173">
          <cell r="A173">
            <v>94022208</v>
          </cell>
          <cell r="B173">
            <v>94022208</v>
          </cell>
          <cell r="C173" t="str">
            <v>SPITEX Kempt</v>
          </cell>
          <cell r="F173">
            <v>20474</v>
          </cell>
          <cell r="G173">
            <v>3.0713670021091319</v>
          </cell>
          <cell r="H173">
            <v>3.7917670485073809</v>
          </cell>
          <cell r="I173">
            <v>0.65952396210310382</v>
          </cell>
          <cell r="J173">
            <v>7.5226580127196163</v>
          </cell>
          <cell r="M173">
            <v>1</v>
          </cell>
          <cell r="P173">
            <v>0</v>
          </cell>
          <cell r="Q173">
            <v>0.26372928167980347</v>
          </cell>
          <cell r="R173">
            <v>0</v>
          </cell>
          <cell r="T173">
            <v>0.39927771027418718</v>
          </cell>
          <cell r="U173">
            <v>1.5167068194029525</v>
          </cell>
          <cell r="V173">
            <v>6.5952396210310391E-2</v>
          </cell>
          <cell r="X173">
            <v>0.49141872033746115</v>
          </cell>
          <cell r="Y173">
            <v>1.7062951718283215</v>
          </cell>
          <cell r="Z173">
            <v>9.8928594315465565E-2</v>
          </cell>
          <cell r="AB173">
            <v>0.58355973040073505</v>
          </cell>
          <cell r="AC173">
            <v>1.8958835242536904</v>
          </cell>
          <cell r="AD173">
            <v>0.13190479242062078</v>
          </cell>
        </row>
        <row r="174">
          <cell r="A174">
            <v>94022501</v>
          </cell>
          <cell r="B174">
            <v>94022501</v>
          </cell>
          <cell r="C174" t="str">
            <v>Spitex Puls24Personal</v>
          </cell>
          <cell r="F174">
            <v>461</v>
          </cell>
          <cell r="G174">
            <v>6.9156011916201521E-2</v>
          </cell>
          <cell r="H174">
            <v>8.5376800300962313E-2</v>
          </cell>
          <cell r="I174">
            <v>1.4850080420510444E-2</v>
          </cell>
          <cell r="J174">
            <v>0.16938289263767428</v>
          </cell>
          <cell r="M174">
            <v>1</v>
          </cell>
          <cell r="P174">
            <v>0</v>
          </cell>
          <cell r="Q174">
            <v>11.712783759462681</v>
          </cell>
          <cell r="R174">
            <v>0</v>
          </cell>
          <cell r="T174">
            <v>8.9902815491061973E-3</v>
          </cell>
          <cell r="U174">
            <v>3.4150720120384927E-2</v>
          </cell>
          <cell r="V174">
            <v>1.4850080420510444E-3</v>
          </cell>
          <cell r="X174">
            <v>1.1064961906592244E-2</v>
          </cell>
          <cell r="Y174">
            <v>3.8419560135433045E-2</v>
          </cell>
          <cell r="Z174">
            <v>2.2275120630765666E-3</v>
          </cell>
          <cell r="AB174">
            <v>1.3139642264078289E-2</v>
          </cell>
          <cell r="AC174">
            <v>4.2688400150481157E-2</v>
          </cell>
          <cell r="AD174">
            <v>2.9700160841020888E-3</v>
          </cell>
        </row>
        <row r="175">
          <cell r="A175">
            <v>94022611</v>
          </cell>
          <cell r="B175">
            <v>94022611</v>
          </cell>
          <cell r="C175" t="str">
            <v>Spitex Residenz Küsnacht</v>
          </cell>
          <cell r="F175">
            <v>59</v>
          </cell>
          <cell r="G175">
            <v>8.8507694209455298E-3</v>
          </cell>
          <cell r="H175">
            <v>1.0926748845459385E-2</v>
          </cell>
          <cell r="I175">
            <v>1.9005525917789939E-3</v>
          </cell>
          <cell r="J175">
            <v>2.1678070858183907E-2</v>
          </cell>
          <cell r="P175">
            <v>0</v>
          </cell>
          <cell r="Q175">
            <v>0</v>
          </cell>
          <cell r="R175">
            <v>0</v>
          </cell>
          <cell r="T175">
            <v>1.1506000247229189E-3</v>
          </cell>
          <cell r="U175">
            <v>4.3706995381837541E-3</v>
          </cell>
          <cell r="V175">
            <v>1.9005525917789939E-4</v>
          </cell>
          <cell r="X175">
            <v>1.4161231073512848E-3</v>
          </cell>
          <cell r="Y175">
            <v>4.9170369804567233E-3</v>
          </cell>
          <cell r="Z175">
            <v>2.8508288876684905E-4</v>
          </cell>
          <cell r="AB175">
            <v>1.6816461899796507E-3</v>
          </cell>
          <cell r="AC175">
            <v>5.4633744227296924E-3</v>
          </cell>
          <cell r="AD175">
            <v>3.8011051835579879E-4</v>
          </cell>
        </row>
        <row r="176">
          <cell r="A176">
            <v>94022700</v>
          </cell>
          <cell r="B176">
            <v>94022700</v>
          </cell>
          <cell r="C176" t="str">
            <v>Spitex ahaa care</v>
          </cell>
          <cell r="F176">
            <v>1331</v>
          </cell>
          <cell r="G176">
            <v>0.19966735761488982</v>
          </cell>
          <cell r="H176">
            <v>0.24650004598824476</v>
          </cell>
          <cell r="I176">
            <v>4.2875177960302387E-2</v>
          </cell>
          <cell r="J176">
            <v>0.48904258156343694</v>
          </cell>
          <cell r="P176">
            <v>0</v>
          </cell>
          <cell r="Q176">
            <v>0</v>
          </cell>
          <cell r="R176">
            <v>0</v>
          </cell>
          <cell r="T176">
            <v>2.5956756489935676E-2</v>
          </cell>
          <cell r="U176">
            <v>9.8600018395297917E-2</v>
          </cell>
          <cell r="V176">
            <v>4.2875177960302385E-3</v>
          </cell>
          <cell r="X176">
            <v>3.194677721838237E-2</v>
          </cell>
          <cell r="Y176">
            <v>0.11092502069471015</v>
          </cell>
          <cell r="Z176">
            <v>6.4312766940453582E-3</v>
          </cell>
          <cell r="AB176">
            <v>3.7936797946829068E-2</v>
          </cell>
          <cell r="AC176">
            <v>0.12325002299412238</v>
          </cell>
          <cell r="AD176">
            <v>8.575035592060477E-3</v>
          </cell>
        </row>
        <row r="177">
          <cell r="A177">
            <v>94023039</v>
          </cell>
          <cell r="B177">
            <v>94023039</v>
          </cell>
          <cell r="C177" t="str">
            <v>Spitex FlexMed</v>
          </cell>
          <cell r="F177">
            <v>826</v>
          </cell>
          <cell r="G177">
            <v>0.12391077189323742</v>
          </cell>
          <cell r="H177">
            <v>0.15297448383643139</v>
          </cell>
          <cell r="I177">
            <v>2.6607736284905915E-2</v>
          </cell>
          <cell r="J177">
            <v>0.30349299201457475</v>
          </cell>
          <cell r="P177">
            <v>0</v>
          </cell>
          <cell r="Q177">
            <v>0</v>
          </cell>
          <cell r="R177">
            <v>0</v>
          </cell>
          <cell r="T177">
            <v>1.6108400346120866E-2</v>
          </cell>
          <cell r="U177">
            <v>6.1189793534572559E-2</v>
          </cell>
          <cell r="V177">
            <v>2.6607736284905916E-3</v>
          </cell>
          <cell r="X177">
            <v>1.9825723502917988E-2</v>
          </cell>
          <cell r="Y177">
            <v>6.8838517726394127E-2</v>
          </cell>
          <cell r="Z177">
            <v>3.9911604427358867E-3</v>
          </cell>
          <cell r="AB177">
            <v>2.354304665971511E-2</v>
          </cell>
          <cell r="AC177">
            <v>7.6487241918215695E-2</v>
          </cell>
          <cell r="AD177">
            <v>5.3215472569811831E-3</v>
          </cell>
        </row>
        <row r="178">
          <cell r="A178">
            <v>94023369</v>
          </cell>
          <cell r="B178">
            <v>94023369</v>
          </cell>
          <cell r="C178" t="str">
            <v xml:space="preserve">Psychosoziale Spitex </v>
          </cell>
          <cell r="F178">
            <v>1023</v>
          </cell>
          <cell r="G178">
            <v>0.1534633409767335</v>
          </cell>
          <cell r="H178">
            <v>0.18945871303228731</v>
          </cell>
          <cell r="I178">
            <v>3.2953649176100185E-2</v>
          </cell>
          <cell r="J178">
            <v>0.37587570318512098</v>
          </cell>
          <cell r="P178">
            <v>0</v>
          </cell>
          <cell r="Q178">
            <v>0</v>
          </cell>
          <cell r="R178">
            <v>0</v>
          </cell>
          <cell r="T178">
            <v>1.9950234326975357E-2</v>
          </cell>
          <cell r="U178">
            <v>7.5783485212914933E-2</v>
          </cell>
          <cell r="V178">
            <v>3.2953649176100186E-3</v>
          </cell>
          <cell r="X178">
            <v>2.4554134556277363E-2</v>
          </cell>
          <cell r="Y178">
            <v>8.5256420864529295E-2</v>
          </cell>
          <cell r="Z178">
            <v>4.9430473764150275E-3</v>
          </cell>
          <cell r="AB178">
            <v>2.9158034785579365E-2</v>
          </cell>
          <cell r="AC178">
            <v>9.4729356516143656E-2</v>
          </cell>
          <cell r="AD178">
            <v>6.5907298352200373E-3</v>
          </cell>
        </row>
        <row r="179">
          <cell r="A179">
            <v>94023641</v>
          </cell>
          <cell r="B179">
            <v>94023641</v>
          </cell>
          <cell r="C179" t="str">
            <v>Spitex Senevita Limmatfeld</v>
          </cell>
          <cell r="F179">
            <v>201</v>
          </cell>
          <cell r="G179">
            <v>3.0152621247627992E-2</v>
          </cell>
          <cell r="H179">
            <v>3.7225025727751465E-2</v>
          </cell>
          <cell r="I179">
            <v>6.4747639143657252E-3</v>
          </cell>
          <cell r="J179">
            <v>7.3852410889745188E-2</v>
          </cell>
          <cell r="P179">
            <v>0</v>
          </cell>
          <cell r="Q179">
            <v>0</v>
          </cell>
          <cell r="R179">
            <v>0</v>
          </cell>
          <cell r="T179">
            <v>3.9198407621916388E-3</v>
          </cell>
          <cell r="U179">
            <v>1.4890010291100587E-2</v>
          </cell>
          <cell r="V179">
            <v>6.4747639143657252E-4</v>
          </cell>
          <cell r="X179">
            <v>4.824419399620479E-3</v>
          </cell>
          <cell r="Y179">
            <v>1.6751261577488161E-2</v>
          </cell>
          <cell r="Z179">
            <v>9.7121458715485878E-4</v>
          </cell>
          <cell r="AB179">
            <v>5.7289980370493184E-3</v>
          </cell>
          <cell r="AC179">
            <v>1.8612512863875733E-2</v>
          </cell>
          <cell r="AD179">
            <v>1.294952782873145E-3</v>
          </cell>
        </row>
        <row r="180">
          <cell r="A180">
            <v>94363709</v>
          </cell>
          <cell r="B180">
            <v>94363709</v>
          </cell>
          <cell r="C180" t="str">
            <v>Spitex SavoSana</v>
          </cell>
          <cell r="F180">
            <v>477</v>
          </cell>
          <cell r="G180">
            <v>7.1556220572729118E-2</v>
          </cell>
          <cell r="H180">
            <v>8.8339986428544529E-2</v>
          </cell>
          <cell r="I180">
            <v>1.5365484513196272E-2</v>
          </cell>
          <cell r="J180">
            <v>0.17526169151446994</v>
          </cell>
          <cell r="P180">
            <v>0</v>
          </cell>
          <cell r="Q180">
            <v>0</v>
          </cell>
          <cell r="R180">
            <v>0</v>
          </cell>
          <cell r="T180">
            <v>9.3023086744547859E-3</v>
          </cell>
          <cell r="U180">
            <v>3.5335994571417811E-2</v>
          </cell>
          <cell r="V180">
            <v>1.5365484513196273E-3</v>
          </cell>
          <cell r="X180">
            <v>1.1448995291636659E-2</v>
          </cell>
          <cell r="Y180">
            <v>3.9752993892845041E-2</v>
          </cell>
          <cell r="Z180">
            <v>2.3048226769794406E-3</v>
          </cell>
          <cell r="AB180">
            <v>1.3595681908818533E-2</v>
          </cell>
          <cell r="AC180">
            <v>4.4169993214272264E-2</v>
          </cell>
          <cell r="AD180">
            <v>3.0730969026392546E-3</v>
          </cell>
        </row>
        <row r="181">
          <cell r="A181">
            <v>96208373</v>
          </cell>
          <cell r="B181">
            <v>96208373</v>
          </cell>
          <cell r="C181" t="str">
            <v xml:space="preserve">SPITEX Regional Bezirk Dielsdorf (bis Ende 2016 bzw. vormals Spitex-Dienste Dielsdorf-Regensberg, Spitex- Zentrum Hiederhasli-Niederglatt und Spitex Zentrum Regensdorf): </v>
          </cell>
          <cell r="F181">
            <v>32908</v>
          </cell>
          <cell r="G181">
            <v>4.9366291543131435</v>
          </cell>
          <cell r="H181">
            <v>6.0945330679047025</v>
          </cell>
          <cell r="I181">
            <v>1.0600573676315785</v>
          </cell>
          <cell r="J181">
            <v>12.091219589849423</v>
          </cell>
          <cell r="T181">
            <v>0.64176179006070877</v>
          </cell>
          <cell r="U181">
            <v>2.4378132271618811</v>
          </cell>
          <cell r="V181">
            <v>0.10600573676315786</v>
          </cell>
          <cell r="X181">
            <v>0.78986066469010308</v>
          </cell>
          <cell r="Y181">
            <v>2.7425398805571159</v>
          </cell>
          <cell r="Z181">
            <v>0.15900860514473675</v>
          </cell>
          <cell r="AB181">
            <v>0.93795953931949738</v>
          </cell>
          <cell r="AC181">
            <v>3.0472665339523513</v>
          </cell>
          <cell r="AD181">
            <v>0.21201147352631572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S266"/>
  <sheetViews>
    <sheetView showGridLines="0" tabSelected="1" topLeftCell="B1" zoomScaleNormal="100" workbookViewId="0">
      <selection activeCell="B255" sqref="B255"/>
    </sheetView>
  </sheetViews>
  <sheetFormatPr baseColWidth="10" defaultRowHeight="15" x14ac:dyDescent="0.25"/>
  <cols>
    <col min="1" max="1" width="10" style="9" hidden="1" customWidth="1"/>
    <col min="2" max="2" width="68" style="47" customWidth="1"/>
    <col min="3" max="3" width="12.7109375" style="22" customWidth="1"/>
    <col min="4" max="4" width="13.7109375" style="22" customWidth="1"/>
    <col min="5" max="5" width="12.42578125" style="22" bestFit="1" customWidth="1"/>
    <col min="6" max="6" width="12.28515625" style="22" customWidth="1"/>
    <col min="7" max="7" width="11.7109375" style="22" customWidth="1"/>
    <col min="8" max="8" width="1.7109375" style="46" customWidth="1"/>
    <col min="9" max="9" width="1.42578125" style="9" customWidth="1"/>
    <col min="10" max="12" width="9.7109375" style="9" customWidth="1"/>
    <col min="13" max="13" width="1.7109375" style="9" customWidth="1"/>
    <col min="14" max="16" width="9.7109375" style="9" customWidth="1"/>
    <col min="17" max="17" width="1.7109375" style="9" customWidth="1"/>
    <col min="18" max="20" width="9.7109375" style="9" customWidth="1"/>
    <col min="21" max="21" width="1.7109375" customWidth="1"/>
    <col min="22" max="24" width="9.7109375" customWidth="1"/>
  </cols>
  <sheetData>
    <row r="1" spans="1:20" ht="18.75" customHeight="1" x14ac:dyDescent="0.25">
      <c r="B1" s="120" t="s">
        <v>270</v>
      </c>
      <c r="C1" s="120"/>
      <c r="D1" s="120"/>
      <c r="E1" s="120"/>
      <c r="F1" s="120"/>
      <c r="G1" s="120"/>
      <c r="H1" s="120"/>
      <c r="I1" s="10"/>
      <c r="K1" s="11"/>
    </row>
    <row r="2" spans="1:20" ht="4.1500000000000004" customHeight="1" x14ac:dyDescent="0.25">
      <c r="B2" s="12"/>
      <c r="C2" s="12"/>
      <c r="D2" s="12"/>
      <c r="E2" s="12"/>
      <c r="F2" s="12"/>
      <c r="G2" s="12"/>
      <c r="H2" s="12"/>
      <c r="I2" s="12"/>
      <c r="K2" s="11"/>
    </row>
    <row r="3" spans="1:20" ht="49.5" customHeight="1" x14ac:dyDescent="0.25">
      <c r="B3" s="123" t="s">
        <v>18</v>
      </c>
      <c r="C3" s="123"/>
      <c r="D3" s="123"/>
      <c r="E3" s="123"/>
      <c r="F3" s="123"/>
      <c r="G3" s="123"/>
      <c r="H3" s="123"/>
      <c r="I3" s="123"/>
      <c r="J3" s="124"/>
      <c r="K3" s="11"/>
    </row>
    <row r="4" spans="1:20" ht="20.25" customHeight="1" x14ac:dyDescent="0.25">
      <c r="B4" s="121" t="s">
        <v>269</v>
      </c>
      <c r="C4" s="121"/>
      <c r="D4" s="121"/>
      <c r="E4" s="121"/>
      <c r="F4" s="121"/>
      <c r="G4" s="121"/>
      <c r="H4" s="121"/>
      <c r="I4" s="13"/>
      <c r="K4" s="11"/>
    </row>
    <row r="5" spans="1:20" ht="10.15" customHeight="1" x14ac:dyDescent="0.25">
      <c r="B5" s="12"/>
      <c r="C5" s="14"/>
      <c r="D5" s="14"/>
      <c r="E5" s="14"/>
      <c r="F5" s="14"/>
      <c r="G5" s="14"/>
      <c r="H5" s="14"/>
      <c r="I5" s="13"/>
      <c r="K5" s="11"/>
    </row>
    <row r="6" spans="1:20" ht="20.25" customHeight="1" x14ac:dyDescent="0.25">
      <c r="B6" s="122" t="s">
        <v>15</v>
      </c>
      <c r="C6" s="122"/>
      <c r="D6" s="122"/>
      <c r="E6" s="122"/>
      <c r="F6" s="122"/>
      <c r="G6" s="122"/>
      <c r="H6" s="122"/>
      <c r="I6" s="13"/>
      <c r="K6" s="11"/>
    </row>
    <row r="7" spans="1:20" s="2" customFormat="1" ht="26.45" customHeight="1" x14ac:dyDescent="0.25">
      <c r="A7" s="15"/>
      <c r="B7" s="16"/>
      <c r="C7" s="17" t="s">
        <v>5</v>
      </c>
      <c r="D7" s="18"/>
      <c r="E7" s="19" t="s">
        <v>6</v>
      </c>
      <c r="F7" s="19" t="s">
        <v>14</v>
      </c>
      <c r="G7" s="19" t="s">
        <v>7</v>
      </c>
      <c r="H7" s="20"/>
      <c r="I7" s="21"/>
      <c r="J7" s="15"/>
      <c r="K7" s="22"/>
      <c r="L7" s="15"/>
      <c r="M7" s="15"/>
      <c r="N7" s="15"/>
      <c r="O7" s="15"/>
      <c r="P7" s="15"/>
      <c r="Q7" s="15"/>
      <c r="R7" s="15"/>
      <c r="S7" s="15"/>
      <c r="T7" s="15"/>
    </row>
    <row r="8" spans="1:20" s="2" customFormat="1" ht="16.149999999999999" customHeight="1" x14ac:dyDescent="0.25">
      <c r="A8" s="15"/>
      <c r="B8" s="16"/>
      <c r="C8" s="23" t="s">
        <v>8</v>
      </c>
      <c r="D8" s="23" t="s">
        <v>9</v>
      </c>
      <c r="E8" s="24"/>
      <c r="F8" s="24"/>
      <c r="G8" s="24"/>
      <c r="H8" s="20"/>
      <c r="I8" s="21"/>
      <c r="J8" s="15"/>
      <c r="K8" s="22"/>
      <c r="L8" s="15"/>
      <c r="M8" s="15"/>
      <c r="N8" s="15"/>
      <c r="O8" s="15"/>
      <c r="P8" s="15"/>
      <c r="Q8" s="15"/>
      <c r="R8" s="15"/>
      <c r="S8" s="15"/>
      <c r="T8" s="15"/>
    </row>
    <row r="9" spans="1:20" s="4" customFormat="1" ht="17.100000000000001" customHeight="1" x14ac:dyDescent="0.2">
      <c r="A9" s="25"/>
      <c r="B9" s="26" t="s">
        <v>10</v>
      </c>
      <c r="C9" s="27">
        <v>177</v>
      </c>
      <c r="D9" s="27">
        <v>370</v>
      </c>
      <c r="E9" s="27">
        <v>548</v>
      </c>
      <c r="F9" s="28">
        <v>3</v>
      </c>
      <c r="G9" s="27">
        <v>1644</v>
      </c>
      <c r="H9" s="29"/>
      <c r="I9" s="30"/>
      <c r="J9" s="25"/>
      <c r="K9" s="31"/>
      <c r="L9" s="25"/>
      <c r="M9" s="25"/>
      <c r="N9" s="25"/>
      <c r="O9" s="25"/>
      <c r="P9" s="25"/>
      <c r="Q9" s="25"/>
      <c r="R9" s="25"/>
      <c r="S9" s="25"/>
      <c r="T9" s="25"/>
    </row>
    <row r="10" spans="1:20" s="4" customFormat="1" ht="17.100000000000001" customHeight="1" x14ac:dyDescent="0.2">
      <c r="A10" s="25"/>
      <c r="B10" s="26" t="s">
        <v>11</v>
      </c>
      <c r="C10" s="27">
        <v>220</v>
      </c>
      <c r="D10" s="27">
        <v>514</v>
      </c>
      <c r="E10" s="27">
        <v>734</v>
      </c>
      <c r="F10" s="28">
        <v>3</v>
      </c>
      <c r="G10" s="27">
        <v>2202</v>
      </c>
      <c r="H10" s="29"/>
      <c r="I10" s="30"/>
      <c r="J10" s="25"/>
      <c r="K10" s="31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4" customFormat="1" ht="17.100000000000001" customHeight="1" x14ac:dyDescent="0.2">
      <c r="A11" s="25"/>
      <c r="B11" s="26" t="s">
        <v>12</v>
      </c>
      <c r="C11" s="27">
        <v>38</v>
      </c>
      <c r="D11" s="27">
        <v>130</v>
      </c>
      <c r="E11" s="27">
        <v>168</v>
      </c>
      <c r="F11" s="28">
        <v>2</v>
      </c>
      <c r="G11" s="27">
        <v>336</v>
      </c>
      <c r="H11" s="29"/>
      <c r="I11" s="30"/>
      <c r="J11" s="25"/>
      <c r="K11" s="31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4" customFormat="1" ht="30" customHeight="1" x14ac:dyDescent="0.2">
      <c r="A12" s="25"/>
      <c r="B12" s="26" t="s">
        <v>16</v>
      </c>
      <c r="C12" s="32"/>
      <c r="D12" s="32"/>
      <c r="E12" s="33">
        <v>1450</v>
      </c>
      <c r="F12" s="34"/>
      <c r="G12" s="33">
        <v>4182</v>
      </c>
      <c r="H12" s="29"/>
      <c r="I12" s="30"/>
      <c r="J12" s="25"/>
      <c r="K12" s="31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2" customFormat="1" ht="10.15" customHeight="1" x14ac:dyDescent="0.25">
      <c r="A13" s="15"/>
      <c r="B13" s="16"/>
      <c r="C13" s="35"/>
      <c r="D13" s="35"/>
      <c r="E13" s="35"/>
      <c r="F13" s="35"/>
      <c r="G13" s="35"/>
      <c r="H13" s="20"/>
      <c r="I13" s="21"/>
      <c r="J13" s="15"/>
      <c r="K13" s="22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7.100000000000001" customHeight="1" x14ac:dyDescent="0.25">
      <c r="B14" s="36"/>
      <c r="C14" s="37" t="s">
        <v>8</v>
      </c>
      <c r="D14" s="37" t="s">
        <v>9</v>
      </c>
      <c r="E14" s="37" t="s">
        <v>13</v>
      </c>
      <c r="F14" s="14"/>
      <c r="G14" s="14"/>
      <c r="H14" s="14"/>
      <c r="I14" s="13"/>
      <c r="K14" s="11"/>
    </row>
    <row r="15" spans="1:20" ht="32.25" customHeight="1" x14ac:dyDescent="0.25">
      <c r="B15" s="38" t="s">
        <v>210</v>
      </c>
      <c r="C15" s="39">
        <v>2553728</v>
      </c>
      <c r="D15" s="39">
        <v>8424273</v>
      </c>
      <c r="E15" s="39">
        <v>10978001</v>
      </c>
      <c r="F15" s="14"/>
      <c r="G15" s="14"/>
      <c r="H15" s="14"/>
      <c r="I15" s="13"/>
      <c r="K15" s="11"/>
    </row>
    <row r="16" spans="1:20" ht="10.15" customHeight="1" x14ac:dyDescent="0.25">
      <c r="B16" s="12"/>
      <c r="C16" s="14"/>
      <c r="D16" s="14"/>
      <c r="E16" s="14"/>
      <c r="F16" s="14"/>
      <c r="G16" s="14"/>
      <c r="H16" s="14"/>
      <c r="I16" s="13"/>
      <c r="K16" s="11"/>
    </row>
    <row r="17" spans="1:24" ht="20.25" customHeight="1" x14ac:dyDescent="0.25">
      <c r="B17" s="40" t="s">
        <v>17</v>
      </c>
      <c r="C17" s="41"/>
      <c r="D17" s="41"/>
      <c r="E17" s="41"/>
      <c r="F17" s="14"/>
      <c r="G17" s="14"/>
      <c r="H17" s="14"/>
      <c r="I17" s="13"/>
      <c r="K17" s="11"/>
    </row>
    <row r="18" spans="1:24" ht="20.25" customHeight="1" x14ac:dyDescent="0.25">
      <c r="B18" s="42"/>
      <c r="C18" s="13"/>
      <c r="D18" s="13"/>
      <c r="E18" s="13"/>
      <c r="F18" s="13"/>
      <c r="G18" s="13"/>
      <c r="H18" s="13"/>
      <c r="I18" s="13"/>
      <c r="K18" s="11"/>
    </row>
    <row r="19" spans="1:24" ht="20.25" customHeight="1" x14ac:dyDescent="0.25">
      <c r="B19" s="43"/>
      <c r="C19" s="13"/>
      <c r="D19" s="13"/>
      <c r="E19" s="13"/>
      <c r="F19" s="13"/>
      <c r="G19" s="13"/>
      <c r="H19" s="13"/>
      <c r="I19" s="13"/>
      <c r="K19" s="11"/>
    </row>
    <row r="20" spans="1:24" ht="10.15" customHeight="1" x14ac:dyDescent="0.25">
      <c r="B20" s="44"/>
      <c r="D20" s="45"/>
      <c r="E20" s="45"/>
      <c r="F20" s="45"/>
    </row>
    <row r="21" spans="1:24" ht="20.25" customHeight="1" x14ac:dyDescent="0.25">
      <c r="D21" s="48"/>
      <c r="E21" s="48"/>
      <c r="F21" s="48"/>
      <c r="J21" s="119" t="s">
        <v>20</v>
      </c>
      <c r="K21" s="119"/>
      <c r="L21" s="119"/>
      <c r="N21" s="119" t="s">
        <v>21</v>
      </c>
      <c r="O21" s="119"/>
      <c r="P21" s="119"/>
      <c r="R21" s="119" t="s">
        <v>22</v>
      </c>
      <c r="S21" s="119"/>
      <c r="T21" s="119"/>
      <c r="V21" s="119" t="s">
        <v>268</v>
      </c>
      <c r="W21" s="119"/>
      <c r="X21" s="119"/>
    </row>
    <row r="22" spans="1:24" ht="8.1" customHeight="1" x14ac:dyDescent="0.25">
      <c r="J22" s="119"/>
      <c r="K22" s="119"/>
      <c r="L22" s="119"/>
      <c r="N22" s="119"/>
      <c r="O22" s="119"/>
      <c r="P22" s="119"/>
      <c r="R22" s="119"/>
      <c r="S22" s="119"/>
      <c r="T22" s="119"/>
      <c r="V22" s="119"/>
      <c r="W22" s="119"/>
      <c r="X22" s="119"/>
    </row>
    <row r="23" spans="1:24" ht="63" customHeight="1" x14ac:dyDescent="0.3">
      <c r="A23" s="9" t="s">
        <v>209</v>
      </c>
      <c r="B23" s="49" t="s">
        <v>0</v>
      </c>
      <c r="C23" s="50" t="s">
        <v>19</v>
      </c>
      <c r="D23" s="51" t="s">
        <v>1</v>
      </c>
      <c r="E23" s="51" t="s">
        <v>2</v>
      </c>
      <c r="F23" s="51" t="s">
        <v>3</v>
      </c>
      <c r="G23" s="52" t="s">
        <v>4</v>
      </c>
      <c r="J23" s="53" t="s">
        <v>23</v>
      </c>
      <c r="K23" s="51" t="s">
        <v>24</v>
      </c>
      <c r="L23" s="51" t="s">
        <v>25</v>
      </c>
      <c r="N23" s="53" t="s">
        <v>26</v>
      </c>
      <c r="O23" s="51" t="s">
        <v>27</v>
      </c>
      <c r="P23" s="51" t="s">
        <v>28</v>
      </c>
      <c r="R23" s="53" t="s">
        <v>26</v>
      </c>
      <c r="S23" s="51" t="s">
        <v>27</v>
      </c>
      <c r="T23" s="51" t="s">
        <v>28</v>
      </c>
      <c r="V23" s="53" t="s">
        <v>26</v>
      </c>
      <c r="W23" s="51" t="s">
        <v>27</v>
      </c>
      <c r="X23" s="51" t="s">
        <v>28</v>
      </c>
    </row>
    <row r="24" spans="1:24" ht="18.75" customHeight="1" x14ac:dyDescent="0.4">
      <c r="A24" s="9">
        <v>10003363</v>
      </c>
      <c r="B24" s="54" t="s">
        <v>29</v>
      </c>
      <c r="C24" s="95">
        <v>2720</v>
      </c>
      <c r="D24" s="55">
        <f>G$9*(C24/E$15)</f>
        <v>0.40733098858344069</v>
      </c>
      <c r="E24" s="55">
        <f>G$10*(C24/E$15)</f>
        <v>0.54558566719022894</v>
      </c>
      <c r="F24" s="55">
        <f>G$11*(C24/E$15)</f>
        <v>8.3250129053549921E-2</v>
      </c>
      <c r="G24" s="56">
        <f t="shared" ref="G24:G82" si="0">SUM(D24:F24)</f>
        <v>1.0361667848272196</v>
      </c>
      <c r="H24" s="57"/>
      <c r="I24" s="57"/>
      <c r="J24" s="55">
        <f>D24*0.21</f>
        <v>8.5539507602522546E-2</v>
      </c>
      <c r="K24" s="55">
        <f>E24*0.55</f>
        <v>0.30007211695462593</v>
      </c>
      <c r="L24" s="55">
        <f>F24*0.25</f>
        <v>2.081253226338748E-2</v>
      </c>
      <c r="M24" s="55"/>
      <c r="N24" s="55">
        <f>D24*0.24</f>
        <v>9.7759437260025756E-2</v>
      </c>
      <c r="O24" s="55">
        <f>E24*0.6</f>
        <v>0.32735140031413734</v>
      </c>
      <c r="P24" s="55">
        <f>F24*0.3</f>
        <v>2.4975038716064976E-2</v>
      </c>
      <c r="Q24" s="55"/>
      <c r="R24" s="55">
        <f>D24*0.24</f>
        <v>9.7759437260025756E-2</v>
      </c>
      <c r="S24" s="55">
        <f>E24*0.6</f>
        <v>0.32735140031413734</v>
      </c>
      <c r="T24" s="55">
        <f>F24*0.3</f>
        <v>2.4975038716064976E-2</v>
      </c>
      <c r="V24" s="55">
        <v>9.7759437260025756E-2</v>
      </c>
      <c r="W24" s="55">
        <v>0.32735140031413734</v>
      </c>
      <c r="X24" s="55">
        <v>2.4975038716064976E-2</v>
      </c>
    </row>
    <row r="25" spans="1:24" s="1" customFormat="1" ht="18.75" x14ac:dyDescent="0.4">
      <c r="A25" s="46">
        <v>10081639</v>
      </c>
      <c r="B25" s="58" t="s">
        <v>30</v>
      </c>
      <c r="C25" s="110">
        <v>2339</v>
      </c>
      <c r="D25" s="59">
        <f t="shared" ref="D25:D83" si="1">G$9*(C25/E$15)</f>
        <v>0.35027469937377487</v>
      </c>
      <c r="E25" s="59">
        <f t="shared" ref="E25:E83" si="2">G$10*(C25/E$15)</f>
        <v>0.46916355719042113</v>
      </c>
      <c r="F25" s="59">
        <f t="shared" ref="F25:F83" si="3">G$11*(C25/E$15)</f>
        <v>7.1588989653034285E-2</v>
      </c>
      <c r="G25" s="60">
        <f t="shared" si="0"/>
        <v>0.89102724621723028</v>
      </c>
      <c r="H25" s="46"/>
      <c r="I25" s="46"/>
      <c r="J25" s="59">
        <f t="shared" ref="J25:J83" si="4">D25*0.21</f>
        <v>7.3557686868492719E-2</v>
      </c>
      <c r="K25" s="59">
        <f t="shared" ref="K25:K83" si="5">E25*0.55</f>
        <v>0.25803995645473166</v>
      </c>
      <c r="L25" s="59">
        <f t="shared" ref="L25:L83" si="6">F25*0.25</f>
        <v>1.7897247413258571E-2</v>
      </c>
      <c r="M25" s="46"/>
      <c r="N25" s="59">
        <f t="shared" ref="N25:N83" si="7">D25*0.24</f>
        <v>8.4065927849705971E-2</v>
      </c>
      <c r="O25" s="59">
        <f t="shared" ref="O25:O83" si="8">E25*0.6</f>
        <v>0.28149813431425269</v>
      </c>
      <c r="P25" s="59">
        <f t="shared" ref="P25:P83" si="9">F25*0.3</f>
        <v>2.1476696895910283E-2</v>
      </c>
      <c r="Q25" s="46"/>
      <c r="R25" s="59">
        <f t="shared" ref="R25:R83" si="10">D25*0.24</f>
        <v>8.4065927849705971E-2</v>
      </c>
      <c r="S25" s="59">
        <f t="shared" ref="S25:S83" si="11">E25*0.6</f>
        <v>0.28149813431425269</v>
      </c>
      <c r="T25" s="61">
        <f>F25*0.3</f>
        <v>2.1476696895910283E-2</v>
      </c>
      <c r="V25" s="59">
        <v>8.4065927849705971E-2</v>
      </c>
      <c r="W25" s="59">
        <v>0.28149813431425269</v>
      </c>
      <c r="X25" s="61">
        <v>2.1476696895910283E-2</v>
      </c>
    </row>
    <row r="26" spans="1:24" s="1" customFormat="1" ht="18.75" x14ac:dyDescent="0.4">
      <c r="A26" s="46">
        <v>10624608</v>
      </c>
      <c r="B26" s="54" t="s">
        <v>31</v>
      </c>
      <c r="C26" s="95">
        <v>1973</v>
      </c>
      <c r="D26" s="55">
        <f>G$9*(C26/E$15)</f>
        <v>0.29546472076291486</v>
      </c>
      <c r="E26" s="55">
        <f t="shared" si="2"/>
        <v>0.39575019167879472</v>
      </c>
      <c r="F26" s="55">
        <f t="shared" si="3"/>
        <v>6.0386950228916908E-2</v>
      </c>
      <c r="G26" s="56">
        <f t="shared" si="0"/>
        <v>0.75160186267062645</v>
      </c>
      <c r="H26" s="57"/>
      <c r="I26" s="57"/>
      <c r="J26" s="55">
        <f t="shared" si="4"/>
        <v>6.2047591360212116E-2</v>
      </c>
      <c r="K26" s="55">
        <f t="shared" si="5"/>
        <v>0.21766260542333712</v>
      </c>
      <c r="L26" s="55">
        <f t="shared" si="6"/>
        <v>1.5096737557229227E-2</v>
      </c>
      <c r="M26" s="57"/>
      <c r="N26" s="55">
        <f t="shared" si="7"/>
        <v>7.0911532983099559E-2</v>
      </c>
      <c r="O26" s="55">
        <f t="shared" si="8"/>
        <v>0.23745011500727681</v>
      </c>
      <c r="P26" s="55">
        <f t="shared" si="9"/>
        <v>1.8116085068675073E-2</v>
      </c>
      <c r="Q26" s="57"/>
      <c r="R26" s="55">
        <f t="shared" si="10"/>
        <v>7.0911532983099559E-2</v>
      </c>
      <c r="S26" s="55">
        <f t="shared" si="11"/>
        <v>0.23745011500727681</v>
      </c>
      <c r="T26" s="55">
        <f>F26*0.3</f>
        <v>1.8116085068675073E-2</v>
      </c>
      <c r="V26" s="55">
        <v>7.0911532983099559E-2</v>
      </c>
      <c r="W26" s="55">
        <v>0.23745011500727681</v>
      </c>
      <c r="X26" s="55">
        <v>1.8116085068675073E-2</v>
      </c>
    </row>
    <row r="27" spans="1:24" ht="18.75" x14ac:dyDescent="0.4">
      <c r="A27" s="9">
        <v>11166629</v>
      </c>
      <c r="B27" s="58" t="s">
        <v>32</v>
      </c>
      <c r="C27" s="109">
        <v>716</v>
      </c>
      <c r="D27" s="59">
        <f t="shared" si="1"/>
        <v>0.10722389258299395</v>
      </c>
      <c r="E27" s="59">
        <f t="shared" si="2"/>
        <v>0.14361740356919261</v>
      </c>
      <c r="F27" s="59">
        <f t="shared" si="3"/>
        <v>2.1914372206743287E-2</v>
      </c>
      <c r="G27" s="60">
        <f t="shared" si="0"/>
        <v>0.27275566835892984</v>
      </c>
      <c r="I27" s="46"/>
      <c r="J27" s="59">
        <f t="shared" si="4"/>
        <v>2.2517017442428729E-2</v>
      </c>
      <c r="K27" s="59">
        <f t="shared" si="5"/>
        <v>7.8989571963055949E-2</v>
      </c>
      <c r="L27" s="59">
        <f t="shared" si="6"/>
        <v>5.4785930516858218E-3</v>
      </c>
      <c r="M27" s="46"/>
      <c r="N27" s="59">
        <f t="shared" si="7"/>
        <v>2.5733734219918546E-2</v>
      </c>
      <c r="O27" s="59">
        <f t="shared" si="8"/>
        <v>8.6170442141515563E-2</v>
      </c>
      <c r="P27" s="59">
        <f t="shared" si="9"/>
        <v>6.5743116620229861E-3</v>
      </c>
      <c r="Q27" s="46"/>
      <c r="R27" s="59">
        <f t="shared" si="10"/>
        <v>2.5733734219918546E-2</v>
      </c>
      <c r="S27" s="59">
        <f t="shared" si="11"/>
        <v>8.6170442141515563E-2</v>
      </c>
      <c r="T27" s="61">
        <f t="shared" ref="T27:T28" si="12">F27*0.3</f>
        <v>6.5743116620229861E-3</v>
      </c>
      <c r="V27" s="59">
        <v>2.5733734219918546E-2</v>
      </c>
      <c r="W27" s="59">
        <v>8.6170442141515563E-2</v>
      </c>
      <c r="X27" s="61">
        <v>6.5743116620229861E-3</v>
      </c>
    </row>
    <row r="28" spans="1:24" s="1" customFormat="1" ht="18.75" x14ac:dyDescent="0.4">
      <c r="A28" s="46">
        <v>11172905</v>
      </c>
      <c r="B28" s="54" t="s">
        <v>33</v>
      </c>
      <c r="C28" s="95">
        <v>9293</v>
      </c>
      <c r="D28" s="55">
        <f t="shared" si="1"/>
        <v>1.3916642929801153</v>
      </c>
      <c r="E28" s="55">
        <f t="shared" si="2"/>
        <v>1.8640175019113223</v>
      </c>
      <c r="F28" s="55">
        <f>G$11*(C28/E$15)</f>
        <v>0.28442773871126442</v>
      </c>
      <c r="G28" s="56">
        <f>SUM(D28:F28)</f>
        <v>3.5401095336027022</v>
      </c>
      <c r="H28" s="57"/>
      <c r="I28" s="57"/>
      <c r="J28" s="55">
        <f t="shared" si="4"/>
        <v>0.29224950152582418</v>
      </c>
      <c r="K28" s="55">
        <f t="shared" si="5"/>
        <v>1.0252096260512273</v>
      </c>
      <c r="L28" s="55">
        <f t="shared" si="6"/>
        <v>7.1106934677816105E-2</v>
      </c>
      <c r="M28" s="57"/>
      <c r="N28" s="55">
        <f t="shared" si="7"/>
        <v>0.33399943031522766</v>
      </c>
      <c r="O28" s="55">
        <f t="shared" si="8"/>
        <v>1.1184105011467933</v>
      </c>
      <c r="P28" s="55">
        <f t="shared" si="9"/>
        <v>8.5328321613379318E-2</v>
      </c>
      <c r="Q28" s="57"/>
      <c r="R28" s="55">
        <f t="shared" si="10"/>
        <v>0.33399943031522766</v>
      </c>
      <c r="S28" s="55">
        <f t="shared" si="11"/>
        <v>1.1184105011467933</v>
      </c>
      <c r="T28" s="55">
        <f t="shared" si="12"/>
        <v>8.5328321613379318E-2</v>
      </c>
      <c r="V28" s="55">
        <v>0.33399943031522766</v>
      </c>
      <c r="W28" s="55">
        <v>1.1184105011467933</v>
      </c>
      <c r="X28" s="55">
        <v>8.5328321613379318E-2</v>
      </c>
    </row>
    <row r="29" spans="1:24" ht="18.75" x14ac:dyDescent="0.4">
      <c r="A29" s="9">
        <v>11173411</v>
      </c>
      <c r="B29" s="58" t="s">
        <v>34</v>
      </c>
      <c r="C29" s="111">
        <v>832</v>
      </c>
      <c r="D29" s="59">
        <f t="shared" si="1"/>
        <v>0.12459536121375832</v>
      </c>
      <c r="E29" s="59">
        <f t="shared" si="2"/>
        <v>0.16688502761112883</v>
      </c>
      <c r="F29" s="59">
        <f t="shared" si="3"/>
        <v>2.5464745357556443E-2</v>
      </c>
      <c r="G29" s="60">
        <f t="shared" si="0"/>
        <v>0.31694513418244358</v>
      </c>
      <c r="I29" s="46"/>
      <c r="J29" s="59">
        <f t="shared" si="4"/>
        <v>2.6165025854889244E-2</v>
      </c>
      <c r="K29" s="59">
        <f t="shared" si="5"/>
        <v>9.1786765186120861E-2</v>
      </c>
      <c r="L29" s="59">
        <f t="shared" si="6"/>
        <v>6.3661863393891108E-3</v>
      </c>
      <c r="M29" s="46"/>
      <c r="N29" s="59">
        <f t="shared" si="7"/>
        <v>2.9902886691301995E-2</v>
      </c>
      <c r="O29" s="59">
        <f t="shared" si="8"/>
        <v>0.10013101656667729</v>
      </c>
      <c r="P29" s="59">
        <f t="shared" si="9"/>
        <v>7.6394236072669323E-3</v>
      </c>
      <c r="Q29" s="46"/>
      <c r="R29" s="59">
        <f t="shared" si="10"/>
        <v>2.9902886691301995E-2</v>
      </c>
      <c r="S29" s="59">
        <f t="shared" si="11"/>
        <v>0.10013101656667729</v>
      </c>
      <c r="T29" s="59">
        <f>F29*0.3</f>
        <v>7.6394236072669323E-3</v>
      </c>
      <c r="V29" s="59">
        <v>2.9902886691301995E-2</v>
      </c>
      <c r="W29" s="59">
        <v>0.10013101656667729</v>
      </c>
      <c r="X29" s="59">
        <v>7.6394236072669323E-3</v>
      </c>
    </row>
    <row r="30" spans="1:24" s="1" customFormat="1" ht="18.75" x14ac:dyDescent="0.4">
      <c r="A30" s="46">
        <v>11297650</v>
      </c>
      <c r="B30" s="54" t="s">
        <v>35</v>
      </c>
      <c r="C30" s="95">
        <v>588</v>
      </c>
      <c r="D30" s="55">
        <f t="shared" si="1"/>
        <v>8.8055375473184969E-2</v>
      </c>
      <c r="E30" s="55">
        <f t="shared" si="2"/>
        <v>0.11794278393671125</v>
      </c>
      <c r="F30" s="55">
        <f t="shared" si="3"/>
        <v>1.7996719074811526E-2</v>
      </c>
      <c r="G30" s="56">
        <f t="shared" si="0"/>
        <v>0.22399487848470773</v>
      </c>
      <c r="H30" s="57"/>
      <c r="I30" s="57"/>
      <c r="J30" s="55">
        <f t="shared" si="4"/>
        <v>1.8491628849368842E-2</v>
      </c>
      <c r="K30" s="55">
        <f t="shared" si="5"/>
        <v>6.4868531165191187E-2</v>
      </c>
      <c r="L30" s="55">
        <f t="shared" si="6"/>
        <v>4.4991797687028816E-3</v>
      </c>
      <c r="M30" s="57"/>
      <c r="N30" s="55">
        <f t="shared" si="7"/>
        <v>2.1133290113564393E-2</v>
      </c>
      <c r="O30" s="55">
        <f t="shared" si="8"/>
        <v>7.0765670362026745E-2</v>
      </c>
      <c r="P30" s="55">
        <f t="shared" si="9"/>
        <v>5.3990157224434576E-3</v>
      </c>
      <c r="Q30" s="57"/>
      <c r="R30" s="55">
        <f t="shared" si="10"/>
        <v>2.1133290113564393E-2</v>
      </c>
      <c r="S30" s="55">
        <f t="shared" si="11"/>
        <v>7.0765670362026745E-2</v>
      </c>
      <c r="T30" s="55">
        <f t="shared" ref="T30:T31" si="13">F30*0.3</f>
        <v>5.3990157224434576E-3</v>
      </c>
      <c r="V30" s="55">
        <v>2.1133290113564393E-2</v>
      </c>
      <c r="W30" s="55">
        <v>7.0765670362026745E-2</v>
      </c>
      <c r="X30" s="55">
        <v>5.3990157224434576E-3</v>
      </c>
    </row>
    <row r="31" spans="1:24" ht="18.75" x14ac:dyDescent="0.4">
      <c r="A31" s="9">
        <v>40382976</v>
      </c>
      <c r="B31" s="58" t="s">
        <v>36</v>
      </c>
      <c r="C31" s="109">
        <v>7035</v>
      </c>
      <c r="D31" s="59">
        <f t="shared" si="1"/>
        <v>1.0535196708398915</v>
      </c>
      <c r="E31" s="59">
        <f t="shared" si="2"/>
        <v>1.411101164957081</v>
      </c>
      <c r="F31" s="59">
        <f t="shared" si="3"/>
        <v>0.21531788893078074</v>
      </c>
      <c r="G31" s="60">
        <f t="shared" si="0"/>
        <v>2.6799387247277533</v>
      </c>
      <c r="I31" s="46"/>
      <c r="J31" s="59">
        <f t="shared" si="4"/>
        <v>0.2212391308763772</v>
      </c>
      <c r="K31" s="59">
        <f t="shared" si="5"/>
        <v>0.77610564072639465</v>
      </c>
      <c r="L31" s="59">
        <f t="shared" si="6"/>
        <v>5.3829472232695186E-2</v>
      </c>
      <c r="M31" s="46"/>
      <c r="N31" s="59">
        <f t="shared" si="7"/>
        <v>0.25284472100157396</v>
      </c>
      <c r="O31" s="59">
        <f t="shared" si="8"/>
        <v>0.84666069897424856</v>
      </c>
      <c r="P31" s="59">
        <f t="shared" si="9"/>
        <v>6.4595366679234226E-2</v>
      </c>
      <c r="Q31" s="46"/>
      <c r="R31" s="59">
        <f t="shared" si="10"/>
        <v>0.25284472100157396</v>
      </c>
      <c r="S31" s="59">
        <f t="shared" si="11"/>
        <v>0.84666069897424856</v>
      </c>
      <c r="T31" s="59">
        <f t="shared" si="13"/>
        <v>6.4595366679234226E-2</v>
      </c>
      <c r="V31" s="59">
        <v>0.25284472100157396</v>
      </c>
      <c r="W31" s="59">
        <v>0.84666069897424856</v>
      </c>
      <c r="X31" s="59">
        <v>6.4595366679234226E-2</v>
      </c>
    </row>
    <row r="32" spans="1:24" s="1" customFormat="1" ht="18.75" x14ac:dyDescent="0.4">
      <c r="A32" s="46">
        <v>40510714</v>
      </c>
      <c r="B32" s="54" t="s">
        <v>37</v>
      </c>
      <c r="C32" s="95">
        <v>4233</v>
      </c>
      <c r="D32" s="55">
        <f t="shared" si="1"/>
        <v>0.63390885098297944</v>
      </c>
      <c r="E32" s="55">
        <f t="shared" si="2"/>
        <v>0.8490676945647937</v>
      </c>
      <c r="F32" s="55">
        <f t="shared" si="3"/>
        <v>0.12955801333958705</v>
      </c>
      <c r="G32" s="56">
        <f t="shared" si="0"/>
        <v>1.6125345588873601</v>
      </c>
      <c r="H32" s="57"/>
      <c r="I32" s="57"/>
      <c r="J32" s="55">
        <f t="shared" si="4"/>
        <v>0.13312085870642568</v>
      </c>
      <c r="K32" s="55">
        <f t="shared" si="5"/>
        <v>0.46698723201063658</v>
      </c>
      <c r="L32" s="55">
        <f t="shared" si="6"/>
        <v>3.2389503334896763E-2</v>
      </c>
      <c r="M32" s="57"/>
      <c r="N32" s="55">
        <f t="shared" si="7"/>
        <v>0.15213812423591505</v>
      </c>
      <c r="O32" s="55">
        <f t="shared" si="8"/>
        <v>0.5094406167388762</v>
      </c>
      <c r="P32" s="55">
        <f t="shared" si="9"/>
        <v>3.8867404001876112E-2</v>
      </c>
      <c r="Q32" s="57"/>
      <c r="R32" s="55">
        <f t="shared" si="10"/>
        <v>0.15213812423591505</v>
      </c>
      <c r="S32" s="55">
        <f t="shared" si="11"/>
        <v>0.5094406167388762</v>
      </c>
      <c r="T32" s="55">
        <f>F32*0.3</f>
        <v>3.8867404001876112E-2</v>
      </c>
      <c r="V32" s="55">
        <v>0.15213812423591505</v>
      </c>
      <c r="W32" s="55">
        <v>0.5094406167388762</v>
      </c>
      <c r="X32" s="55">
        <v>3.8867404001876112E-2</v>
      </c>
    </row>
    <row r="33" spans="1:24" ht="18.75" x14ac:dyDescent="0.4">
      <c r="A33" s="9">
        <v>41228428</v>
      </c>
      <c r="B33" s="58" t="s">
        <v>38</v>
      </c>
      <c r="C33" s="109">
        <v>5092</v>
      </c>
      <c r="D33" s="59">
        <f t="shared" si="1"/>
        <v>0.76254757127458817</v>
      </c>
      <c r="E33" s="59">
        <f t="shared" si="2"/>
        <v>1.0213684622546491</v>
      </c>
      <c r="F33" s="59">
        <f t="shared" si="3"/>
        <v>0.15584913865466035</v>
      </c>
      <c r="G33" s="60">
        <f t="shared" si="0"/>
        <v>1.9397651721838975</v>
      </c>
      <c r="I33" s="46"/>
      <c r="J33" s="59">
        <f t="shared" si="4"/>
        <v>0.16013498996766351</v>
      </c>
      <c r="K33" s="59">
        <f t="shared" si="5"/>
        <v>0.56175265424005705</v>
      </c>
      <c r="L33" s="59">
        <f t="shared" si="6"/>
        <v>3.8962284663665088E-2</v>
      </c>
      <c r="M33" s="46"/>
      <c r="N33" s="59">
        <f t="shared" si="7"/>
        <v>0.18301141710590116</v>
      </c>
      <c r="O33" s="59">
        <f t="shared" si="8"/>
        <v>0.61282107735278946</v>
      </c>
      <c r="P33" s="59">
        <f t="shared" si="9"/>
        <v>4.6754741596398107E-2</v>
      </c>
      <c r="Q33" s="46"/>
      <c r="R33" s="59">
        <f t="shared" si="10"/>
        <v>0.18301141710590116</v>
      </c>
      <c r="S33" s="59">
        <f t="shared" si="11"/>
        <v>0.61282107735278946</v>
      </c>
      <c r="T33" s="59">
        <f t="shared" ref="T33:T37" si="14">F33*0.3</f>
        <v>4.6754741596398107E-2</v>
      </c>
      <c r="V33" s="59">
        <v>0.18301141710590116</v>
      </c>
      <c r="W33" s="59">
        <v>0.61282107735278946</v>
      </c>
      <c r="X33" s="59">
        <v>4.6754741596398107E-2</v>
      </c>
    </row>
    <row r="34" spans="1:24" s="1" customFormat="1" ht="18.75" x14ac:dyDescent="0.4">
      <c r="A34" s="46">
        <v>41392127</v>
      </c>
      <c r="B34" s="54" t="s">
        <v>39</v>
      </c>
      <c r="C34" s="95">
        <v>12474</v>
      </c>
      <c r="D34" s="55">
        <f t="shared" si="1"/>
        <v>1.8680318939668525</v>
      </c>
      <c r="E34" s="55">
        <f t="shared" si="2"/>
        <v>2.5020719163716603</v>
      </c>
      <c r="F34" s="55">
        <f t="shared" si="3"/>
        <v>0.38178754037278739</v>
      </c>
      <c r="G34" s="56">
        <f t="shared" si="0"/>
        <v>4.7518913507113005</v>
      </c>
      <c r="H34" s="57"/>
      <c r="I34" s="57"/>
      <c r="J34" s="55">
        <f t="shared" si="4"/>
        <v>0.39228669773303904</v>
      </c>
      <c r="K34" s="55">
        <f t="shared" si="5"/>
        <v>1.3761395540044132</v>
      </c>
      <c r="L34" s="55">
        <f t="shared" si="6"/>
        <v>9.5446885093196848E-2</v>
      </c>
      <c r="M34" s="57"/>
      <c r="N34" s="55">
        <f t="shared" si="7"/>
        <v>0.4483276545520446</v>
      </c>
      <c r="O34" s="55">
        <f t="shared" si="8"/>
        <v>1.5012431498229961</v>
      </c>
      <c r="P34" s="55">
        <f t="shared" si="9"/>
        <v>0.11453626211183621</v>
      </c>
      <c r="Q34" s="57"/>
      <c r="R34" s="55">
        <f t="shared" si="10"/>
        <v>0.4483276545520446</v>
      </c>
      <c r="S34" s="55">
        <f t="shared" si="11"/>
        <v>1.5012431498229961</v>
      </c>
      <c r="T34" s="55">
        <f t="shared" si="14"/>
        <v>0.11453626211183621</v>
      </c>
      <c r="V34" s="55">
        <v>0.4483276545520446</v>
      </c>
      <c r="W34" s="55">
        <v>1.5012431498229961</v>
      </c>
      <c r="X34" s="55">
        <v>0.11453626211183621</v>
      </c>
    </row>
    <row r="35" spans="1:24" s="1" customFormat="1" ht="18.75" x14ac:dyDescent="0.4">
      <c r="A35" s="46">
        <v>42107610</v>
      </c>
      <c r="B35" s="58" t="s">
        <v>194</v>
      </c>
      <c r="C35" s="110">
        <v>17198</v>
      </c>
      <c r="D35" s="59">
        <f t="shared" si="1"/>
        <v>2.57546997855074</v>
      </c>
      <c r="E35" s="59">
        <f t="shared" si="2"/>
        <v>3.4496258471829253</v>
      </c>
      <c r="F35" s="59">
        <f t="shared" si="3"/>
        <v>0.52637342627314387</v>
      </c>
      <c r="G35" s="60">
        <f t="shared" si="0"/>
        <v>6.5514692520068092</v>
      </c>
      <c r="H35" s="46"/>
      <c r="I35" s="46"/>
      <c r="J35" s="59">
        <f t="shared" si="4"/>
        <v>0.5408486954956554</v>
      </c>
      <c r="K35" s="59">
        <f t="shared" si="5"/>
        <v>1.897294215950609</v>
      </c>
      <c r="L35" s="59">
        <f t="shared" si="6"/>
        <v>0.13159335656828597</v>
      </c>
      <c r="M35" s="46"/>
      <c r="N35" s="59">
        <f t="shared" si="7"/>
        <v>0.61811279485217763</v>
      </c>
      <c r="O35" s="59">
        <f t="shared" si="8"/>
        <v>2.0697755083097551</v>
      </c>
      <c r="P35" s="59">
        <f t="shared" si="9"/>
        <v>0.15791202788194317</v>
      </c>
      <c r="Q35" s="46"/>
      <c r="R35" s="59">
        <f t="shared" si="10"/>
        <v>0.61811279485217763</v>
      </c>
      <c r="S35" s="59">
        <f t="shared" si="11"/>
        <v>2.0697755083097551</v>
      </c>
      <c r="T35" s="59">
        <f t="shared" si="14"/>
        <v>0.15791202788194317</v>
      </c>
      <c r="V35" s="59">
        <v>0.61811279485217763</v>
      </c>
      <c r="W35" s="59">
        <v>2.0697755083097551</v>
      </c>
      <c r="X35" s="59">
        <v>0.15791202788194317</v>
      </c>
    </row>
    <row r="36" spans="1:24" s="1" customFormat="1" ht="18.75" x14ac:dyDescent="0.4">
      <c r="A36" s="46">
        <v>45242590</v>
      </c>
      <c r="B36" s="54" t="s">
        <v>40</v>
      </c>
      <c r="C36" s="95">
        <v>639</v>
      </c>
      <c r="D36" s="55">
        <f t="shared" si="1"/>
        <v>9.5692831509124485E-2</v>
      </c>
      <c r="E36" s="55">
        <f t="shared" si="2"/>
        <v>0.12817251519652803</v>
      </c>
      <c r="F36" s="55">
        <f t="shared" si="3"/>
        <v>1.9557658994565588E-2</v>
      </c>
      <c r="G36" s="56">
        <f t="shared" si="0"/>
        <v>0.24342300570021808</v>
      </c>
      <c r="H36" s="57"/>
      <c r="I36" s="57"/>
      <c r="J36" s="55">
        <f t="shared" si="4"/>
        <v>2.0095494616916142E-2</v>
      </c>
      <c r="K36" s="55">
        <f t="shared" si="5"/>
        <v>7.0494883358090427E-2</v>
      </c>
      <c r="L36" s="55">
        <f t="shared" si="6"/>
        <v>4.8894147486413971E-3</v>
      </c>
      <c r="M36" s="57"/>
      <c r="N36" s="55">
        <f t="shared" si="7"/>
        <v>2.2966279562189877E-2</v>
      </c>
      <c r="O36" s="55">
        <f t="shared" si="8"/>
        <v>7.690350911791681E-2</v>
      </c>
      <c r="P36" s="55">
        <f t="shared" si="9"/>
        <v>5.8672976983696759E-3</v>
      </c>
      <c r="Q36" s="57"/>
      <c r="R36" s="55">
        <f t="shared" si="10"/>
        <v>2.2966279562189877E-2</v>
      </c>
      <c r="S36" s="55">
        <f t="shared" si="11"/>
        <v>7.690350911791681E-2</v>
      </c>
      <c r="T36" s="55">
        <f t="shared" si="14"/>
        <v>5.8672976983696759E-3</v>
      </c>
      <c r="V36" s="55">
        <v>2.2966279562189877E-2</v>
      </c>
      <c r="W36" s="55">
        <v>7.690350911791681E-2</v>
      </c>
      <c r="X36" s="55">
        <v>5.8672976983696759E-3</v>
      </c>
    </row>
    <row r="37" spans="1:24" ht="18.75" x14ac:dyDescent="0.4">
      <c r="A37" s="9">
        <v>51568407</v>
      </c>
      <c r="B37" s="47" t="s">
        <v>41</v>
      </c>
      <c r="C37" s="109">
        <v>4060</v>
      </c>
      <c r="D37" s="59">
        <f t="shared" si="1"/>
        <v>0.60800140207675335</v>
      </c>
      <c r="E37" s="59">
        <f t="shared" si="2"/>
        <v>0.81436684146776817</v>
      </c>
      <c r="F37" s="59">
        <f t="shared" si="3"/>
        <v>0.12426306027846053</v>
      </c>
      <c r="G37" s="60">
        <f t="shared" si="0"/>
        <v>1.546631303822982</v>
      </c>
      <c r="I37" s="46"/>
      <c r="J37" s="59">
        <f t="shared" si="4"/>
        <v>0.1276802944361182</v>
      </c>
      <c r="K37" s="59">
        <f t="shared" si="5"/>
        <v>0.44790176280727251</v>
      </c>
      <c r="L37" s="59">
        <f t="shared" si="6"/>
        <v>3.1065765069615132E-2</v>
      </c>
      <c r="M37" s="46"/>
      <c r="N37" s="59">
        <f t="shared" si="7"/>
        <v>0.14592033649842079</v>
      </c>
      <c r="O37" s="59">
        <f t="shared" si="8"/>
        <v>0.48862010488066088</v>
      </c>
      <c r="P37" s="59">
        <f t="shared" si="9"/>
        <v>3.7278918083538157E-2</v>
      </c>
      <c r="Q37" s="46"/>
      <c r="R37" s="59">
        <f t="shared" si="10"/>
        <v>0.14592033649842079</v>
      </c>
      <c r="S37" s="59">
        <f t="shared" si="11"/>
        <v>0.48862010488066088</v>
      </c>
      <c r="T37" s="59">
        <f t="shared" si="14"/>
        <v>3.7278918083538157E-2</v>
      </c>
      <c r="V37" s="59">
        <v>0.14592033649842079</v>
      </c>
      <c r="W37" s="59">
        <v>0.48862010488066088</v>
      </c>
      <c r="X37" s="59">
        <v>3.7278918083538157E-2</v>
      </c>
    </row>
    <row r="38" spans="1:24" s="1" customFormat="1" ht="18.75" x14ac:dyDescent="0.4">
      <c r="A38" s="46">
        <v>51657292</v>
      </c>
      <c r="B38" s="54" t="s">
        <v>211</v>
      </c>
      <c r="C38" s="95">
        <v>12959</v>
      </c>
      <c r="D38" s="55">
        <f t="shared" si="1"/>
        <v>1.9406626033282379</v>
      </c>
      <c r="E38" s="55">
        <f t="shared" si="2"/>
        <v>2.599354654822859</v>
      </c>
      <c r="F38" s="55">
        <f t="shared" si="3"/>
        <v>0.39663177294299756</v>
      </c>
      <c r="G38" s="56">
        <f t="shared" si="0"/>
        <v>4.9366490310940945</v>
      </c>
      <c r="H38" s="57"/>
      <c r="I38" s="57"/>
      <c r="J38" s="55">
        <f t="shared" si="4"/>
        <v>0.40753914669892993</v>
      </c>
      <c r="K38" s="55">
        <f t="shared" si="5"/>
        <v>1.4296450601525725</v>
      </c>
      <c r="L38" s="55">
        <f t="shared" si="6"/>
        <v>9.9157943235749391E-2</v>
      </c>
      <c r="M38" s="57"/>
      <c r="N38" s="55">
        <f t="shared" si="7"/>
        <v>0.46575902479877707</v>
      </c>
      <c r="O38" s="55">
        <f t="shared" si="8"/>
        <v>1.5596127928937153</v>
      </c>
      <c r="P38" s="55">
        <f t="shared" si="9"/>
        <v>0.11898953188289926</v>
      </c>
      <c r="Q38" s="57"/>
      <c r="R38" s="55">
        <f t="shared" si="10"/>
        <v>0.46575902479877707</v>
      </c>
      <c r="S38" s="55">
        <f t="shared" si="11"/>
        <v>1.5596127928937153</v>
      </c>
      <c r="T38" s="55">
        <f>F38*0.3</f>
        <v>0.11898953188289926</v>
      </c>
      <c r="V38" s="55">
        <v>0.46575902479877707</v>
      </c>
      <c r="W38" s="55">
        <v>1.5596127928937153</v>
      </c>
      <c r="X38" s="55">
        <v>0.11898953188289926</v>
      </c>
    </row>
    <row r="39" spans="1:24" ht="18.75" x14ac:dyDescent="0.4">
      <c r="A39" s="9">
        <v>51928115</v>
      </c>
      <c r="B39" s="47" t="s">
        <v>42</v>
      </c>
      <c r="C39" s="109">
        <v>1865</v>
      </c>
      <c r="D39" s="64">
        <f t="shared" si="1"/>
        <v>0.27929128445151352</v>
      </c>
      <c r="E39" s="64">
        <f t="shared" si="2"/>
        <v>0.37408723136388855</v>
      </c>
      <c r="F39" s="64">
        <f t="shared" si="3"/>
        <v>5.7081430398849477E-2</v>
      </c>
      <c r="G39" s="65">
        <f t="shared" si="0"/>
        <v>0.71045994621425157</v>
      </c>
      <c r="H39" s="66"/>
      <c r="I39" s="66"/>
      <c r="J39" s="64">
        <f t="shared" si="4"/>
        <v>5.8651169734817835E-2</v>
      </c>
      <c r="K39" s="64">
        <f t="shared" si="5"/>
        <v>0.20574797725013871</v>
      </c>
      <c r="L39" s="64">
        <f t="shared" si="6"/>
        <v>1.4270357599712369E-2</v>
      </c>
      <c r="M39" s="66"/>
      <c r="N39" s="64">
        <f t="shared" si="7"/>
        <v>6.7029908268363247E-2</v>
      </c>
      <c r="O39" s="64">
        <f t="shared" si="8"/>
        <v>0.22445233881833312</v>
      </c>
      <c r="P39" s="64">
        <f t="shared" si="9"/>
        <v>1.7124429119654842E-2</v>
      </c>
      <c r="Q39" s="66"/>
      <c r="R39" s="64">
        <f t="shared" si="10"/>
        <v>6.7029908268363247E-2</v>
      </c>
      <c r="S39" s="64">
        <f t="shared" si="11"/>
        <v>0.22445233881833312</v>
      </c>
      <c r="T39" s="64">
        <f>F39*0.3</f>
        <v>1.7124429119654842E-2</v>
      </c>
      <c r="V39" s="64">
        <v>6.7029908268363247E-2</v>
      </c>
      <c r="W39" s="64">
        <v>0.22445233881833312</v>
      </c>
      <c r="X39" s="64">
        <v>1.7124429119654842E-2</v>
      </c>
    </row>
    <row r="40" spans="1:24" s="1" customFormat="1" ht="18.75" x14ac:dyDescent="0.4">
      <c r="A40" s="46">
        <v>52326959</v>
      </c>
      <c r="B40" s="54" t="s">
        <v>43</v>
      </c>
      <c r="C40" s="95">
        <v>6617</v>
      </c>
      <c r="D40" s="67">
        <f t="shared" si="1"/>
        <v>0.99092248215317158</v>
      </c>
      <c r="E40" s="67">
        <f t="shared" si="2"/>
        <v>1.3272574852197589</v>
      </c>
      <c r="F40" s="67">
        <f t="shared" si="3"/>
        <v>0.20252430292181609</v>
      </c>
      <c r="G40" s="68">
        <f t="shared" si="0"/>
        <v>2.5207042702947464</v>
      </c>
      <c r="H40" s="69"/>
      <c r="I40" s="69"/>
      <c r="J40" s="67">
        <f t="shared" si="4"/>
        <v>0.20809372125216602</v>
      </c>
      <c r="K40" s="67">
        <f t="shared" si="5"/>
        <v>0.72999161687086744</v>
      </c>
      <c r="L40" s="67">
        <f t="shared" si="6"/>
        <v>5.0631075730454021E-2</v>
      </c>
      <c r="M40" s="69"/>
      <c r="N40" s="67">
        <f t="shared" si="7"/>
        <v>0.23782139571676117</v>
      </c>
      <c r="O40" s="67">
        <f t="shared" si="8"/>
        <v>0.7963544911318553</v>
      </c>
      <c r="P40" s="67">
        <f t="shared" si="9"/>
        <v>6.0757290876544821E-2</v>
      </c>
      <c r="Q40" s="69"/>
      <c r="R40" s="67">
        <f t="shared" si="10"/>
        <v>0.23782139571676117</v>
      </c>
      <c r="S40" s="67">
        <f t="shared" si="11"/>
        <v>0.7963544911318553</v>
      </c>
      <c r="T40" s="55">
        <f t="shared" ref="T40:T42" si="15">F40*0.3</f>
        <v>6.0757290876544821E-2</v>
      </c>
      <c r="V40" s="67">
        <v>0.23782139571676117</v>
      </c>
      <c r="W40" s="67">
        <v>0.7963544911318553</v>
      </c>
      <c r="X40" s="55">
        <v>6.0757290876544821E-2</v>
      </c>
    </row>
    <row r="41" spans="1:24" ht="18.75" x14ac:dyDescent="0.4">
      <c r="A41" s="9">
        <v>52344193</v>
      </c>
      <c r="B41" s="47" t="s">
        <v>44</v>
      </c>
      <c r="C41" s="109">
        <v>13698</v>
      </c>
      <c r="D41" s="64">
        <f t="shared" si="1"/>
        <v>2.0513308388294007</v>
      </c>
      <c r="E41" s="64">
        <f t="shared" si="2"/>
        <v>2.747585466607263</v>
      </c>
      <c r="F41" s="64">
        <f t="shared" si="3"/>
        <v>0.41925009844688482</v>
      </c>
      <c r="G41" s="65">
        <f t="shared" si="0"/>
        <v>5.2181664038835489</v>
      </c>
      <c r="H41" s="66"/>
      <c r="I41" s="66"/>
      <c r="J41" s="64">
        <f t="shared" si="4"/>
        <v>0.43077947615417411</v>
      </c>
      <c r="K41" s="64">
        <f t="shared" si="5"/>
        <v>1.5111720066339949</v>
      </c>
      <c r="L41" s="64">
        <f t="shared" si="6"/>
        <v>0.10481252461172121</v>
      </c>
      <c r="M41" s="66"/>
      <c r="N41" s="64">
        <f t="shared" si="7"/>
        <v>0.49231940131905616</v>
      </c>
      <c r="O41" s="64">
        <f t="shared" si="8"/>
        <v>1.6485512799643578</v>
      </c>
      <c r="P41" s="64">
        <f t="shared" si="9"/>
        <v>0.12577502953406544</v>
      </c>
      <c r="Q41" s="66"/>
      <c r="R41" s="64">
        <f t="shared" si="10"/>
        <v>0.49231940131905616</v>
      </c>
      <c r="S41" s="64">
        <f t="shared" si="11"/>
        <v>1.6485512799643578</v>
      </c>
      <c r="T41" s="59">
        <f t="shared" si="15"/>
        <v>0.12577502953406544</v>
      </c>
      <c r="V41" s="64">
        <v>0.49231940131905616</v>
      </c>
      <c r="W41" s="64">
        <v>1.6485512799643578</v>
      </c>
      <c r="X41" s="59">
        <v>0.12577502953406544</v>
      </c>
    </row>
    <row r="42" spans="1:24" s="1" customFormat="1" ht="30" customHeight="1" x14ac:dyDescent="0.4">
      <c r="A42" s="70">
        <v>52347503</v>
      </c>
      <c r="B42" s="71" t="s">
        <v>195</v>
      </c>
      <c r="C42" s="95">
        <v>33837</v>
      </c>
      <c r="D42" s="55">
        <f>G$9*(C42/E$15)</f>
        <v>5.0672274487859852</v>
      </c>
      <c r="E42" s="55">
        <f>G$10*(C42/E$15)</f>
        <v>6.7871258164396231</v>
      </c>
      <c r="F42" s="55">
        <f>G$11*(C42/E$15)</f>
        <v>1.0356377267591794</v>
      </c>
      <c r="G42" s="56">
        <f>SUM(D42:F42)</f>
        <v>12.889990991984789</v>
      </c>
      <c r="H42" s="57"/>
      <c r="I42" s="57"/>
      <c r="J42" s="55">
        <f>D42*0.21</f>
        <v>1.0641177642450568</v>
      </c>
      <c r="K42" s="55">
        <f>E42*0.55</f>
        <v>3.7329191990417931</v>
      </c>
      <c r="L42" s="55">
        <f>F42*0.25</f>
        <v>0.25890943168979486</v>
      </c>
      <c r="M42" s="57"/>
      <c r="N42" s="55">
        <f>D42*0.24</f>
        <v>1.2161345877086365</v>
      </c>
      <c r="O42" s="55">
        <f>E42*0.6</f>
        <v>4.0722754898637739</v>
      </c>
      <c r="P42" s="55">
        <f>F42*0.3</f>
        <v>0.31069131802775379</v>
      </c>
      <c r="Q42" s="57"/>
      <c r="R42" s="55">
        <f>D42*0.24</f>
        <v>1.2161345877086365</v>
      </c>
      <c r="S42" s="55">
        <f>E42*0.6</f>
        <v>4.0722754898637739</v>
      </c>
      <c r="T42" s="55">
        <f t="shared" si="15"/>
        <v>0.31069131802775379</v>
      </c>
      <c r="V42" s="55">
        <v>1.2161345877086365</v>
      </c>
      <c r="W42" s="55">
        <v>4.0722754898637739</v>
      </c>
      <c r="X42" s="55">
        <v>0.31069131802775379</v>
      </c>
    </row>
    <row r="43" spans="1:24" s="1" customFormat="1" ht="18.75" x14ac:dyDescent="0.4">
      <c r="A43" s="46">
        <v>52683257</v>
      </c>
      <c r="B43" s="58" t="s">
        <v>45</v>
      </c>
      <c r="C43" s="110">
        <v>33789</v>
      </c>
      <c r="D43" s="59">
        <f t="shared" si="1"/>
        <v>5.0600392548698077</v>
      </c>
      <c r="E43" s="59">
        <f t="shared" si="2"/>
        <v>6.777497834077443</v>
      </c>
      <c r="F43" s="59">
        <f t="shared" si="3"/>
        <v>1.0341686068347051</v>
      </c>
      <c r="G43" s="60">
        <f t="shared" si="0"/>
        <v>12.871705695781955</v>
      </c>
      <c r="H43" s="46"/>
      <c r="I43" s="46"/>
      <c r="J43" s="59">
        <f t="shared" si="4"/>
        <v>1.0626082435226596</v>
      </c>
      <c r="K43" s="59">
        <f t="shared" si="5"/>
        <v>3.7276238087425941</v>
      </c>
      <c r="L43" s="59">
        <f t="shared" si="6"/>
        <v>0.25854215170867628</v>
      </c>
      <c r="M43" s="46"/>
      <c r="N43" s="59">
        <f t="shared" si="7"/>
        <v>1.2144094211687537</v>
      </c>
      <c r="O43" s="59">
        <f t="shared" si="8"/>
        <v>4.0664987004464654</v>
      </c>
      <c r="P43" s="59">
        <f t="shared" si="9"/>
        <v>0.31025058205041151</v>
      </c>
      <c r="Q43" s="46"/>
      <c r="R43" s="59">
        <f t="shared" si="10"/>
        <v>1.2144094211687537</v>
      </c>
      <c r="S43" s="59">
        <f t="shared" si="11"/>
        <v>4.0664987004464654</v>
      </c>
      <c r="T43" s="59">
        <f>F43*0.3</f>
        <v>0.31025058205041151</v>
      </c>
      <c r="V43" s="59">
        <v>1.2144094211687537</v>
      </c>
      <c r="W43" s="59">
        <v>4.0664987004464654</v>
      </c>
      <c r="X43" s="59">
        <v>0.31025058205041151</v>
      </c>
    </row>
    <row r="44" spans="1:24" s="1" customFormat="1" ht="18.75" x14ac:dyDescent="0.4">
      <c r="A44" s="46">
        <v>53329762</v>
      </c>
      <c r="B44" s="54" t="s">
        <v>46</v>
      </c>
      <c r="C44" s="95">
        <v>5366</v>
      </c>
      <c r="D44" s="55">
        <f t="shared" si="1"/>
        <v>0.80358017821277294</v>
      </c>
      <c r="E44" s="55">
        <f t="shared" si="2"/>
        <v>1.0763281949054295</v>
      </c>
      <c r="F44" s="55">
        <f t="shared" si="3"/>
        <v>0.16423536489020177</v>
      </c>
      <c r="G44" s="56">
        <f t="shared" si="0"/>
        <v>2.0441437380084042</v>
      </c>
      <c r="H44" s="57"/>
      <c r="I44" s="57"/>
      <c r="J44" s="55">
        <f t="shared" si="4"/>
        <v>0.1687518374246823</v>
      </c>
      <c r="K44" s="55">
        <f t="shared" si="5"/>
        <v>0.59198050719798634</v>
      </c>
      <c r="L44" s="55">
        <f t="shared" si="6"/>
        <v>4.1058841222550442E-2</v>
      </c>
      <c r="M44" s="57"/>
      <c r="N44" s="55">
        <f t="shared" si="7"/>
        <v>0.1928592427710655</v>
      </c>
      <c r="O44" s="55">
        <f t="shared" si="8"/>
        <v>0.64579691694325769</v>
      </c>
      <c r="P44" s="55">
        <f t="shared" si="9"/>
        <v>4.9270609467060529E-2</v>
      </c>
      <c r="Q44" s="57"/>
      <c r="R44" s="55">
        <f t="shared" si="10"/>
        <v>0.1928592427710655</v>
      </c>
      <c r="S44" s="55">
        <f t="shared" si="11"/>
        <v>0.64579691694325769</v>
      </c>
      <c r="T44" s="55">
        <f>F44*0.3</f>
        <v>4.9270609467060529E-2</v>
      </c>
      <c r="V44" s="55">
        <v>0.1928592427710655</v>
      </c>
      <c r="W44" s="55">
        <v>0.64579691694325769</v>
      </c>
      <c r="X44" s="55">
        <v>4.9270609467060529E-2</v>
      </c>
    </row>
    <row r="45" spans="1:24" ht="18.75" x14ac:dyDescent="0.4">
      <c r="A45" s="9">
        <v>53385180</v>
      </c>
      <c r="B45" s="47" t="s">
        <v>47</v>
      </c>
      <c r="C45" s="109">
        <v>14884</v>
      </c>
      <c r="D45" s="61">
        <f t="shared" si="1"/>
        <v>2.2289391301749744</v>
      </c>
      <c r="E45" s="61">
        <f t="shared" si="2"/>
        <v>2.9854768641394731</v>
      </c>
      <c r="F45" s="61">
        <f t="shared" si="3"/>
        <v>0.45554960324744004</v>
      </c>
      <c r="G45" s="72">
        <f t="shared" si="0"/>
        <v>5.6699655975618874</v>
      </c>
      <c r="H45" s="73"/>
      <c r="I45" s="73"/>
      <c r="J45" s="61">
        <f t="shared" si="4"/>
        <v>0.46807721733674462</v>
      </c>
      <c r="K45" s="61">
        <f t="shared" si="5"/>
        <v>1.6420122752767103</v>
      </c>
      <c r="L45" s="61">
        <f t="shared" si="6"/>
        <v>0.11388740081186001</v>
      </c>
      <c r="M45" s="73"/>
      <c r="N45" s="61">
        <f t="shared" si="7"/>
        <v>0.53494539124199381</v>
      </c>
      <c r="O45" s="61">
        <f t="shared" si="8"/>
        <v>1.7912861184836839</v>
      </c>
      <c r="P45" s="61">
        <f t="shared" si="9"/>
        <v>0.13666488097423202</v>
      </c>
      <c r="Q45" s="73"/>
      <c r="R45" s="61">
        <f t="shared" si="10"/>
        <v>0.53494539124199381</v>
      </c>
      <c r="S45" s="61">
        <f t="shared" si="11"/>
        <v>1.7912861184836839</v>
      </c>
      <c r="T45" s="59">
        <f t="shared" ref="T45:T46" si="16">F45*0.3</f>
        <v>0.13666488097423202</v>
      </c>
      <c r="V45" s="61">
        <v>0.53494539124199381</v>
      </c>
      <c r="W45" s="61">
        <v>1.7912861184836839</v>
      </c>
      <c r="X45" s="59">
        <v>0.13666488097423202</v>
      </c>
    </row>
    <row r="46" spans="1:24" s="1" customFormat="1" ht="25.5" x14ac:dyDescent="0.4">
      <c r="A46" s="46">
        <v>14671776</v>
      </c>
      <c r="B46" s="71" t="s">
        <v>212</v>
      </c>
      <c r="C46" s="95">
        <v>18319</v>
      </c>
      <c r="D46" s="55">
        <f t="shared" si="1"/>
        <v>2.7433442573014886</v>
      </c>
      <c r="E46" s="55">
        <f t="shared" si="2"/>
        <v>3.6744793519330159</v>
      </c>
      <c r="F46" s="55">
        <f t="shared" si="3"/>
        <v>0.56068349784264004</v>
      </c>
      <c r="G46" s="56">
        <f t="shared" si="0"/>
        <v>6.9785071070771449</v>
      </c>
      <c r="H46" s="57"/>
      <c r="I46" s="57"/>
      <c r="J46" s="55">
        <f t="shared" si="4"/>
        <v>0.57610229403331259</v>
      </c>
      <c r="K46" s="55">
        <f t="shared" si="5"/>
        <v>2.0209636435631588</v>
      </c>
      <c r="L46" s="55">
        <f t="shared" si="6"/>
        <v>0.14017087446066001</v>
      </c>
      <c r="M46" s="57"/>
      <c r="N46" s="55">
        <f t="shared" si="7"/>
        <v>0.6584026217523572</v>
      </c>
      <c r="O46" s="55">
        <f t="shared" si="8"/>
        <v>2.2046876111598093</v>
      </c>
      <c r="P46" s="55">
        <f t="shared" si="9"/>
        <v>0.16820504935279201</v>
      </c>
      <c r="Q46" s="57"/>
      <c r="R46" s="55">
        <f t="shared" si="10"/>
        <v>0.6584026217523572</v>
      </c>
      <c r="S46" s="55">
        <f t="shared" si="11"/>
        <v>2.2046876111598093</v>
      </c>
      <c r="T46" s="55">
        <f t="shared" si="16"/>
        <v>0.16820504935279201</v>
      </c>
      <c r="V46" s="55">
        <v>0.6584026217523572</v>
      </c>
      <c r="W46" s="55">
        <v>2.2046876111598093</v>
      </c>
      <c r="X46" s="55">
        <v>0.16820504935279201</v>
      </c>
    </row>
    <row r="47" spans="1:24" ht="18.75" x14ac:dyDescent="0.4">
      <c r="A47" s="46">
        <v>61593964</v>
      </c>
      <c r="B47" s="58" t="s">
        <v>48</v>
      </c>
      <c r="C47" s="109">
        <v>845</v>
      </c>
      <c r="D47" s="61">
        <f t="shared" si="1"/>
        <v>0.12654216373272328</v>
      </c>
      <c r="E47" s="61">
        <f t="shared" si="2"/>
        <v>0.16949260616755271</v>
      </c>
      <c r="F47" s="61">
        <f t="shared" si="3"/>
        <v>2.5862632003768263E-2</v>
      </c>
      <c r="G47" s="72">
        <f t="shared" si="0"/>
        <v>0.32189740190404426</v>
      </c>
      <c r="H47" s="73"/>
      <c r="I47" s="73"/>
      <c r="J47" s="61">
        <f t="shared" si="4"/>
        <v>2.657385438387189E-2</v>
      </c>
      <c r="K47" s="61">
        <f t="shared" si="5"/>
        <v>9.3220933392153996E-2</v>
      </c>
      <c r="L47" s="61">
        <f t="shared" si="6"/>
        <v>6.4656580009420659E-3</v>
      </c>
      <c r="M47" s="73"/>
      <c r="N47" s="61">
        <f t="shared" si="7"/>
        <v>3.0370119295853586E-2</v>
      </c>
      <c r="O47" s="61">
        <f t="shared" si="8"/>
        <v>0.10169556370053162</v>
      </c>
      <c r="P47" s="61">
        <f t="shared" si="9"/>
        <v>7.758789601130479E-3</v>
      </c>
      <c r="Q47" s="73"/>
      <c r="R47" s="61">
        <f t="shared" si="10"/>
        <v>3.0370119295853586E-2</v>
      </c>
      <c r="S47" s="61">
        <f t="shared" si="11"/>
        <v>0.10169556370053162</v>
      </c>
      <c r="T47" s="61">
        <f>F47*0.3</f>
        <v>7.758789601130479E-3</v>
      </c>
      <c r="V47" s="61">
        <v>3.0370119295853586E-2</v>
      </c>
      <c r="W47" s="61">
        <v>0.10169556370053162</v>
      </c>
      <c r="X47" s="61">
        <v>7.758789601130479E-3</v>
      </c>
    </row>
    <row r="48" spans="1:24" s="1" customFormat="1" ht="18.75" x14ac:dyDescent="0.4">
      <c r="A48" s="74">
        <v>61765364</v>
      </c>
      <c r="B48" s="54" t="s">
        <v>203</v>
      </c>
      <c r="C48" s="95">
        <v>11135</v>
      </c>
      <c r="D48" s="55">
        <f t="shared" si="1"/>
        <v>1.66751123451346</v>
      </c>
      <c r="E48" s="55">
        <f t="shared" si="2"/>
        <v>2.2334913250599993</v>
      </c>
      <c r="F48" s="55">
        <f t="shared" si="3"/>
        <v>0.34080521581296991</v>
      </c>
      <c r="G48" s="56">
        <f t="shared" si="0"/>
        <v>4.2418077753864294</v>
      </c>
      <c r="H48" s="57"/>
      <c r="I48" s="57"/>
      <c r="J48" s="55">
        <f t="shared" si="4"/>
        <v>0.35017735924782656</v>
      </c>
      <c r="K48" s="55">
        <f t="shared" si="5"/>
        <v>1.2284202287829997</v>
      </c>
      <c r="L48" s="55">
        <f t="shared" si="6"/>
        <v>8.5201303953242477E-2</v>
      </c>
      <c r="M48" s="57"/>
      <c r="N48" s="55">
        <f t="shared" si="7"/>
        <v>0.40020269628323035</v>
      </c>
      <c r="O48" s="55">
        <f t="shared" si="8"/>
        <v>1.3400947950359996</v>
      </c>
      <c r="P48" s="55">
        <f t="shared" si="9"/>
        <v>0.10224156474389097</v>
      </c>
      <c r="Q48" s="57"/>
      <c r="R48" s="55">
        <f t="shared" si="10"/>
        <v>0.40020269628323035</v>
      </c>
      <c r="S48" s="55">
        <f t="shared" si="11"/>
        <v>1.3400947950359996</v>
      </c>
      <c r="T48" s="55">
        <f t="shared" ref="T48:T50" si="17">F48*0.3</f>
        <v>0.10224156474389097</v>
      </c>
      <c r="V48" s="55">
        <v>0.40020269628323035</v>
      </c>
      <c r="W48" s="55">
        <v>1.3400947950359996</v>
      </c>
      <c r="X48" s="55">
        <v>0.10224156474389097</v>
      </c>
    </row>
    <row r="49" spans="1:24" s="1" customFormat="1" ht="18.75" x14ac:dyDescent="0.4">
      <c r="A49" s="46">
        <v>61885059</v>
      </c>
      <c r="B49" s="58" t="s">
        <v>49</v>
      </c>
      <c r="C49" s="110">
        <v>3986</v>
      </c>
      <c r="D49" s="59">
        <f t="shared" si="1"/>
        <v>0.59691960312264503</v>
      </c>
      <c r="E49" s="59">
        <f t="shared" si="2"/>
        <v>0.79952370199273981</v>
      </c>
      <c r="F49" s="59">
        <f t="shared" si="3"/>
        <v>0.12199816706156248</v>
      </c>
      <c r="G49" s="60">
        <f t="shared" si="0"/>
        <v>1.5184414721769472</v>
      </c>
      <c r="H49" s="46"/>
      <c r="I49" s="46"/>
      <c r="J49" s="59">
        <f t="shared" si="4"/>
        <v>0.12535311665575546</v>
      </c>
      <c r="K49" s="59">
        <f t="shared" si="5"/>
        <v>0.43973803609600692</v>
      </c>
      <c r="L49" s="59">
        <f t="shared" si="6"/>
        <v>3.049954176539062E-2</v>
      </c>
      <c r="M49" s="46"/>
      <c r="N49" s="59">
        <f t="shared" si="7"/>
        <v>0.14326070474943481</v>
      </c>
      <c r="O49" s="59">
        <f t="shared" si="8"/>
        <v>0.47971422119564389</v>
      </c>
      <c r="P49" s="59">
        <f t="shared" si="9"/>
        <v>3.659945011846874E-2</v>
      </c>
      <c r="Q49" s="46"/>
      <c r="R49" s="59">
        <f t="shared" si="10"/>
        <v>0.14326070474943481</v>
      </c>
      <c r="S49" s="59">
        <f t="shared" si="11"/>
        <v>0.47971422119564389</v>
      </c>
      <c r="T49" s="59">
        <f t="shared" si="17"/>
        <v>3.659945011846874E-2</v>
      </c>
      <c r="V49" s="59">
        <v>0.14326070474943481</v>
      </c>
      <c r="W49" s="59">
        <v>0.47971422119564389</v>
      </c>
      <c r="X49" s="59">
        <v>3.659945011846874E-2</v>
      </c>
    </row>
    <row r="50" spans="1:24" ht="18.75" x14ac:dyDescent="0.4">
      <c r="A50" s="9">
        <v>61947003</v>
      </c>
      <c r="B50" s="54" t="s">
        <v>50</v>
      </c>
      <c r="C50" s="95">
        <v>2132</v>
      </c>
      <c r="D50" s="55">
        <f t="shared" si="1"/>
        <v>0.31927561311025571</v>
      </c>
      <c r="E50" s="55">
        <f t="shared" si="2"/>
        <v>0.42764288325351762</v>
      </c>
      <c r="F50" s="55">
        <f t="shared" si="3"/>
        <v>6.5253409978738394E-2</v>
      </c>
      <c r="G50" s="56">
        <f t="shared" si="0"/>
        <v>0.8121719063425118</v>
      </c>
      <c r="H50" s="57"/>
      <c r="I50" s="57"/>
      <c r="J50" s="55">
        <f t="shared" si="4"/>
        <v>6.7047878753153697E-2</v>
      </c>
      <c r="K50" s="55">
        <f t="shared" si="5"/>
        <v>0.2352035857894347</v>
      </c>
      <c r="L50" s="55">
        <f t="shared" si="6"/>
        <v>1.6313352494684599E-2</v>
      </c>
      <c r="M50" s="57"/>
      <c r="N50" s="55">
        <f t="shared" si="7"/>
        <v>7.6626147146461362E-2</v>
      </c>
      <c r="O50" s="55">
        <f t="shared" si="8"/>
        <v>0.25658572995211054</v>
      </c>
      <c r="P50" s="55">
        <f t="shared" si="9"/>
        <v>1.9576022993621517E-2</v>
      </c>
      <c r="Q50" s="57"/>
      <c r="R50" s="55">
        <f t="shared" si="10"/>
        <v>7.6626147146461362E-2</v>
      </c>
      <c r="S50" s="55">
        <f t="shared" si="11"/>
        <v>0.25658572995211054</v>
      </c>
      <c r="T50" s="55">
        <f t="shared" si="17"/>
        <v>1.9576022993621517E-2</v>
      </c>
      <c r="V50" s="55">
        <v>7.6626147146461362E-2</v>
      </c>
      <c r="W50" s="55">
        <v>0.25658572995211054</v>
      </c>
      <c r="X50" s="55">
        <v>1.9576022993621517E-2</v>
      </c>
    </row>
    <row r="51" spans="1:24" ht="18.75" x14ac:dyDescent="0.4">
      <c r="A51" s="9">
        <v>62561419</v>
      </c>
      <c r="B51" s="54" t="s">
        <v>52</v>
      </c>
      <c r="C51" s="95">
        <v>4076</v>
      </c>
      <c r="D51" s="55">
        <f t="shared" si="1"/>
        <v>0.61039746671547945</v>
      </c>
      <c r="E51" s="55">
        <f t="shared" si="2"/>
        <v>0.81757616892182827</v>
      </c>
      <c r="F51" s="55">
        <f t="shared" si="3"/>
        <v>0.124752766919952</v>
      </c>
      <c r="G51" s="56">
        <f t="shared" si="0"/>
        <v>1.5527264025572598</v>
      </c>
      <c r="H51" s="57"/>
      <c r="I51" s="57"/>
      <c r="J51" s="55">
        <f t="shared" si="4"/>
        <v>0.12818346801025068</v>
      </c>
      <c r="K51" s="55">
        <f t="shared" si="5"/>
        <v>0.44966689290700557</v>
      </c>
      <c r="L51" s="55">
        <f t="shared" si="6"/>
        <v>3.1188191729988001E-2</v>
      </c>
      <c r="M51" s="57"/>
      <c r="N51" s="55">
        <f t="shared" si="7"/>
        <v>0.14649539201171508</v>
      </c>
      <c r="O51" s="55">
        <f t="shared" si="8"/>
        <v>0.49054570135309694</v>
      </c>
      <c r="P51" s="55">
        <f t="shared" si="9"/>
        <v>3.74258300759856E-2</v>
      </c>
      <c r="Q51" s="57"/>
      <c r="R51" s="55">
        <f t="shared" si="10"/>
        <v>0.14649539201171508</v>
      </c>
      <c r="S51" s="55">
        <f t="shared" si="11"/>
        <v>0.49054570135309694</v>
      </c>
      <c r="T51" s="55">
        <f>F51*0.3</f>
        <v>3.74258300759856E-2</v>
      </c>
      <c r="V51" s="55">
        <v>0.14649539201171508</v>
      </c>
      <c r="W51" s="55">
        <v>0.49054570135309694</v>
      </c>
      <c r="X51" s="55">
        <v>3.74258300759856E-2</v>
      </c>
    </row>
    <row r="52" spans="1:24" s="1" customFormat="1" ht="18.75" x14ac:dyDescent="0.4">
      <c r="A52" s="46">
        <v>62870064</v>
      </c>
      <c r="B52" s="58" t="s">
        <v>53</v>
      </c>
      <c r="C52" s="110">
        <v>5032</v>
      </c>
      <c r="D52" s="59">
        <f t="shared" si="1"/>
        <v>0.75356232887936514</v>
      </c>
      <c r="E52" s="59">
        <f t="shared" si="2"/>
        <v>1.0093334843019235</v>
      </c>
      <c r="F52" s="59">
        <f t="shared" si="3"/>
        <v>0.15401273874906735</v>
      </c>
      <c r="G52" s="60">
        <f t="shared" si="0"/>
        <v>1.9169085519303559</v>
      </c>
      <c r="H52" s="46"/>
      <c r="I52" s="46"/>
      <c r="J52" s="59">
        <f t="shared" si="4"/>
        <v>0.15824808906466667</v>
      </c>
      <c r="K52" s="59">
        <f t="shared" si="5"/>
        <v>0.55513341636605795</v>
      </c>
      <c r="L52" s="59">
        <f t="shared" si="6"/>
        <v>3.8503184687266837E-2</v>
      </c>
      <c r="M52" s="46"/>
      <c r="N52" s="59">
        <f t="shared" si="7"/>
        <v>0.18085495893104764</v>
      </c>
      <c r="O52" s="59">
        <f t="shared" si="8"/>
        <v>0.60560009058115405</v>
      </c>
      <c r="P52" s="59">
        <f t="shared" si="9"/>
        <v>4.6203821624720205E-2</v>
      </c>
      <c r="Q52" s="46"/>
      <c r="R52" s="59">
        <f t="shared" si="10"/>
        <v>0.18085495893104764</v>
      </c>
      <c r="S52" s="59">
        <f t="shared" si="11"/>
        <v>0.60560009058115405</v>
      </c>
      <c r="T52" s="59">
        <f>F52*0.3</f>
        <v>4.6203821624720205E-2</v>
      </c>
      <c r="V52" s="59">
        <v>0.18085495893104764</v>
      </c>
      <c r="W52" s="59">
        <v>0.60560009058115405</v>
      </c>
      <c r="X52" s="59">
        <v>4.6203821624720205E-2</v>
      </c>
    </row>
    <row r="53" spans="1:24" ht="18.75" x14ac:dyDescent="0.4">
      <c r="A53" s="9">
        <v>63693388</v>
      </c>
      <c r="B53" s="54" t="s">
        <v>54</v>
      </c>
      <c r="C53" s="95">
        <v>5144</v>
      </c>
      <c r="D53" s="55">
        <f t="shared" si="1"/>
        <v>0.77033478135044797</v>
      </c>
      <c r="E53" s="55">
        <f t="shared" si="2"/>
        <v>1.0317987764803447</v>
      </c>
      <c r="F53" s="55">
        <f t="shared" si="3"/>
        <v>0.15744068523950763</v>
      </c>
      <c r="G53" s="56">
        <f t="shared" si="0"/>
        <v>1.9595742430703003</v>
      </c>
      <c r="H53" s="57"/>
      <c r="I53" s="57"/>
      <c r="J53" s="55">
        <f t="shared" si="4"/>
        <v>0.16177030408359408</v>
      </c>
      <c r="K53" s="55">
        <f t="shared" si="5"/>
        <v>0.56748932706418964</v>
      </c>
      <c r="L53" s="55">
        <f t="shared" si="6"/>
        <v>3.9360171309876908E-2</v>
      </c>
      <c r="M53" s="57"/>
      <c r="N53" s="55">
        <f t="shared" si="7"/>
        <v>0.18488034752410751</v>
      </c>
      <c r="O53" s="55">
        <f t="shared" si="8"/>
        <v>0.61907926588820683</v>
      </c>
      <c r="P53" s="55">
        <f t="shared" si="9"/>
        <v>4.7232205571852287E-2</v>
      </c>
      <c r="Q53" s="57"/>
      <c r="R53" s="55">
        <f t="shared" si="10"/>
        <v>0.18488034752410751</v>
      </c>
      <c r="S53" s="55">
        <f t="shared" si="11"/>
        <v>0.61907926588820683</v>
      </c>
      <c r="T53" s="55">
        <f>F53*0.3</f>
        <v>4.7232205571852287E-2</v>
      </c>
      <c r="V53" s="55">
        <v>0.18488034752410751</v>
      </c>
      <c r="W53" s="55">
        <v>0.61907926588820683</v>
      </c>
      <c r="X53" s="55">
        <v>4.7232205571852287E-2</v>
      </c>
    </row>
    <row r="54" spans="1:24" s="1" customFormat="1" ht="18.75" x14ac:dyDescent="0.4">
      <c r="A54" s="46">
        <v>63762481</v>
      </c>
      <c r="B54" s="58" t="s">
        <v>55</v>
      </c>
      <c r="C54" s="110">
        <v>11681</v>
      </c>
      <c r="D54" s="59">
        <f t="shared" si="1"/>
        <v>1.749276940309989</v>
      </c>
      <c r="E54" s="59">
        <f t="shared" si="2"/>
        <v>2.3430096244298029</v>
      </c>
      <c r="F54" s="59">
        <f t="shared" si="3"/>
        <v>0.35751645495386636</v>
      </c>
      <c r="G54" s="60">
        <f t="shared" si="0"/>
        <v>4.4498030196936584</v>
      </c>
      <c r="H54" s="46"/>
      <c r="I54" s="46"/>
      <c r="J54" s="59">
        <f t="shared" si="4"/>
        <v>0.36734815746509769</v>
      </c>
      <c r="K54" s="59">
        <f t="shared" si="5"/>
        <v>1.2886552934363917</v>
      </c>
      <c r="L54" s="59">
        <f t="shared" si="6"/>
        <v>8.937911373846659E-2</v>
      </c>
      <c r="M54" s="46"/>
      <c r="N54" s="59">
        <f t="shared" si="7"/>
        <v>0.41982646567439735</v>
      </c>
      <c r="O54" s="59">
        <f t="shared" si="8"/>
        <v>1.4058057746578816</v>
      </c>
      <c r="P54" s="59">
        <f t="shared" si="9"/>
        <v>0.1072549364861599</v>
      </c>
      <c r="Q54" s="46"/>
      <c r="R54" s="59">
        <f t="shared" si="10"/>
        <v>0.41982646567439735</v>
      </c>
      <c r="S54" s="59">
        <f t="shared" si="11"/>
        <v>1.4058057746578816</v>
      </c>
      <c r="T54" s="59">
        <f t="shared" ref="T54:T55" si="18">F54*0.3</f>
        <v>0.1072549364861599</v>
      </c>
      <c r="V54" s="59">
        <v>0.41982646567439735</v>
      </c>
      <c r="W54" s="59">
        <v>1.4058057746578816</v>
      </c>
      <c r="X54" s="59">
        <v>0.1072549364861599</v>
      </c>
    </row>
    <row r="55" spans="1:24" ht="18.75" x14ac:dyDescent="0.4">
      <c r="A55" s="9">
        <v>63900102</v>
      </c>
      <c r="B55" s="54" t="s">
        <v>56</v>
      </c>
      <c r="C55" s="95">
        <v>15451</v>
      </c>
      <c r="D55" s="55">
        <f t="shared" si="1"/>
        <v>2.3138496708098315</v>
      </c>
      <c r="E55" s="55">
        <f t="shared" si="2"/>
        <v>3.0992074057927304</v>
      </c>
      <c r="F55" s="55">
        <f t="shared" si="3"/>
        <v>0.47290358235529401</v>
      </c>
      <c r="G55" s="56">
        <f t="shared" si="0"/>
        <v>5.8859606589578561</v>
      </c>
      <c r="H55" s="57"/>
      <c r="I55" s="57"/>
      <c r="J55" s="55">
        <f t="shared" si="4"/>
        <v>0.48590843087006458</v>
      </c>
      <c r="K55" s="55">
        <f t="shared" si="5"/>
        <v>1.7045640731860019</v>
      </c>
      <c r="L55" s="55">
        <f t="shared" si="6"/>
        <v>0.1182258955888235</v>
      </c>
      <c r="M55" s="57"/>
      <c r="N55" s="55">
        <f t="shared" si="7"/>
        <v>0.55532392099435957</v>
      </c>
      <c r="O55" s="55">
        <f t="shared" si="8"/>
        <v>1.8595244434756382</v>
      </c>
      <c r="P55" s="55">
        <f t="shared" si="9"/>
        <v>0.14187107470658819</v>
      </c>
      <c r="Q55" s="57"/>
      <c r="R55" s="55">
        <f t="shared" si="10"/>
        <v>0.55532392099435957</v>
      </c>
      <c r="S55" s="55">
        <f t="shared" si="11"/>
        <v>1.8595244434756382</v>
      </c>
      <c r="T55" s="55">
        <f t="shared" si="18"/>
        <v>0.14187107470658819</v>
      </c>
      <c r="V55" s="55">
        <v>0.55532392099435957</v>
      </c>
      <c r="W55" s="55">
        <v>1.8595244434756382</v>
      </c>
      <c r="X55" s="55">
        <v>0.14187107470658819</v>
      </c>
    </row>
    <row r="56" spans="1:24" s="1" customFormat="1" ht="18.75" x14ac:dyDescent="0.4">
      <c r="A56" s="46">
        <v>64152470</v>
      </c>
      <c r="B56" s="58" t="s">
        <v>57</v>
      </c>
      <c r="C56" s="110">
        <v>9330</v>
      </c>
      <c r="D56" s="59">
        <f t="shared" si="1"/>
        <v>1.3972051924571696</v>
      </c>
      <c r="E56" s="59">
        <f t="shared" si="2"/>
        <v>1.8714390716488365</v>
      </c>
      <c r="F56" s="59">
        <f t="shared" si="3"/>
        <v>0.2855601853197135</v>
      </c>
      <c r="G56" s="60">
        <f t="shared" si="0"/>
        <v>3.5542044494257197</v>
      </c>
      <c r="H56" s="46"/>
      <c r="I56" s="46"/>
      <c r="J56" s="59">
        <f t="shared" si="4"/>
        <v>0.29341309041600561</v>
      </c>
      <c r="K56" s="59">
        <f t="shared" si="5"/>
        <v>1.0292914894068601</v>
      </c>
      <c r="L56" s="59">
        <f t="shared" si="6"/>
        <v>7.1390046329928375E-2</v>
      </c>
      <c r="M56" s="46"/>
      <c r="N56" s="59">
        <f t="shared" si="7"/>
        <v>0.33532924618972071</v>
      </c>
      <c r="O56" s="59">
        <f t="shared" si="8"/>
        <v>1.1228634429893019</v>
      </c>
      <c r="P56" s="59">
        <f t="shared" si="9"/>
        <v>8.5668055595914047E-2</v>
      </c>
      <c r="Q56" s="46"/>
      <c r="R56" s="59">
        <f t="shared" si="10"/>
        <v>0.33532924618972071</v>
      </c>
      <c r="S56" s="59">
        <f t="shared" si="11"/>
        <v>1.1228634429893019</v>
      </c>
      <c r="T56" s="59">
        <f>F56*0.3</f>
        <v>8.5668055595914047E-2</v>
      </c>
      <c r="V56" s="59">
        <v>0.33532924618972071</v>
      </c>
      <c r="W56" s="59">
        <v>1.1228634429893019</v>
      </c>
      <c r="X56" s="59">
        <v>8.5668055595914047E-2</v>
      </c>
    </row>
    <row r="57" spans="1:24" ht="18.75" x14ac:dyDescent="0.4">
      <c r="A57" s="9">
        <v>64167456</v>
      </c>
      <c r="B57" s="54" t="s">
        <v>58</v>
      </c>
      <c r="C57" s="95">
        <v>16745</v>
      </c>
      <c r="D57" s="55">
        <f t="shared" si="1"/>
        <v>2.5076313984668066</v>
      </c>
      <c r="E57" s="55">
        <f t="shared" si="2"/>
        <v>3.3587617636398468</v>
      </c>
      <c r="F57" s="55">
        <f t="shared" si="3"/>
        <v>0.51250860698591671</v>
      </c>
      <c r="G57" s="56">
        <f t="shared" si="0"/>
        <v>6.3789017690925709</v>
      </c>
      <c r="H57" s="57"/>
      <c r="I57" s="57"/>
      <c r="J57" s="55">
        <f t="shared" si="4"/>
        <v>0.52660259367802942</v>
      </c>
      <c r="K57" s="55">
        <f t="shared" si="5"/>
        <v>1.8473189700019159</v>
      </c>
      <c r="L57" s="55">
        <f t="shared" si="6"/>
        <v>0.12812715174647918</v>
      </c>
      <c r="M57" s="57"/>
      <c r="N57" s="55">
        <f t="shared" si="7"/>
        <v>0.60183153563203351</v>
      </c>
      <c r="O57" s="55">
        <f t="shared" si="8"/>
        <v>2.015257058183908</v>
      </c>
      <c r="P57" s="55">
        <f t="shared" si="9"/>
        <v>0.153752582095775</v>
      </c>
      <c r="Q57" s="57"/>
      <c r="R57" s="55">
        <f t="shared" si="10"/>
        <v>0.60183153563203351</v>
      </c>
      <c r="S57" s="55">
        <f t="shared" si="11"/>
        <v>2.015257058183908</v>
      </c>
      <c r="T57" s="55">
        <f>F57*0.3</f>
        <v>0.153752582095775</v>
      </c>
      <c r="V57" s="55">
        <v>0.60183153563203351</v>
      </c>
      <c r="W57" s="55">
        <v>2.015257058183908</v>
      </c>
      <c r="X57" s="55">
        <v>0.153752582095775</v>
      </c>
    </row>
    <row r="58" spans="1:24" s="1" customFormat="1" ht="18.75" x14ac:dyDescent="0.4">
      <c r="A58" s="46">
        <v>64167634</v>
      </c>
      <c r="B58" s="58" t="s">
        <v>59</v>
      </c>
      <c r="C58" s="110">
        <v>43789</v>
      </c>
      <c r="D58" s="59">
        <f t="shared" si="1"/>
        <v>6.557579654073634</v>
      </c>
      <c r="E58" s="59">
        <f t="shared" si="2"/>
        <v>8.78332749286505</v>
      </c>
      <c r="F58" s="59">
        <f t="shared" si="3"/>
        <v>1.3402352577668739</v>
      </c>
      <c r="G58" s="60">
        <f t="shared" si="0"/>
        <v>16.681142404705557</v>
      </c>
      <c r="H58" s="46"/>
      <c r="I58" s="46"/>
      <c r="J58" s="59">
        <f t="shared" si="4"/>
        <v>1.377091727355463</v>
      </c>
      <c r="K58" s="59">
        <f t="shared" si="5"/>
        <v>4.8308301210757776</v>
      </c>
      <c r="L58" s="59">
        <f t="shared" si="6"/>
        <v>0.33505881444171848</v>
      </c>
      <c r="M58" s="46"/>
      <c r="N58" s="59">
        <f t="shared" si="7"/>
        <v>1.5738191169776721</v>
      </c>
      <c r="O58" s="59">
        <f t="shared" si="8"/>
        <v>5.2699964957190302</v>
      </c>
      <c r="P58" s="59">
        <f t="shared" si="9"/>
        <v>0.40207057733006218</v>
      </c>
      <c r="Q58" s="46"/>
      <c r="R58" s="59">
        <f t="shared" si="10"/>
        <v>1.5738191169776721</v>
      </c>
      <c r="S58" s="59">
        <f t="shared" si="11"/>
        <v>5.2699964957190302</v>
      </c>
      <c r="T58" s="59">
        <f t="shared" ref="T58:T59" si="19">F58*0.3</f>
        <v>0.40207057733006218</v>
      </c>
      <c r="V58" s="59">
        <v>1.5738191169776721</v>
      </c>
      <c r="W58" s="59">
        <v>5.2699964957190302</v>
      </c>
      <c r="X58" s="59">
        <v>0.40207057733006218</v>
      </c>
    </row>
    <row r="59" spans="1:24" ht="18.75" x14ac:dyDescent="0.4">
      <c r="A59" s="9">
        <v>64212779</v>
      </c>
      <c r="B59" s="54" t="s">
        <v>60</v>
      </c>
      <c r="C59" s="95">
        <v>6767</v>
      </c>
      <c r="D59" s="55">
        <f t="shared" si="1"/>
        <v>1.013385588141229</v>
      </c>
      <c r="E59" s="55">
        <f t="shared" si="2"/>
        <v>1.3573449301015732</v>
      </c>
      <c r="F59" s="55">
        <f t="shared" si="3"/>
        <v>0.20711530268579861</v>
      </c>
      <c r="G59" s="56">
        <f t="shared" si="0"/>
        <v>2.577845820928601</v>
      </c>
      <c r="H59" s="57"/>
      <c r="I59" s="57"/>
      <c r="J59" s="55">
        <f t="shared" si="4"/>
        <v>0.21281097350965808</v>
      </c>
      <c r="K59" s="55">
        <f t="shared" si="5"/>
        <v>0.74653971155586529</v>
      </c>
      <c r="L59" s="55">
        <f t="shared" si="6"/>
        <v>5.1778825671449653E-2</v>
      </c>
      <c r="M59" s="57"/>
      <c r="N59" s="55">
        <f t="shared" si="7"/>
        <v>0.24321254115389496</v>
      </c>
      <c r="O59" s="55">
        <f t="shared" si="8"/>
        <v>0.81440695806094388</v>
      </c>
      <c r="P59" s="55">
        <f t="shared" si="9"/>
        <v>6.2134590805739583E-2</v>
      </c>
      <c r="Q59" s="57"/>
      <c r="R59" s="55">
        <f t="shared" si="10"/>
        <v>0.24321254115389496</v>
      </c>
      <c r="S59" s="55">
        <f t="shared" si="11"/>
        <v>0.81440695806094388</v>
      </c>
      <c r="T59" s="55">
        <f t="shared" si="19"/>
        <v>6.2134590805739583E-2</v>
      </c>
      <c r="V59" s="55">
        <v>0.24321254115389496</v>
      </c>
      <c r="W59" s="55">
        <v>0.81440695806094388</v>
      </c>
      <c r="X59" s="55">
        <v>6.2134590805739583E-2</v>
      </c>
    </row>
    <row r="60" spans="1:24" s="1" customFormat="1" ht="18.75" x14ac:dyDescent="0.4">
      <c r="A60" s="46">
        <v>64247001</v>
      </c>
      <c r="B60" s="58" t="s">
        <v>61</v>
      </c>
      <c r="C60" s="110">
        <v>15755</v>
      </c>
      <c r="D60" s="59">
        <f t="shared" si="1"/>
        <v>2.3593748989456276</v>
      </c>
      <c r="E60" s="59">
        <f t="shared" si="2"/>
        <v>3.1601846274198735</v>
      </c>
      <c r="F60" s="59">
        <f t="shared" si="3"/>
        <v>0.48220800854363194</v>
      </c>
      <c r="G60" s="60">
        <f t="shared" si="0"/>
        <v>6.0017675349091331</v>
      </c>
      <c r="H60" s="46"/>
      <c r="I60" s="46"/>
      <c r="J60" s="59">
        <f t="shared" si="4"/>
        <v>0.49546872877858178</v>
      </c>
      <c r="K60" s="59">
        <f t="shared" si="5"/>
        <v>1.7381015450809305</v>
      </c>
      <c r="L60" s="59">
        <f t="shared" si="6"/>
        <v>0.12055200213590798</v>
      </c>
      <c r="M60" s="46"/>
      <c r="N60" s="59">
        <f t="shared" si="7"/>
        <v>0.56624997574695057</v>
      </c>
      <c r="O60" s="59">
        <f t="shared" si="8"/>
        <v>1.8961107764519241</v>
      </c>
      <c r="P60" s="59">
        <f t="shared" si="9"/>
        <v>0.14466240256308957</v>
      </c>
      <c r="Q60" s="46"/>
      <c r="R60" s="59">
        <f t="shared" si="10"/>
        <v>0.56624997574695057</v>
      </c>
      <c r="S60" s="59">
        <f t="shared" si="11"/>
        <v>1.8961107764519241</v>
      </c>
      <c r="T60" s="59">
        <f>F60*0.3</f>
        <v>0.14466240256308957</v>
      </c>
      <c r="V60" s="59">
        <v>0.56624997574695057</v>
      </c>
      <c r="W60" s="59">
        <v>1.8961107764519241</v>
      </c>
      <c r="X60" s="59">
        <v>0.14466240256308957</v>
      </c>
    </row>
    <row r="61" spans="1:24" ht="18.75" x14ac:dyDescent="0.4">
      <c r="A61" s="9">
        <v>64253157</v>
      </c>
      <c r="B61" s="54" t="s">
        <v>62</v>
      </c>
      <c r="C61" s="95">
        <v>5141</v>
      </c>
      <c r="D61" s="55">
        <f t="shared" si="1"/>
        <v>0.76988551923068693</v>
      </c>
      <c r="E61" s="55">
        <f t="shared" si="2"/>
        <v>1.0311970275827083</v>
      </c>
      <c r="F61" s="55">
        <f t="shared" si="3"/>
        <v>0.15734886524422798</v>
      </c>
      <c r="G61" s="56">
        <f t="shared" si="0"/>
        <v>1.9584314120576232</v>
      </c>
      <c r="H61" s="57"/>
      <c r="I61" s="57"/>
      <c r="J61" s="55">
        <f t="shared" si="4"/>
        <v>0.16167595903844426</v>
      </c>
      <c r="K61" s="55">
        <f t="shared" si="5"/>
        <v>0.56715836517048956</v>
      </c>
      <c r="L61" s="55">
        <f t="shared" si="6"/>
        <v>3.9337216311056994E-2</v>
      </c>
      <c r="M61" s="57"/>
      <c r="N61" s="55">
        <f t="shared" si="7"/>
        <v>0.18477252461536486</v>
      </c>
      <c r="O61" s="55">
        <f t="shared" si="8"/>
        <v>0.61871821654962489</v>
      </c>
      <c r="P61" s="55">
        <f t="shared" si="9"/>
        <v>4.7204659573268394E-2</v>
      </c>
      <c r="Q61" s="57"/>
      <c r="R61" s="55">
        <f t="shared" si="10"/>
        <v>0.18477252461536486</v>
      </c>
      <c r="S61" s="55">
        <f t="shared" si="11"/>
        <v>0.61871821654962489</v>
      </c>
      <c r="T61" s="55">
        <f>F61*0.3</f>
        <v>4.7204659573268394E-2</v>
      </c>
      <c r="V61" s="55">
        <v>0.18477252461536486</v>
      </c>
      <c r="W61" s="55">
        <v>0.61871821654962489</v>
      </c>
      <c r="X61" s="55">
        <v>4.7204659573268394E-2</v>
      </c>
    </row>
    <row r="62" spans="1:24" s="1" customFormat="1" ht="18.75" x14ac:dyDescent="0.4">
      <c r="A62" s="46">
        <v>64634813</v>
      </c>
      <c r="B62" s="58" t="s">
        <v>63</v>
      </c>
      <c r="C62" s="110">
        <v>4285</v>
      </c>
      <c r="D62" s="59">
        <f t="shared" si="1"/>
        <v>0.64169606105883936</v>
      </c>
      <c r="E62" s="59">
        <f t="shared" si="2"/>
        <v>0.85949800879048921</v>
      </c>
      <c r="F62" s="59">
        <f t="shared" si="3"/>
        <v>0.13114955992443433</v>
      </c>
      <c r="G62" s="60">
        <f t="shared" si="0"/>
        <v>1.6323436297737628</v>
      </c>
      <c r="H62" s="46"/>
      <c r="I62" s="46"/>
      <c r="J62" s="59">
        <f t="shared" si="4"/>
        <v>0.13475617282235627</v>
      </c>
      <c r="K62" s="59">
        <f t="shared" si="5"/>
        <v>0.47272390483476912</v>
      </c>
      <c r="L62" s="59">
        <f t="shared" si="6"/>
        <v>3.2787389981108583E-2</v>
      </c>
      <c r="M62" s="46"/>
      <c r="N62" s="59">
        <f t="shared" si="7"/>
        <v>0.15400705465412143</v>
      </c>
      <c r="O62" s="59">
        <f t="shared" si="8"/>
        <v>0.51569880527429346</v>
      </c>
      <c r="P62" s="59">
        <f t="shared" si="9"/>
        <v>3.9344867977330299E-2</v>
      </c>
      <c r="Q62" s="46"/>
      <c r="R62" s="59">
        <f t="shared" si="10"/>
        <v>0.15400705465412143</v>
      </c>
      <c r="S62" s="59">
        <f t="shared" si="11"/>
        <v>0.51569880527429346</v>
      </c>
      <c r="T62" s="59">
        <f t="shared" ref="T62:T63" si="20">F62*0.3</f>
        <v>3.9344867977330299E-2</v>
      </c>
      <c r="V62" s="59">
        <v>0.15400705465412143</v>
      </c>
      <c r="W62" s="59">
        <v>0.51569880527429346</v>
      </c>
      <c r="X62" s="59">
        <v>3.9344867977330299E-2</v>
      </c>
    </row>
    <row r="63" spans="1:24" ht="18.75" x14ac:dyDescent="0.4">
      <c r="A63" s="9">
        <v>64649097</v>
      </c>
      <c r="B63" s="54" t="s">
        <v>205</v>
      </c>
      <c r="C63" s="95">
        <v>4759</v>
      </c>
      <c r="D63" s="55">
        <f t="shared" si="1"/>
        <v>0.71267947598110071</v>
      </c>
      <c r="E63" s="55">
        <f t="shared" si="2"/>
        <v>0.95457433461702179</v>
      </c>
      <c r="F63" s="55">
        <f t="shared" si="3"/>
        <v>0.14565711917861912</v>
      </c>
      <c r="G63" s="56">
        <f t="shared" si="0"/>
        <v>1.8129109297767416</v>
      </c>
      <c r="H63" s="57"/>
      <c r="I63" s="57"/>
      <c r="J63" s="55">
        <f t="shared" si="4"/>
        <v>0.14966268995603113</v>
      </c>
      <c r="K63" s="55">
        <f t="shared" si="5"/>
        <v>0.52501588403936206</v>
      </c>
      <c r="L63" s="55">
        <f t="shared" si="6"/>
        <v>3.641427979465478E-2</v>
      </c>
      <c r="M63" s="57"/>
      <c r="N63" s="55">
        <f t="shared" si="7"/>
        <v>0.17104307423546417</v>
      </c>
      <c r="O63" s="55">
        <f t="shared" si="8"/>
        <v>0.57274460077021305</v>
      </c>
      <c r="P63" s="55">
        <f t="shared" si="9"/>
        <v>4.3697135753585734E-2</v>
      </c>
      <c r="Q63" s="57"/>
      <c r="R63" s="55">
        <f t="shared" si="10"/>
        <v>0.17104307423546417</v>
      </c>
      <c r="S63" s="55">
        <f t="shared" si="11"/>
        <v>0.57274460077021305</v>
      </c>
      <c r="T63" s="55">
        <f t="shared" si="20"/>
        <v>4.3697135753585734E-2</v>
      </c>
      <c r="V63" s="55">
        <v>0.17104307423546417</v>
      </c>
      <c r="W63" s="55">
        <v>0.57274460077021305</v>
      </c>
      <c r="X63" s="55">
        <v>4.3697135753585734E-2</v>
      </c>
    </row>
    <row r="64" spans="1:24" s="1" customFormat="1" ht="18.75" x14ac:dyDescent="0.4">
      <c r="A64" s="46">
        <v>65005396</v>
      </c>
      <c r="B64" s="58" t="s">
        <v>64</v>
      </c>
      <c r="C64" s="110">
        <v>3928</v>
      </c>
      <c r="D64" s="59">
        <f t="shared" si="1"/>
        <v>0.58823386880726281</v>
      </c>
      <c r="E64" s="59">
        <f t="shared" si="2"/>
        <v>0.78788988997177178</v>
      </c>
      <c r="F64" s="59">
        <f t="shared" si="3"/>
        <v>0.12022298048615591</v>
      </c>
      <c r="G64" s="60">
        <f t="shared" si="0"/>
        <v>1.4963467392651904</v>
      </c>
      <c r="H64" s="46"/>
      <c r="I64" s="46"/>
      <c r="J64" s="59">
        <f t="shared" si="4"/>
        <v>0.12352911244952519</v>
      </c>
      <c r="K64" s="59">
        <f t="shared" si="5"/>
        <v>0.43333943948447451</v>
      </c>
      <c r="L64" s="59">
        <f t="shared" si="6"/>
        <v>3.0055745121538979E-2</v>
      </c>
      <c r="M64" s="46"/>
      <c r="N64" s="59">
        <f t="shared" si="7"/>
        <v>0.14117612851374306</v>
      </c>
      <c r="O64" s="59">
        <f t="shared" si="8"/>
        <v>0.47273393398306307</v>
      </c>
      <c r="P64" s="59">
        <f t="shared" si="9"/>
        <v>3.6066894145846774E-2</v>
      </c>
      <c r="Q64" s="46"/>
      <c r="R64" s="59">
        <f t="shared" si="10"/>
        <v>0.14117612851374306</v>
      </c>
      <c r="S64" s="59">
        <f t="shared" si="11"/>
        <v>0.47273393398306307</v>
      </c>
      <c r="T64" s="59">
        <f>F64*0.3</f>
        <v>3.6066894145846774E-2</v>
      </c>
      <c r="V64" s="59">
        <v>0.14117612851374306</v>
      </c>
      <c r="W64" s="59">
        <v>0.47273393398306307</v>
      </c>
      <c r="X64" s="59">
        <v>3.6066894145846774E-2</v>
      </c>
    </row>
    <row r="65" spans="1:24" ht="18.75" x14ac:dyDescent="0.4">
      <c r="A65" s="9">
        <v>65832162</v>
      </c>
      <c r="B65" s="54" t="s">
        <v>65</v>
      </c>
      <c r="C65" s="95">
        <v>64448</v>
      </c>
      <c r="D65" s="55">
        <f t="shared" si="1"/>
        <v>9.6513483647888165</v>
      </c>
      <c r="E65" s="55">
        <f t="shared" si="2"/>
        <v>12.927170984954364</v>
      </c>
      <c r="F65" s="55">
        <f t="shared" si="3"/>
        <v>1.9725383519276414</v>
      </c>
      <c r="G65" s="56">
        <f t="shared" si="0"/>
        <v>24.551057701670825</v>
      </c>
      <c r="H65" s="57"/>
      <c r="I65" s="57"/>
      <c r="J65" s="55">
        <f t="shared" si="4"/>
        <v>2.0267831566056516</v>
      </c>
      <c r="K65" s="55">
        <f t="shared" si="5"/>
        <v>7.1099440417249005</v>
      </c>
      <c r="L65" s="55">
        <f t="shared" si="6"/>
        <v>0.49313458798191034</v>
      </c>
      <c r="M65" s="57"/>
      <c r="N65" s="55">
        <f t="shared" si="7"/>
        <v>2.3163236075493159</v>
      </c>
      <c r="O65" s="55">
        <f t="shared" si="8"/>
        <v>7.7563025909726182</v>
      </c>
      <c r="P65" s="55">
        <f t="shared" si="9"/>
        <v>0.59176150557829243</v>
      </c>
      <c r="Q65" s="57"/>
      <c r="R65" s="55">
        <f t="shared" si="10"/>
        <v>2.3163236075493159</v>
      </c>
      <c r="S65" s="55">
        <f t="shared" si="11"/>
        <v>7.7563025909726182</v>
      </c>
      <c r="T65" s="55">
        <f>F65*0.3</f>
        <v>0.59176150557829243</v>
      </c>
      <c r="V65" s="55">
        <v>2.3163236075493159</v>
      </c>
      <c r="W65" s="55">
        <v>7.7563025909726182</v>
      </c>
      <c r="X65" s="55">
        <v>0.59176150557829243</v>
      </c>
    </row>
    <row r="66" spans="1:24" s="1" customFormat="1" ht="18.75" x14ac:dyDescent="0.4">
      <c r="A66" s="46">
        <v>65856231</v>
      </c>
      <c r="B66" s="58" t="s">
        <v>66</v>
      </c>
      <c r="C66" s="110">
        <v>31483</v>
      </c>
      <c r="D66" s="59">
        <f t="shared" si="1"/>
        <v>4.7147064388134048</v>
      </c>
      <c r="E66" s="59">
        <f t="shared" si="2"/>
        <v>6.3149535147610205</v>
      </c>
      <c r="F66" s="59">
        <f t="shared" si="3"/>
        <v>0.96358963712974699</v>
      </c>
      <c r="G66" s="60">
        <f t="shared" si="0"/>
        <v>11.993249590704172</v>
      </c>
      <c r="H66" s="46"/>
      <c r="I66" s="46"/>
      <c r="J66" s="59">
        <f t="shared" si="4"/>
        <v>0.99008835215081492</v>
      </c>
      <c r="K66" s="59">
        <f t="shared" si="5"/>
        <v>3.4732244331185615</v>
      </c>
      <c r="L66" s="59">
        <f t="shared" si="6"/>
        <v>0.24089740928243675</v>
      </c>
      <c r="M66" s="46"/>
      <c r="N66" s="59">
        <f t="shared" si="7"/>
        <v>1.1315295453152172</v>
      </c>
      <c r="O66" s="59">
        <f t="shared" si="8"/>
        <v>3.788972108856612</v>
      </c>
      <c r="P66" s="59">
        <f t="shared" si="9"/>
        <v>0.2890768911389241</v>
      </c>
      <c r="Q66" s="46"/>
      <c r="R66" s="59">
        <f t="shared" si="10"/>
        <v>1.1315295453152172</v>
      </c>
      <c r="S66" s="59">
        <f t="shared" si="11"/>
        <v>3.788972108856612</v>
      </c>
      <c r="T66" s="59">
        <f t="shared" ref="T66" si="21">F66*0.3</f>
        <v>0.2890768911389241</v>
      </c>
      <c r="V66" s="59">
        <v>1.1315295453152172</v>
      </c>
      <c r="W66" s="59">
        <v>3.788972108856612</v>
      </c>
      <c r="X66" s="59">
        <v>0.2890768911389241</v>
      </c>
    </row>
    <row r="67" spans="1:24" ht="18.75" x14ac:dyDescent="0.4">
      <c r="A67" s="9">
        <v>65907776</v>
      </c>
      <c r="B67" s="54" t="s">
        <v>67</v>
      </c>
      <c r="C67" s="95">
        <v>5827</v>
      </c>
      <c r="D67" s="55">
        <f t="shared" si="1"/>
        <v>0.87261679061606934</v>
      </c>
      <c r="E67" s="55">
        <f t="shared" si="2"/>
        <v>1.1687969421755382</v>
      </c>
      <c r="F67" s="55">
        <f t="shared" si="3"/>
        <v>0.17834503749817476</v>
      </c>
      <c r="G67" s="56">
        <f t="shared" si="0"/>
        <v>2.2197587702897819</v>
      </c>
      <c r="H67" s="57"/>
      <c r="I67" s="57"/>
      <c r="J67" s="55">
        <f t="shared" si="4"/>
        <v>0.18324952602937455</v>
      </c>
      <c r="K67" s="55">
        <f t="shared" si="5"/>
        <v>0.64283831819654602</v>
      </c>
      <c r="L67" s="55">
        <f t="shared" si="6"/>
        <v>4.4586259374543691E-2</v>
      </c>
      <c r="M67" s="57"/>
      <c r="N67" s="55">
        <f t="shared" si="7"/>
        <v>0.20942802974785663</v>
      </c>
      <c r="O67" s="55">
        <f t="shared" si="8"/>
        <v>0.70127816530532294</v>
      </c>
      <c r="P67" s="55">
        <f t="shared" si="9"/>
        <v>5.3503511249452428E-2</v>
      </c>
      <c r="Q67" s="57"/>
      <c r="R67" s="55">
        <f t="shared" si="10"/>
        <v>0.20942802974785663</v>
      </c>
      <c r="S67" s="55">
        <f t="shared" si="11"/>
        <v>0.70127816530532294</v>
      </c>
      <c r="T67" s="55">
        <f>F67*0.3</f>
        <v>5.3503511249452428E-2</v>
      </c>
      <c r="V67" s="55">
        <v>0.20942802974785663</v>
      </c>
      <c r="W67" s="55">
        <v>0.70127816530532294</v>
      </c>
      <c r="X67" s="55">
        <v>5.3503511249452428E-2</v>
      </c>
    </row>
    <row r="68" spans="1:24" s="1" customFormat="1" ht="18.75" x14ac:dyDescent="0.4">
      <c r="A68" s="46">
        <v>66051142</v>
      </c>
      <c r="B68" s="58" t="s">
        <v>208</v>
      </c>
      <c r="C68" s="110">
        <v>58533</v>
      </c>
      <c r="D68" s="59">
        <f t="shared" si="1"/>
        <v>8.765553218659754</v>
      </c>
      <c r="E68" s="59"/>
      <c r="F68" s="59"/>
      <c r="G68" s="60">
        <f t="shared" si="0"/>
        <v>8.765553218659754</v>
      </c>
      <c r="H68" s="46"/>
      <c r="I68" s="46"/>
      <c r="J68" s="59">
        <f t="shared" si="4"/>
        <v>1.8407661759185483</v>
      </c>
      <c r="K68" s="59"/>
      <c r="L68" s="59"/>
      <c r="M68" s="46"/>
      <c r="N68" s="59">
        <f t="shared" si="7"/>
        <v>2.1037327724783408</v>
      </c>
      <c r="O68" s="59"/>
      <c r="P68" s="59"/>
      <c r="Q68" s="46"/>
      <c r="R68" s="59">
        <f t="shared" si="10"/>
        <v>2.1037327724783408</v>
      </c>
      <c r="S68" s="59"/>
      <c r="T68" s="59">
        <f t="shared" ref="T68:T71" si="22">F68*0.3</f>
        <v>0</v>
      </c>
      <c r="V68" s="59">
        <v>2.1037327724783408</v>
      </c>
      <c r="W68" s="59"/>
      <c r="X68" s="59">
        <v>0</v>
      </c>
    </row>
    <row r="69" spans="1:24" ht="18.75" x14ac:dyDescent="0.4">
      <c r="A69" s="9">
        <v>66073738</v>
      </c>
      <c r="B69" s="54" t="s">
        <v>68</v>
      </c>
      <c r="C69" s="95">
        <v>5171</v>
      </c>
      <c r="D69" s="55">
        <f t="shared" si="1"/>
        <v>0.77437814042829844</v>
      </c>
      <c r="E69" s="55">
        <f t="shared" si="2"/>
        <v>1.0372145165590712</v>
      </c>
      <c r="F69" s="55">
        <f t="shared" si="3"/>
        <v>0.15826706519702449</v>
      </c>
      <c r="G69" s="56">
        <f t="shared" si="0"/>
        <v>1.9698597221843941</v>
      </c>
      <c r="H69" s="57"/>
      <c r="I69" s="57"/>
      <c r="J69" s="55">
        <f t="shared" si="4"/>
        <v>0.16261940948994266</v>
      </c>
      <c r="K69" s="55">
        <f t="shared" si="5"/>
        <v>0.57046798410748922</v>
      </c>
      <c r="L69" s="55">
        <f t="shared" si="6"/>
        <v>3.9566766299256123E-2</v>
      </c>
      <c r="M69" s="57"/>
      <c r="N69" s="55">
        <f t="shared" si="7"/>
        <v>0.18585075370279161</v>
      </c>
      <c r="O69" s="55">
        <f t="shared" si="8"/>
        <v>0.62232870993544265</v>
      </c>
      <c r="P69" s="55">
        <f t="shared" si="9"/>
        <v>4.7480119559107345E-2</v>
      </c>
      <c r="Q69" s="57"/>
      <c r="R69" s="55">
        <f t="shared" si="10"/>
        <v>0.18585075370279161</v>
      </c>
      <c r="S69" s="55">
        <f t="shared" si="11"/>
        <v>0.62232870993544265</v>
      </c>
      <c r="T69" s="55">
        <f t="shared" si="22"/>
        <v>4.7480119559107345E-2</v>
      </c>
      <c r="V69" s="55">
        <v>0.18585075370279161</v>
      </c>
      <c r="W69" s="55">
        <v>0.62232870993544265</v>
      </c>
      <c r="X69" s="55">
        <v>4.7480119559107345E-2</v>
      </c>
    </row>
    <row r="70" spans="1:24" s="1" customFormat="1" ht="18.75" x14ac:dyDescent="0.4">
      <c r="A70" s="46">
        <v>66831170</v>
      </c>
      <c r="B70" s="58" t="s">
        <v>69</v>
      </c>
      <c r="C70" s="110">
        <v>3174</v>
      </c>
      <c r="D70" s="59">
        <f t="shared" si="1"/>
        <v>0.47531932270729432</v>
      </c>
      <c r="E70" s="59">
        <f t="shared" si="2"/>
        <v>0.63665033369918622</v>
      </c>
      <c r="F70" s="59">
        <f t="shared" si="3"/>
        <v>9.7145555005870382E-2</v>
      </c>
      <c r="G70" s="60">
        <f t="shared" si="0"/>
        <v>1.2091152114123509</v>
      </c>
      <c r="H70" s="46"/>
      <c r="I70" s="46"/>
      <c r="J70" s="59">
        <f t="shared" si="4"/>
        <v>9.9817057768531808E-2</v>
      </c>
      <c r="K70" s="59">
        <f t="shared" si="5"/>
        <v>0.35015768353455246</v>
      </c>
      <c r="L70" s="59">
        <f t="shared" si="6"/>
        <v>2.4286388751467596E-2</v>
      </c>
      <c r="M70" s="46"/>
      <c r="N70" s="59">
        <f t="shared" si="7"/>
        <v>0.11407663744975063</v>
      </c>
      <c r="O70" s="59">
        <f t="shared" si="8"/>
        <v>0.38199020021951174</v>
      </c>
      <c r="P70" s="59">
        <f t="shared" si="9"/>
        <v>2.9143666501761114E-2</v>
      </c>
      <c r="Q70" s="46"/>
      <c r="R70" s="59">
        <f t="shared" si="10"/>
        <v>0.11407663744975063</v>
      </c>
      <c r="S70" s="59">
        <f t="shared" si="11"/>
        <v>0.38199020021951174</v>
      </c>
      <c r="T70" s="59">
        <f t="shared" si="22"/>
        <v>2.9143666501761114E-2</v>
      </c>
      <c r="V70" s="59">
        <v>0.11407663744975063</v>
      </c>
      <c r="W70" s="59">
        <v>0.38199020021951174</v>
      </c>
      <c r="X70" s="59">
        <v>2.9143666501761114E-2</v>
      </c>
    </row>
    <row r="71" spans="1:24" ht="18.75" x14ac:dyDescent="0.4">
      <c r="A71" s="46">
        <v>67291633</v>
      </c>
      <c r="B71" s="54" t="s">
        <v>70</v>
      </c>
      <c r="C71" s="95">
        <v>44134</v>
      </c>
      <c r="D71" s="55">
        <f t="shared" si="1"/>
        <v>6.6092447978461655</v>
      </c>
      <c r="E71" s="55">
        <f t="shared" si="2"/>
        <v>8.8525286160932222</v>
      </c>
      <c r="F71" s="55">
        <f t="shared" si="3"/>
        <v>1.3507945572240339</v>
      </c>
      <c r="G71" s="56">
        <f t="shared" si="0"/>
        <v>16.812567971163421</v>
      </c>
      <c r="H71" s="57"/>
      <c r="I71" s="57"/>
      <c r="J71" s="55">
        <f t="shared" si="4"/>
        <v>1.3879414075476948</v>
      </c>
      <c r="K71" s="55">
        <f t="shared" si="5"/>
        <v>4.868890738851273</v>
      </c>
      <c r="L71" s="55">
        <f t="shared" si="6"/>
        <v>0.33769863930600846</v>
      </c>
      <c r="M71" s="57"/>
      <c r="N71" s="55">
        <f t="shared" si="7"/>
        <v>1.5862187514830797</v>
      </c>
      <c r="O71" s="55">
        <f t="shared" si="8"/>
        <v>5.3115171696559331</v>
      </c>
      <c r="P71" s="55">
        <f t="shared" si="9"/>
        <v>0.40523836716721012</v>
      </c>
      <c r="Q71" s="57"/>
      <c r="R71" s="55">
        <f t="shared" si="10"/>
        <v>1.5862187514830797</v>
      </c>
      <c r="S71" s="55">
        <f t="shared" si="11"/>
        <v>5.3115171696559331</v>
      </c>
      <c r="T71" s="55">
        <f t="shared" si="22"/>
        <v>0.40523836716721012</v>
      </c>
      <c r="V71" s="55">
        <v>1.5862187514830797</v>
      </c>
      <c r="W71" s="55">
        <v>5.3115171696559331</v>
      </c>
      <c r="X71" s="55">
        <v>0.40523836716721012</v>
      </c>
    </row>
    <row r="72" spans="1:24" s="1" customFormat="1" ht="18.75" x14ac:dyDescent="0.4">
      <c r="A72" s="46">
        <v>67652869</v>
      </c>
      <c r="B72" s="58" t="s">
        <v>71</v>
      </c>
      <c r="C72" s="110">
        <v>2729</v>
      </c>
      <c r="D72" s="59">
        <f t="shared" si="1"/>
        <v>0.40867877494272414</v>
      </c>
      <c r="E72" s="59">
        <f t="shared" si="2"/>
        <v>0.54739091388313776</v>
      </c>
      <c r="F72" s="59">
        <f t="shared" si="3"/>
        <v>8.3525589039388864E-2</v>
      </c>
      <c r="G72" s="60">
        <f t="shared" si="0"/>
        <v>1.0395952778652509</v>
      </c>
      <c r="H72" s="46"/>
      <c r="I72" s="46"/>
      <c r="J72" s="59">
        <f t="shared" si="4"/>
        <v>8.582254273797206E-2</v>
      </c>
      <c r="K72" s="59">
        <f t="shared" si="5"/>
        <v>0.30106500263572578</v>
      </c>
      <c r="L72" s="59">
        <f t="shared" si="6"/>
        <v>2.0881397259847216E-2</v>
      </c>
      <c r="M72" s="46"/>
      <c r="N72" s="59">
        <f t="shared" si="7"/>
        <v>9.8082905986253785E-2</v>
      </c>
      <c r="O72" s="59">
        <f t="shared" si="8"/>
        <v>0.32843454832988267</v>
      </c>
      <c r="P72" s="59">
        <f t="shared" si="9"/>
        <v>2.5057676711816659E-2</v>
      </c>
      <c r="Q72" s="46"/>
      <c r="R72" s="59">
        <f t="shared" si="10"/>
        <v>9.8082905986253785E-2</v>
      </c>
      <c r="S72" s="59">
        <f t="shared" si="11"/>
        <v>0.32843454832988267</v>
      </c>
      <c r="T72" s="59">
        <f>F72*0.3</f>
        <v>2.5057676711816659E-2</v>
      </c>
      <c r="V72" s="59">
        <v>9.8082905986253785E-2</v>
      </c>
      <c r="W72" s="59">
        <v>0.32843454832988267</v>
      </c>
      <c r="X72" s="59">
        <v>2.5057676711816659E-2</v>
      </c>
    </row>
    <row r="73" spans="1:24" ht="18.75" x14ac:dyDescent="0.4">
      <c r="A73" s="9">
        <v>67667933</v>
      </c>
      <c r="B73" s="54" t="s">
        <v>204</v>
      </c>
      <c r="C73" s="95">
        <v>4938</v>
      </c>
      <c r="D73" s="55">
        <f t="shared" si="1"/>
        <v>0.73948544912684921</v>
      </c>
      <c r="E73" s="55">
        <f t="shared" si="2"/>
        <v>0.99047868550931994</v>
      </c>
      <c r="F73" s="55">
        <f t="shared" si="3"/>
        <v>0.15113571223030495</v>
      </c>
      <c r="G73" s="56">
        <f t="shared" si="0"/>
        <v>1.8810998468664741</v>
      </c>
      <c r="H73" s="57"/>
      <c r="I73" s="57"/>
      <c r="J73" s="55">
        <f t="shared" si="4"/>
        <v>0.15529194431663834</v>
      </c>
      <c r="K73" s="55">
        <f t="shared" si="5"/>
        <v>0.54476327703012606</v>
      </c>
      <c r="L73" s="55">
        <f t="shared" si="6"/>
        <v>3.7783928057576237E-2</v>
      </c>
      <c r="M73" s="57"/>
      <c r="N73" s="55">
        <f t="shared" si="7"/>
        <v>0.1774765077904438</v>
      </c>
      <c r="O73" s="55">
        <f t="shared" si="8"/>
        <v>0.59428721130559192</v>
      </c>
      <c r="P73" s="55">
        <f t="shared" si="9"/>
        <v>4.5340713669091481E-2</v>
      </c>
      <c r="Q73" s="57"/>
      <c r="R73" s="55">
        <f t="shared" si="10"/>
        <v>0.1774765077904438</v>
      </c>
      <c r="S73" s="55">
        <f t="shared" si="11"/>
        <v>0.59428721130559192</v>
      </c>
      <c r="T73" s="55">
        <f t="shared" ref="T73:T74" si="23">F73*0.3</f>
        <v>4.5340713669091481E-2</v>
      </c>
      <c r="V73" s="55">
        <v>0.1774765077904438</v>
      </c>
      <c r="W73" s="55">
        <v>0.59428721130559192</v>
      </c>
      <c r="X73" s="55">
        <v>4.5340713669091481E-2</v>
      </c>
    </row>
    <row r="74" spans="1:24" s="1" customFormat="1" ht="18.75" x14ac:dyDescent="0.4">
      <c r="A74" s="46">
        <v>67672210</v>
      </c>
      <c r="B74" s="58" t="s">
        <v>72</v>
      </c>
      <c r="C74" s="110">
        <v>4338</v>
      </c>
      <c r="D74" s="59">
        <f t="shared" si="1"/>
        <v>0.64963302517461974</v>
      </c>
      <c r="E74" s="59">
        <f t="shared" si="2"/>
        <v>0.87012890598206361</v>
      </c>
      <c r="F74" s="59">
        <f t="shared" si="3"/>
        <v>0.13277171317437483</v>
      </c>
      <c r="G74" s="60">
        <f t="shared" si="0"/>
        <v>1.6525336443310581</v>
      </c>
      <c r="H74" s="46"/>
      <c r="I74" s="46"/>
      <c r="J74" s="59">
        <f t="shared" si="4"/>
        <v>0.13642293528667013</v>
      </c>
      <c r="K74" s="59">
        <f t="shared" si="5"/>
        <v>0.47857089829013499</v>
      </c>
      <c r="L74" s="59">
        <f t="shared" si="6"/>
        <v>3.3192928293593708E-2</v>
      </c>
      <c r="M74" s="46"/>
      <c r="N74" s="59">
        <f t="shared" si="7"/>
        <v>0.15591192604190873</v>
      </c>
      <c r="O74" s="59">
        <f t="shared" si="8"/>
        <v>0.52207734358923819</v>
      </c>
      <c r="P74" s="59">
        <f t="shared" si="9"/>
        <v>3.983151395231245E-2</v>
      </c>
      <c r="Q74" s="46"/>
      <c r="R74" s="59">
        <f t="shared" si="10"/>
        <v>0.15591192604190873</v>
      </c>
      <c r="S74" s="59">
        <f t="shared" si="11"/>
        <v>0.52207734358923819</v>
      </c>
      <c r="T74" s="59">
        <f t="shared" si="23"/>
        <v>3.983151395231245E-2</v>
      </c>
      <c r="V74" s="59">
        <v>0.15591192604190873</v>
      </c>
      <c r="W74" s="59">
        <v>0.52207734358923819</v>
      </c>
      <c r="X74" s="59">
        <v>3.983151395231245E-2</v>
      </c>
    </row>
    <row r="75" spans="1:24" ht="18.75" x14ac:dyDescent="0.4">
      <c r="A75" s="9">
        <v>67814611</v>
      </c>
      <c r="B75" s="54" t="s">
        <v>73</v>
      </c>
      <c r="C75" s="95">
        <v>39004</v>
      </c>
      <c r="D75" s="55">
        <f t="shared" si="1"/>
        <v>5.8410065730546021</v>
      </c>
      <c r="E75" s="55">
        <f t="shared" si="2"/>
        <v>7.8235380011351792</v>
      </c>
      <c r="F75" s="55">
        <f t="shared" si="3"/>
        <v>1.193782365295831</v>
      </c>
      <c r="G75" s="56">
        <f t="shared" si="0"/>
        <v>14.858326939485613</v>
      </c>
      <c r="H75" s="57"/>
      <c r="I75" s="57"/>
      <c r="J75" s="55">
        <f t="shared" si="4"/>
        <v>1.2266113803414664</v>
      </c>
      <c r="K75" s="55">
        <f t="shared" si="5"/>
        <v>4.3029459006243487</v>
      </c>
      <c r="L75" s="55">
        <f t="shared" si="6"/>
        <v>0.29844559132395776</v>
      </c>
      <c r="M75" s="57"/>
      <c r="N75" s="55">
        <f t="shared" si="7"/>
        <v>1.4018415775331046</v>
      </c>
      <c r="O75" s="55">
        <f t="shared" si="8"/>
        <v>4.6941228006811073</v>
      </c>
      <c r="P75" s="55">
        <f t="shared" si="9"/>
        <v>0.35813470958874932</v>
      </c>
      <c r="Q75" s="57"/>
      <c r="R75" s="55">
        <f t="shared" si="10"/>
        <v>1.4018415775331046</v>
      </c>
      <c r="S75" s="55">
        <f t="shared" si="11"/>
        <v>4.6941228006811073</v>
      </c>
      <c r="T75" s="55">
        <f>F75*0.3</f>
        <v>0.35813470958874932</v>
      </c>
      <c r="V75" s="55">
        <v>1.4018415775331046</v>
      </c>
      <c r="W75" s="55">
        <v>4.6941228006811073</v>
      </c>
      <c r="X75" s="55">
        <v>0.35813470958874932</v>
      </c>
    </row>
    <row r="76" spans="1:24" s="1" customFormat="1" ht="18.75" x14ac:dyDescent="0.4">
      <c r="A76" s="46">
        <v>69211159</v>
      </c>
      <c r="B76" s="58" t="s">
        <v>74</v>
      </c>
      <c r="C76" s="110">
        <v>4919</v>
      </c>
      <c r="D76" s="59">
        <f t="shared" si="1"/>
        <v>0.73664012236836196</v>
      </c>
      <c r="E76" s="59">
        <f t="shared" si="2"/>
        <v>0.98666760915762353</v>
      </c>
      <c r="F76" s="59">
        <f t="shared" si="3"/>
        <v>0.15055418559353384</v>
      </c>
      <c r="G76" s="60">
        <f t="shared" si="0"/>
        <v>1.8738619171195192</v>
      </c>
      <c r="H76" s="46"/>
      <c r="I76" s="46"/>
      <c r="J76" s="59">
        <f t="shared" si="4"/>
        <v>0.154694425697356</v>
      </c>
      <c r="K76" s="59">
        <f t="shared" si="5"/>
        <v>0.54266718503669298</v>
      </c>
      <c r="L76" s="59">
        <f t="shared" si="6"/>
        <v>3.763854639838346E-2</v>
      </c>
      <c r="M76" s="46"/>
      <c r="N76" s="59">
        <f t="shared" si="7"/>
        <v>0.17679362936840687</v>
      </c>
      <c r="O76" s="59">
        <f t="shared" si="8"/>
        <v>0.59200056549457414</v>
      </c>
      <c r="P76" s="59">
        <f t="shared" si="9"/>
        <v>4.5166255678060152E-2</v>
      </c>
      <c r="Q76" s="46"/>
      <c r="R76" s="59">
        <f t="shared" si="10"/>
        <v>0.17679362936840687</v>
      </c>
      <c r="S76" s="59">
        <f t="shared" si="11"/>
        <v>0.59200056549457414</v>
      </c>
      <c r="T76" s="59">
        <f t="shared" ref="T76:T78" si="24">F76*0.3</f>
        <v>4.5166255678060152E-2</v>
      </c>
      <c r="V76" s="59">
        <v>0.17679362936840687</v>
      </c>
      <c r="W76" s="59">
        <v>0.59200056549457414</v>
      </c>
      <c r="X76" s="59">
        <v>4.5166255678060152E-2</v>
      </c>
    </row>
    <row r="77" spans="1:24" ht="18.75" x14ac:dyDescent="0.4">
      <c r="A77" s="9">
        <v>69261961</v>
      </c>
      <c r="B77" s="54" t="s">
        <v>75</v>
      </c>
      <c r="C77" s="95">
        <v>3879</v>
      </c>
      <c r="D77" s="55">
        <f t="shared" si="1"/>
        <v>0.58089592085116404</v>
      </c>
      <c r="E77" s="55">
        <f t="shared" si="2"/>
        <v>0.77806132464371247</v>
      </c>
      <c r="F77" s="55">
        <f t="shared" si="3"/>
        <v>0.11872325389658828</v>
      </c>
      <c r="G77" s="56">
        <f t="shared" si="0"/>
        <v>1.477680499391465</v>
      </c>
      <c r="H77" s="57"/>
      <c r="I77" s="57"/>
      <c r="J77" s="55">
        <f t="shared" si="4"/>
        <v>0.12198814337874445</v>
      </c>
      <c r="K77" s="55">
        <f t="shared" si="5"/>
        <v>0.42793372855404188</v>
      </c>
      <c r="L77" s="55">
        <f t="shared" si="6"/>
        <v>2.9680813474147069E-2</v>
      </c>
      <c r="M77" s="57"/>
      <c r="N77" s="55">
        <f t="shared" si="7"/>
        <v>0.13941502100427935</v>
      </c>
      <c r="O77" s="55">
        <f t="shared" si="8"/>
        <v>0.46683679478622747</v>
      </c>
      <c r="P77" s="55">
        <f t="shared" si="9"/>
        <v>3.561697616897648E-2</v>
      </c>
      <c r="Q77" s="57"/>
      <c r="R77" s="55">
        <f t="shared" si="10"/>
        <v>0.13941502100427935</v>
      </c>
      <c r="S77" s="55">
        <f t="shared" si="11"/>
        <v>0.46683679478622747</v>
      </c>
      <c r="T77" s="55">
        <f t="shared" si="24"/>
        <v>3.561697616897648E-2</v>
      </c>
      <c r="V77" s="55">
        <v>0.13941502100427935</v>
      </c>
      <c r="W77" s="55">
        <v>0.46683679478622747</v>
      </c>
      <c r="X77" s="55">
        <v>3.561697616897648E-2</v>
      </c>
    </row>
    <row r="78" spans="1:24" s="1" customFormat="1" ht="18.75" x14ac:dyDescent="0.4">
      <c r="A78" s="46">
        <v>69939202</v>
      </c>
      <c r="B78" s="58" t="s">
        <v>76</v>
      </c>
      <c r="C78" s="110">
        <v>5351</v>
      </c>
      <c r="D78" s="59">
        <f t="shared" si="1"/>
        <v>0.8013338676139673</v>
      </c>
      <c r="E78" s="59">
        <f t="shared" si="2"/>
        <v>1.0733194504172481</v>
      </c>
      <c r="F78" s="59">
        <f t="shared" si="3"/>
        <v>0.16377626491380354</v>
      </c>
      <c r="G78" s="60">
        <f t="shared" si="0"/>
        <v>2.0384295829450192</v>
      </c>
      <c r="H78" s="46"/>
      <c r="I78" s="46"/>
      <c r="J78" s="59">
        <f t="shared" si="4"/>
        <v>0.16828011219893313</v>
      </c>
      <c r="K78" s="59">
        <f t="shared" si="5"/>
        <v>0.59032569772948651</v>
      </c>
      <c r="L78" s="59">
        <f t="shared" si="6"/>
        <v>4.0944066228450884E-2</v>
      </c>
      <c r="M78" s="46"/>
      <c r="N78" s="59">
        <f t="shared" si="7"/>
        <v>0.19232012822735214</v>
      </c>
      <c r="O78" s="59">
        <f t="shared" si="8"/>
        <v>0.64399167025034887</v>
      </c>
      <c r="P78" s="59">
        <f t="shared" si="9"/>
        <v>4.9132879474141057E-2</v>
      </c>
      <c r="Q78" s="46"/>
      <c r="R78" s="59">
        <f t="shared" si="10"/>
        <v>0.19232012822735214</v>
      </c>
      <c r="S78" s="59">
        <f t="shared" si="11"/>
        <v>0.64399167025034887</v>
      </c>
      <c r="T78" s="59">
        <f t="shared" si="24"/>
        <v>4.9132879474141057E-2</v>
      </c>
      <c r="V78" s="59">
        <v>0.19232012822735214</v>
      </c>
      <c r="W78" s="59">
        <v>0.64399167025034887</v>
      </c>
      <c r="X78" s="59">
        <v>4.9132879474141057E-2</v>
      </c>
    </row>
    <row r="79" spans="1:24" ht="18.75" x14ac:dyDescent="0.4">
      <c r="A79" s="9">
        <v>70046752</v>
      </c>
      <c r="B79" s="54" t="s">
        <v>77</v>
      </c>
      <c r="C79" s="95">
        <v>10202</v>
      </c>
      <c r="D79" s="55">
        <f t="shared" si="1"/>
        <v>1.527790715267743</v>
      </c>
      <c r="E79" s="55">
        <f t="shared" si="2"/>
        <v>2.0463474178951158</v>
      </c>
      <c r="F79" s="55">
        <f t="shared" si="3"/>
        <v>0.31224919728099859</v>
      </c>
      <c r="G79" s="56">
        <f t="shared" si="0"/>
        <v>3.8863873304438576</v>
      </c>
      <c r="H79" s="57"/>
      <c r="I79" s="57"/>
      <c r="J79" s="55">
        <f t="shared" si="4"/>
        <v>0.32083605020622602</v>
      </c>
      <c r="K79" s="55">
        <f t="shared" si="5"/>
        <v>1.1254910798423137</v>
      </c>
      <c r="L79" s="55">
        <f t="shared" si="6"/>
        <v>7.8062299320249648E-2</v>
      </c>
      <c r="M79" s="57"/>
      <c r="N79" s="55">
        <f t="shared" si="7"/>
        <v>0.36666977166425829</v>
      </c>
      <c r="O79" s="55">
        <f t="shared" si="8"/>
        <v>1.2278084507370695</v>
      </c>
      <c r="P79" s="55">
        <f t="shared" si="9"/>
        <v>9.3674759184299572E-2</v>
      </c>
      <c r="Q79" s="57"/>
      <c r="R79" s="55">
        <f t="shared" si="10"/>
        <v>0.36666977166425829</v>
      </c>
      <c r="S79" s="55">
        <f t="shared" si="11"/>
        <v>1.2278084507370695</v>
      </c>
      <c r="T79" s="55">
        <f>F79*0.3</f>
        <v>9.3674759184299572E-2</v>
      </c>
      <c r="V79" s="55">
        <v>0.36666977166425829</v>
      </c>
      <c r="W79" s="55">
        <v>1.2278084507370695</v>
      </c>
      <c r="X79" s="55">
        <v>9.3674759184299572E-2</v>
      </c>
    </row>
    <row r="80" spans="1:24" s="1" customFormat="1" ht="18.75" x14ac:dyDescent="0.4">
      <c r="A80" s="46">
        <v>71060198</v>
      </c>
      <c r="B80" s="58" t="s">
        <v>78</v>
      </c>
      <c r="C80" s="110">
        <v>17706</v>
      </c>
      <c r="D80" s="59">
        <f t="shared" si="1"/>
        <v>2.6515450308302944</v>
      </c>
      <c r="E80" s="59">
        <f t="shared" si="2"/>
        <v>3.5515219938493359</v>
      </c>
      <c r="F80" s="59">
        <f t="shared" si="3"/>
        <v>0.54192161214049805</v>
      </c>
      <c r="G80" s="60">
        <f t="shared" si="0"/>
        <v>6.7449886368201275</v>
      </c>
      <c r="H80" s="46"/>
      <c r="I80" s="46"/>
      <c r="J80" s="59">
        <f t="shared" si="4"/>
        <v>0.55682445647436174</v>
      </c>
      <c r="K80" s="59">
        <f t="shared" si="5"/>
        <v>1.9533370966171348</v>
      </c>
      <c r="L80" s="59">
        <f t="shared" si="6"/>
        <v>0.13548040303512451</v>
      </c>
      <c r="M80" s="46"/>
      <c r="N80" s="59">
        <f t="shared" si="7"/>
        <v>0.63637080739927065</v>
      </c>
      <c r="O80" s="59">
        <f t="shared" si="8"/>
        <v>2.1309131963096015</v>
      </c>
      <c r="P80" s="59">
        <f t="shared" si="9"/>
        <v>0.16257648364214941</v>
      </c>
      <c r="Q80" s="46"/>
      <c r="R80" s="59">
        <f t="shared" si="10"/>
        <v>0.63637080739927065</v>
      </c>
      <c r="S80" s="59">
        <f t="shared" si="11"/>
        <v>2.1309131963096015</v>
      </c>
      <c r="T80" s="59">
        <f t="shared" ref="T80" si="25">F80*0.3</f>
        <v>0.16257648364214941</v>
      </c>
      <c r="V80" s="59">
        <v>0.63637080739927065</v>
      </c>
      <c r="W80" s="59">
        <v>2.1309131963096015</v>
      </c>
      <c r="X80" s="59">
        <v>0.16257648364214941</v>
      </c>
    </row>
    <row r="81" spans="1:24" ht="18.75" x14ac:dyDescent="0.4">
      <c r="A81" s="9">
        <v>71244321</v>
      </c>
      <c r="B81" s="54" t="s">
        <v>79</v>
      </c>
      <c r="C81" s="95">
        <v>2193</v>
      </c>
      <c r="D81" s="55">
        <f t="shared" si="1"/>
        <v>0.32841060954539902</v>
      </c>
      <c r="E81" s="55">
        <f t="shared" si="2"/>
        <v>0.43987844417212202</v>
      </c>
      <c r="F81" s="55">
        <f t="shared" si="3"/>
        <v>6.7120416549424619E-2</v>
      </c>
      <c r="G81" s="56">
        <f t="shared" si="0"/>
        <v>0.83540947026694568</v>
      </c>
      <c r="H81" s="57"/>
      <c r="I81" s="57"/>
      <c r="J81" s="55">
        <f t="shared" si="4"/>
        <v>6.8966228004533794E-2</v>
      </c>
      <c r="K81" s="55">
        <f t="shared" si="5"/>
        <v>0.24193314429466714</v>
      </c>
      <c r="L81" s="55">
        <f t="shared" si="6"/>
        <v>1.6780104137356155E-2</v>
      </c>
      <c r="M81" s="57"/>
      <c r="N81" s="55">
        <f t="shared" si="7"/>
        <v>7.8818546290895769E-2</v>
      </c>
      <c r="O81" s="55">
        <f t="shared" si="8"/>
        <v>0.26392706650327319</v>
      </c>
      <c r="P81" s="55">
        <f t="shared" si="9"/>
        <v>2.0136124964827386E-2</v>
      </c>
      <c r="Q81" s="57"/>
      <c r="R81" s="55">
        <f t="shared" si="10"/>
        <v>7.8818546290895769E-2</v>
      </c>
      <c r="S81" s="55">
        <f t="shared" si="11"/>
        <v>0.26392706650327319</v>
      </c>
      <c r="T81" s="55">
        <f>F81*0.3</f>
        <v>2.0136124964827386E-2</v>
      </c>
      <c r="V81" s="55">
        <v>7.8818546290895769E-2</v>
      </c>
      <c r="W81" s="55">
        <v>0.26392706650327319</v>
      </c>
      <c r="X81" s="55">
        <v>2.0136124964827386E-2</v>
      </c>
    </row>
    <row r="82" spans="1:24" s="1" customFormat="1" ht="18.75" x14ac:dyDescent="0.4">
      <c r="A82" s="46">
        <v>71557516</v>
      </c>
      <c r="B82" s="58" t="s">
        <v>80</v>
      </c>
      <c r="C82" s="110">
        <v>30693</v>
      </c>
      <c r="D82" s="59">
        <f t="shared" si="1"/>
        <v>4.5964007472763031</v>
      </c>
      <c r="E82" s="59">
        <f t="shared" si="2"/>
        <v>6.1564929717167995</v>
      </c>
      <c r="F82" s="59">
        <f t="shared" si="3"/>
        <v>0.93941037170610564</v>
      </c>
      <c r="G82" s="60">
        <f t="shared" si="0"/>
        <v>11.69230409069921</v>
      </c>
      <c r="H82" s="46"/>
      <c r="I82" s="46"/>
      <c r="J82" s="59">
        <f t="shared" si="4"/>
        <v>0.96524415692802357</v>
      </c>
      <c r="K82" s="59">
        <f t="shared" si="5"/>
        <v>3.38607113444424</v>
      </c>
      <c r="L82" s="59">
        <f t="shared" si="6"/>
        <v>0.23485259292652641</v>
      </c>
      <c r="M82" s="46"/>
      <c r="N82" s="59">
        <f t="shared" si="7"/>
        <v>1.1031361793463128</v>
      </c>
      <c r="O82" s="59">
        <f t="shared" si="8"/>
        <v>3.6938957830300794</v>
      </c>
      <c r="P82" s="59">
        <f t="shared" si="9"/>
        <v>0.2818231115118317</v>
      </c>
      <c r="Q82" s="46"/>
      <c r="R82" s="59">
        <f t="shared" si="10"/>
        <v>1.1031361793463128</v>
      </c>
      <c r="S82" s="59">
        <f t="shared" si="11"/>
        <v>3.6938957830300794</v>
      </c>
      <c r="T82" s="59">
        <f t="shared" ref="T82:T87" si="26">F82*0.3</f>
        <v>0.2818231115118317</v>
      </c>
      <c r="V82" s="59">
        <v>1.1031361793463128</v>
      </c>
      <c r="W82" s="59">
        <v>3.6938957830300794</v>
      </c>
      <c r="X82" s="59">
        <v>0.2818231115118317</v>
      </c>
    </row>
    <row r="83" spans="1:24" ht="18.75" x14ac:dyDescent="0.4">
      <c r="A83" s="9">
        <v>71557830</v>
      </c>
      <c r="B83" s="54" t="s">
        <v>199</v>
      </c>
      <c r="C83" s="95">
        <v>21877</v>
      </c>
      <c r="D83" s="55">
        <f t="shared" si="1"/>
        <v>3.27616913133821</v>
      </c>
      <c r="E83" s="55">
        <f t="shared" si="2"/>
        <v>4.3881535445296462</v>
      </c>
      <c r="F83" s="55">
        <f t="shared" si="3"/>
        <v>0.66958201224430569</v>
      </c>
      <c r="G83" s="56">
        <f t="shared" ref="G83:G143" si="27">SUM(D83:F83)</f>
        <v>8.3339046881121615</v>
      </c>
      <c r="H83" s="57"/>
      <c r="I83" s="57"/>
      <c r="J83" s="55">
        <f t="shared" si="4"/>
        <v>0.68799551758102406</v>
      </c>
      <c r="K83" s="55">
        <f t="shared" si="5"/>
        <v>2.4134844494913055</v>
      </c>
      <c r="L83" s="55">
        <f t="shared" si="6"/>
        <v>0.16739550306107642</v>
      </c>
      <c r="M83" s="57"/>
      <c r="N83" s="55">
        <f t="shared" si="7"/>
        <v>0.78628059152117036</v>
      </c>
      <c r="O83" s="55">
        <f t="shared" si="8"/>
        <v>2.6328921267177878</v>
      </c>
      <c r="P83" s="55">
        <f t="shared" si="9"/>
        <v>0.20087460367329171</v>
      </c>
      <c r="Q83" s="57"/>
      <c r="R83" s="55">
        <f t="shared" si="10"/>
        <v>0.78628059152117036</v>
      </c>
      <c r="S83" s="55">
        <f t="shared" si="11"/>
        <v>2.6328921267177878</v>
      </c>
      <c r="T83" s="55">
        <f t="shared" si="26"/>
        <v>0.20087460367329171</v>
      </c>
      <c r="V83" s="55">
        <v>0.78628059152117036</v>
      </c>
      <c r="W83" s="55">
        <v>2.6328921267177878</v>
      </c>
      <c r="X83" s="55">
        <v>0.20087460367329171</v>
      </c>
    </row>
    <row r="84" spans="1:24" s="1" customFormat="1" ht="18.75" x14ac:dyDescent="0.4">
      <c r="A84" s="46">
        <v>71558111</v>
      </c>
      <c r="B84" s="58" t="s">
        <v>81</v>
      </c>
      <c r="C84" s="110">
        <v>13348</v>
      </c>
      <c r="D84" s="59">
        <f t="shared" ref="D84:D144" si="28">G$9*(C84/E$15)</f>
        <v>1.9989169248572667</v>
      </c>
      <c r="E84" s="59">
        <f t="shared" ref="E84:E144" si="29">G$10*(C84/E$15)</f>
        <v>2.6773814285496966</v>
      </c>
      <c r="F84" s="59">
        <f t="shared" ref="F84:F144" si="30">G$11*(C84/E$15)</f>
        <v>0.40853776566425892</v>
      </c>
      <c r="G84" s="60">
        <f t="shared" si="27"/>
        <v>5.0848361190712223</v>
      </c>
      <c r="H84" s="46"/>
      <c r="I84" s="46"/>
      <c r="J84" s="59">
        <f t="shared" ref="J84:J144" si="31">D84*0.21</f>
        <v>0.41977255422002596</v>
      </c>
      <c r="K84" s="59">
        <f t="shared" ref="K84:K144" si="32">E84*0.55</f>
        <v>1.4725597857023334</v>
      </c>
      <c r="L84" s="59">
        <f t="shared" ref="L84:L144" si="33">F84*0.25</f>
        <v>0.10213444141606473</v>
      </c>
      <c r="M84" s="46"/>
      <c r="N84" s="59">
        <f t="shared" ref="N84:N144" si="34">D84*0.24</f>
        <v>0.47974006196574398</v>
      </c>
      <c r="O84" s="59">
        <f t="shared" ref="O84:O144" si="35">E84*0.6</f>
        <v>1.606428857129818</v>
      </c>
      <c r="P84" s="59">
        <f t="shared" ref="P84:P144" si="36">F84*0.3</f>
        <v>0.12256132969927767</v>
      </c>
      <c r="Q84" s="46"/>
      <c r="R84" s="59">
        <f t="shared" ref="R84:R144" si="37">D84*0.24</f>
        <v>0.47974006196574398</v>
      </c>
      <c r="S84" s="59">
        <f t="shared" ref="S84:S144" si="38">E84*0.6</f>
        <v>1.606428857129818</v>
      </c>
      <c r="T84" s="59">
        <f t="shared" si="26"/>
        <v>0.12256132969927767</v>
      </c>
      <c r="V84" s="59">
        <v>0.47974006196574398</v>
      </c>
      <c r="W84" s="59">
        <v>1.606428857129818</v>
      </c>
      <c r="X84" s="59">
        <v>0.12256132969927767</v>
      </c>
    </row>
    <row r="85" spans="1:24" ht="18.75" x14ac:dyDescent="0.4">
      <c r="A85" s="9">
        <v>71558169</v>
      </c>
      <c r="B85" s="54" t="s">
        <v>82</v>
      </c>
      <c r="C85" s="95">
        <v>9852</v>
      </c>
      <c r="D85" s="55">
        <f t="shared" si="28"/>
        <v>1.4753768012956092</v>
      </c>
      <c r="E85" s="55">
        <f t="shared" si="29"/>
        <v>1.9761433798375496</v>
      </c>
      <c r="F85" s="55">
        <f t="shared" si="30"/>
        <v>0.30153686449837269</v>
      </c>
      <c r="G85" s="56">
        <f t="shared" si="27"/>
        <v>3.7530570456315315</v>
      </c>
      <c r="H85" s="57"/>
      <c r="I85" s="57"/>
      <c r="J85" s="55">
        <f t="shared" si="31"/>
        <v>0.30982912827207792</v>
      </c>
      <c r="K85" s="55">
        <f t="shared" si="32"/>
        <v>1.0868788589106524</v>
      </c>
      <c r="L85" s="55">
        <f t="shared" si="33"/>
        <v>7.5384216124593173E-2</v>
      </c>
      <c r="M85" s="57"/>
      <c r="N85" s="55">
        <f t="shared" si="34"/>
        <v>0.35409043231094622</v>
      </c>
      <c r="O85" s="55">
        <f t="shared" si="35"/>
        <v>1.1856860279025296</v>
      </c>
      <c r="P85" s="55">
        <f t="shared" si="36"/>
        <v>9.0461059349511805E-2</v>
      </c>
      <c r="Q85" s="57"/>
      <c r="R85" s="55">
        <f t="shared" si="37"/>
        <v>0.35409043231094622</v>
      </c>
      <c r="S85" s="55">
        <f t="shared" si="38"/>
        <v>1.1856860279025296</v>
      </c>
      <c r="T85" s="55">
        <f t="shared" si="26"/>
        <v>9.0461059349511805E-2</v>
      </c>
      <c r="V85" s="55">
        <v>0.35409043231094622</v>
      </c>
      <c r="W85" s="55">
        <v>1.1856860279025296</v>
      </c>
      <c r="X85" s="55">
        <v>9.0461059349511805E-2</v>
      </c>
    </row>
    <row r="86" spans="1:24" s="1" customFormat="1" ht="18.75" x14ac:dyDescent="0.4">
      <c r="A86" s="46">
        <v>71558478</v>
      </c>
      <c r="B86" s="58" t="s">
        <v>83</v>
      </c>
      <c r="C86" s="110">
        <v>4513</v>
      </c>
      <c r="D86" s="59">
        <f t="shared" si="28"/>
        <v>0.67583998216068664</v>
      </c>
      <c r="E86" s="59">
        <f t="shared" si="29"/>
        <v>0.90523092501084668</v>
      </c>
      <c r="F86" s="59">
        <f t="shared" si="30"/>
        <v>0.13812787956568778</v>
      </c>
      <c r="G86" s="60">
        <f t="shared" si="27"/>
        <v>1.7191987867372212</v>
      </c>
      <c r="H86" s="46"/>
      <c r="I86" s="46"/>
      <c r="J86" s="59">
        <f t="shared" si="31"/>
        <v>0.14192639625374417</v>
      </c>
      <c r="K86" s="59">
        <f t="shared" si="32"/>
        <v>0.49787700875596569</v>
      </c>
      <c r="L86" s="59">
        <f t="shared" si="33"/>
        <v>3.4531969891421946E-2</v>
      </c>
      <c r="M86" s="46"/>
      <c r="N86" s="59">
        <f t="shared" si="34"/>
        <v>0.16220159571856479</v>
      </c>
      <c r="O86" s="59">
        <f t="shared" si="35"/>
        <v>0.54313855500650798</v>
      </c>
      <c r="P86" s="59">
        <f t="shared" si="36"/>
        <v>4.1438363869706334E-2</v>
      </c>
      <c r="Q86" s="46"/>
      <c r="R86" s="59">
        <f t="shared" si="37"/>
        <v>0.16220159571856479</v>
      </c>
      <c r="S86" s="59">
        <f t="shared" si="38"/>
        <v>0.54313855500650798</v>
      </c>
      <c r="T86" s="59">
        <f t="shared" si="26"/>
        <v>4.1438363869706334E-2</v>
      </c>
      <c r="V86" s="59">
        <v>0.16220159571856479</v>
      </c>
      <c r="W86" s="59">
        <v>0.54313855500650798</v>
      </c>
      <c r="X86" s="59">
        <v>4.1438363869706334E-2</v>
      </c>
    </row>
    <row r="87" spans="1:24" ht="18.75" x14ac:dyDescent="0.4">
      <c r="A87" s="9">
        <v>71558635</v>
      </c>
      <c r="B87" s="54" t="s">
        <v>84</v>
      </c>
      <c r="C87" s="95">
        <v>11178</v>
      </c>
      <c r="D87" s="55">
        <f t="shared" si="28"/>
        <v>1.6739506582300367</v>
      </c>
      <c r="E87" s="55">
        <f t="shared" si="29"/>
        <v>2.2421163925927865</v>
      </c>
      <c r="F87" s="55">
        <f t="shared" si="30"/>
        <v>0.3421213024119783</v>
      </c>
      <c r="G87" s="56">
        <f t="shared" si="27"/>
        <v>4.2581883532348019</v>
      </c>
      <c r="H87" s="57"/>
      <c r="I87" s="57"/>
      <c r="J87" s="55">
        <f t="shared" si="31"/>
        <v>0.35152963822830768</v>
      </c>
      <c r="K87" s="55">
        <f t="shared" si="32"/>
        <v>1.2331640159260326</v>
      </c>
      <c r="L87" s="55">
        <f t="shared" si="33"/>
        <v>8.5530325602994575E-2</v>
      </c>
      <c r="M87" s="57"/>
      <c r="N87" s="55">
        <f t="shared" si="34"/>
        <v>0.4017481579752088</v>
      </c>
      <c r="O87" s="55">
        <f t="shared" si="35"/>
        <v>1.3452698355556718</v>
      </c>
      <c r="P87" s="55">
        <f t="shared" si="36"/>
        <v>0.10263639072359348</v>
      </c>
      <c r="Q87" s="57"/>
      <c r="R87" s="55">
        <f t="shared" si="37"/>
        <v>0.4017481579752088</v>
      </c>
      <c r="S87" s="55">
        <f t="shared" si="38"/>
        <v>1.3452698355556718</v>
      </c>
      <c r="T87" s="55">
        <f t="shared" si="26"/>
        <v>0.10263639072359348</v>
      </c>
      <c r="V87" s="55">
        <v>0.4017481579752088</v>
      </c>
      <c r="W87" s="55">
        <v>1.3452698355556718</v>
      </c>
      <c r="X87" s="55">
        <v>0.10263639072359348</v>
      </c>
    </row>
    <row r="88" spans="1:24" s="1" customFormat="1" ht="18.75" x14ac:dyDescent="0.4">
      <c r="A88" s="46">
        <v>71558897</v>
      </c>
      <c r="B88" s="58" t="s">
        <v>85</v>
      </c>
      <c r="C88" s="110">
        <v>5970</v>
      </c>
      <c r="D88" s="59">
        <f t="shared" si="28"/>
        <v>0.89403161832468414</v>
      </c>
      <c r="E88" s="59">
        <f t="shared" si="29"/>
        <v>1.1974803062962009</v>
      </c>
      <c r="F88" s="59">
        <f t="shared" si="30"/>
        <v>0.18272179060650479</v>
      </c>
      <c r="G88" s="60">
        <f t="shared" si="27"/>
        <v>2.2742337152273899</v>
      </c>
      <c r="H88" s="46"/>
      <c r="I88" s="46"/>
      <c r="J88" s="59">
        <f t="shared" si="31"/>
        <v>0.18774663984818366</v>
      </c>
      <c r="K88" s="59">
        <f t="shared" si="32"/>
        <v>0.65861416846291054</v>
      </c>
      <c r="L88" s="59">
        <f t="shared" si="33"/>
        <v>4.5680447651626196E-2</v>
      </c>
      <c r="M88" s="46"/>
      <c r="N88" s="59">
        <f t="shared" si="34"/>
        <v>0.2145675883979242</v>
      </c>
      <c r="O88" s="59">
        <f t="shared" si="35"/>
        <v>0.7184881837777205</v>
      </c>
      <c r="P88" s="59">
        <f t="shared" si="36"/>
        <v>5.4816537181951432E-2</v>
      </c>
      <c r="Q88" s="46"/>
      <c r="R88" s="59">
        <f t="shared" si="37"/>
        <v>0.2145675883979242</v>
      </c>
      <c r="S88" s="59">
        <f t="shared" si="38"/>
        <v>0.7184881837777205</v>
      </c>
      <c r="T88" s="59">
        <f>F88*0.3</f>
        <v>5.4816537181951432E-2</v>
      </c>
      <c r="V88" s="59">
        <v>0.2145675883979242</v>
      </c>
      <c r="W88" s="59">
        <v>0.7184881837777205</v>
      </c>
      <c r="X88" s="59">
        <v>5.4816537181951432E-2</v>
      </c>
    </row>
    <row r="89" spans="1:24" ht="18.75" x14ac:dyDescent="0.4">
      <c r="A89" s="9">
        <v>71559031</v>
      </c>
      <c r="B89" s="54" t="s">
        <v>86</v>
      </c>
      <c r="C89" s="95">
        <v>15678</v>
      </c>
      <c r="D89" s="55">
        <f t="shared" si="28"/>
        <v>2.3478438378717583</v>
      </c>
      <c r="E89" s="55">
        <f t="shared" si="29"/>
        <v>3.1447397390472092</v>
      </c>
      <c r="F89" s="55">
        <f t="shared" si="30"/>
        <v>0.47985129533145426</v>
      </c>
      <c r="G89" s="56">
        <f t="shared" si="27"/>
        <v>5.9724348722504219</v>
      </c>
      <c r="H89" s="57"/>
      <c r="I89" s="57"/>
      <c r="J89" s="55">
        <f t="shared" si="31"/>
        <v>0.49304720595306922</v>
      </c>
      <c r="K89" s="55">
        <f t="shared" si="32"/>
        <v>1.7296068564759652</v>
      </c>
      <c r="L89" s="55">
        <f t="shared" si="33"/>
        <v>0.11996282383286357</v>
      </c>
      <c r="M89" s="57"/>
      <c r="N89" s="55">
        <f t="shared" si="34"/>
        <v>0.56348252108922192</v>
      </c>
      <c r="O89" s="55">
        <f t="shared" si="35"/>
        <v>1.8868438434283255</v>
      </c>
      <c r="P89" s="55">
        <f t="shared" si="36"/>
        <v>0.14395538859943627</v>
      </c>
      <c r="Q89" s="57"/>
      <c r="R89" s="55">
        <f t="shared" si="37"/>
        <v>0.56348252108922192</v>
      </c>
      <c r="S89" s="55">
        <f t="shared" si="38"/>
        <v>1.8868438434283255</v>
      </c>
      <c r="T89" s="55">
        <f>F89*0.3</f>
        <v>0.14395538859943627</v>
      </c>
      <c r="V89" s="55">
        <v>0.56348252108922192</v>
      </c>
      <c r="W89" s="55">
        <v>1.8868438434283255</v>
      </c>
      <c r="X89" s="55">
        <v>0.14395538859943627</v>
      </c>
    </row>
    <row r="90" spans="1:24" s="1" customFormat="1" ht="18.75" x14ac:dyDescent="0.4">
      <c r="A90" s="46">
        <v>71559120</v>
      </c>
      <c r="B90" s="58" t="s">
        <v>202</v>
      </c>
      <c r="C90" s="110">
        <v>8076</v>
      </c>
      <c r="D90" s="59">
        <f t="shared" si="28"/>
        <v>1.2094136263970097</v>
      </c>
      <c r="E90" s="59">
        <f t="shared" si="29"/>
        <v>1.6199080324368706</v>
      </c>
      <c r="F90" s="59">
        <f t="shared" si="30"/>
        <v>0.2471794272928195</v>
      </c>
      <c r="G90" s="60">
        <f t="shared" si="27"/>
        <v>3.0765010861266995</v>
      </c>
      <c r="H90" s="46"/>
      <c r="I90" s="46"/>
      <c r="J90" s="59">
        <f t="shared" si="31"/>
        <v>0.25397686154337201</v>
      </c>
      <c r="K90" s="59">
        <f t="shared" si="32"/>
        <v>0.89094941784027892</v>
      </c>
      <c r="L90" s="59">
        <f t="shared" si="33"/>
        <v>6.1794856823204874E-2</v>
      </c>
      <c r="M90" s="46"/>
      <c r="N90" s="59">
        <f t="shared" si="34"/>
        <v>0.29025927033528232</v>
      </c>
      <c r="O90" s="59">
        <f t="shared" si="35"/>
        <v>0.9719448194621223</v>
      </c>
      <c r="P90" s="59">
        <f t="shared" si="36"/>
        <v>7.4153828187845841E-2</v>
      </c>
      <c r="Q90" s="46"/>
      <c r="R90" s="59">
        <f t="shared" si="37"/>
        <v>0.29025927033528232</v>
      </c>
      <c r="S90" s="59">
        <f t="shared" si="38"/>
        <v>0.9719448194621223</v>
      </c>
      <c r="T90" s="59">
        <f t="shared" ref="T90" si="39">F90*0.3</f>
        <v>7.4153828187845841E-2</v>
      </c>
      <c r="V90" s="59">
        <v>0.29025927033528232</v>
      </c>
      <c r="W90" s="59">
        <v>0.9719448194621223</v>
      </c>
      <c r="X90" s="59">
        <v>7.4153828187845841E-2</v>
      </c>
    </row>
    <row r="91" spans="1:24" ht="18.75" x14ac:dyDescent="0.4">
      <c r="A91" s="9">
        <v>71559162</v>
      </c>
      <c r="B91" s="54" t="s">
        <v>87</v>
      </c>
      <c r="C91" s="95">
        <v>19033</v>
      </c>
      <c r="D91" s="55">
        <f t="shared" si="28"/>
        <v>2.8502686418046421</v>
      </c>
      <c r="E91" s="55">
        <f t="shared" si="29"/>
        <v>3.8176955895704512</v>
      </c>
      <c r="F91" s="55">
        <f t="shared" si="30"/>
        <v>0.58253665671919685</v>
      </c>
      <c r="G91" s="56">
        <f t="shared" si="27"/>
        <v>7.2505008880942894</v>
      </c>
      <c r="H91" s="57"/>
      <c r="I91" s="57"/>
      <c r="J91" s="55">
        <f t="shared" si="31"/>
        <v>0.59855641477897481</v>
      </c>
      <c r="K91" s="55">
        <f t="shared" si="32"/>
        <v>2.0997325742637485</v>
      </c>
      <c r="L91" s="55">
        <f t="shared" si="33"/>
        <v>0.14563416417979921</v>
      </c>
      <c r="M91" s="57"/>
      <c r="N91" s="55">
        <f t="shared" si="34"/>
        <v>0.6840644740331141</v>
      </c>
      <c r="O91" s="55">
        <f t="shared" si="35"/>
        <v>2.2906173537422707</v>
      </c>
      <c r="P91" s="55">
        <f t="shared" si="36"/>
        <v>0.17476099701575906</v>
      </c>
      <c r="Q91" s="57"/>
      <c r="R91" s="55">
        <f t="shared" si="37"/>
        <v>0.6840644740331141</v>
      </c>
      <c r="S91" s="55">
        <f t="shared" si="38"/>
        <v>2.2906173537422707</v>
      </c>
      <c r="T91" s="55">
        <f>F91*0.3</f>
        <v>0.17476099701575906</v>
      </c>
      <c r="V91" s="55">
        <v>0.6840644740331141</v>
      </c>
      <c r="W91" s="55">
        <v>2.2906173537422707</v>
      </c>
      <c r="X91" s="55">
        <v>0.17476099701575906</v>
      </c>
    </row>
    <row r="92" spans="1:24" s="1" customFormat="1" ht="18.75" x14ac:dyDescent="0.4">
      <c r="A92" s="46">
        <v>71559314</v>
      </c>
      <c r="B92" s="58" t="s">
        <v>88</v>
      </c>
      <c r="C92" s="110">
        <v>18303</v>
      </c>
      <c r="D92" s="59">
        <f t="shared" si="28"/>
        <v>2.7409481926627626</v>
      </c>
      <c r="E92" s="59">
        <f t="shared" si="29"/>
        <v>3.6712700244789556</v>
      </c>
      <c r="F92" s="59">
        <f t="shared" si="30"/>
        <v>0.56019379120114854</v>
      </c>
      <c r="G92" s="60">
        <f t="shared" si="27"/>
        <v>6.9724120083428662</v>
      </c>
      <c r="H92" s="46"/>
      <c r="I92" s="46"/>
      <c r="J92" s="59">
        <f t="shared" si="31"/>
        <v>0.57559912045918016</v>
      </c>
      <c r="K92" s="59">
        <f t="shared" si="32"/>
        <v>2.0191985134634258</v>
      </c>
      <c r="L92" s="59">
        <f t="shared" si="33"/>
        <v>0.14004844780028713</v>
      </c>
      <c r="M92" s="46"/>
      <c r="N92" s="59">
        <f t="shared" si="34"/>
        <v>0.65782756623906302</v>
      </c>
      <c r="O92" s="59">
        <f t="shared" si="35"/>
        <v>2.2027620146873734</v>
      </c>
      <c r="P92" s="59">
        <f t="shared" si="36"/>
        <v>0.16805813736034456</v>
      </c>
      <c r="Q92" s="46"/>
      <c r="R92" s="59">
        <f t="shared" si="37"/>
        <v>0.65782756623906302</v>
      </c>
      <c r="S92" s="59">
        <f t="shared" si="38"/>
        <v>2.2027620146873734</v>
      </c>
      <c r="T92" s="59">
        <f t="shared" ref="T92:T97" si="40">F92*0.3</f>
        <v>0.16805813736034456</v>
      </c>
      <c r="V92" s="59">
        <v>0.65782756623906302</v>
      </c>
      <c r="W92" s="59">
        <v>2.2027620146873734</v>
      </c>
      <c r="X92" s="59">
        <v>0.16805813736034456</v>
      </c>
    </row>
    <row r="93" spans="1:24" ht="18.75" x14ac:dyDescent="0.4">
      <c r="A93" s="9">
        <v>71559419</v>
      </c>
      <c r="B93" s="54" t="s">
        <v>89</v>
      </c>
      <c r="C93" s="95">
        <v>6680</v>
      </c>
      <c r="D93" s="55">
        <f t="shared" si="28"/>
        <v>1.0003569866681556</v>
      </c>
      <c r="E93" s="55">
        <f t="shared" si="29"/>
        <v>1.3398942120701209</v>
      </c>
      <c r="F93" s="55">
        <f t="shared" si="30"/>
        <v>0.20445252282268875</v>
      </c>
      <c r="G93" s="56">
        <f t="shared" si="27"/>
        <v>2.5447037215609654</v>
      </c>
      <c r="H93" s="57"/>
      <c r="I93" s="57"/>
      <c r="J93" s="55">
        <f t="shared" si="31"/>
        <v>0.21007496720031268</v>
      </c>
      <c r="K93" s="55">
        <f t="shared" si="32"/>
        <v>0.73694181663856662</v>
      </c>
      <c r="L93" s="55">
        <f t="shared" si="33"/>
        <v>5.1113130705672187E-2</v>
      </c>
      <c r="M93" s="57"/>
      <c r="N93" s="55">
        <f t="shared" si="34"/>
        <v>0.24008567680035733</v>
      </c>
      <c r="O93" s="55">
        <f t="shared" si="35"/>
        <v>0.80393652724207254</v>
      </c>
      <c r="P93" s="55">
        <f t="shared" si="36"/>
        <v>6.1335756846806623E-2</v>
      </c>
      <c r="Q93" s="57"/>
      <c r="R93" s="55">
        <f t="shared" si="37"/>
        <v>0.24008567680035733</v>
      </c>
      <c r="S93" s="55">
        <f t="shared" si="38"/>
        <v>0.80393652724207254</v>
      </c>
      <c r="T93" s="55">
        <f t="shared" si="40"/>
        <v>6.1335756846806623E-2</v>
      </c>
      <c r="V93" s="55">
        <v>0.24008567680035733</v>
      </c>
      <c r="W93" s="55">
        <v>0.80393652724207254</v>
      </c>
      <c r="X93" s="55">
        <v>6.1335756846806623E-2</v>
      </c>
    </row>
    <row r="94" spans="1:24" s="1" customFormat="1" ht="18.75" x14ac:dyDescent="0.4">
      <c r="A94" s="46">
        <v>71559450</v>
      </c>
      <c r="B94" s="58" t="s">
        <v>196</v>
      </c>
      <c r="C94" s="110">
        <v>6606</v>
      </c>
      <c r="D94" s="59">
        <f t="shared" si="28"/>
        <v>0.98927518771404732</v>
      </c>
      <c r="E94" s="59">
        <f t="shared" si="29"/>
        <v>1.3250510725950926</v>
      </c>
      <c r="F94" s="59">
        <f t="shared" si="30"/>
        <v>0.2021876296057907</v>
      </c>
      <c r="G94" s="60">
        <f t="shared" si="27"/>
        <v>2.5165138899149304</v>
      </c>
      <c r="H94" s="46"/>
      <c r="I94" s="46"/>
      <c r="J94" s="59">
        <f t="shared" si="31"/>
        <v>0.20774778941994992</v>
      </c>
      <c r="K94" s="59">
        <f t="shared" si="32"/>
        <v>0.72877808992730098</v>
      </c>
      <c r="L94" s="59">
        <f t="shared" si="33"/>
        <v>5.0546907401447676E-2</v>
      </c>
      <c r="M94" s="46"/>
      <c r="N94" s="59">
        <f t="shared" si="34"/>
        <v>0.23742604505137135</v>
      </c>
      <c r="O94" s="59">
        <f t="shared" si="35"/>
        <v>0.79503064355705555</v>
      </c>
      <c r="P94" s="59">
        <f t="shared" si="36"/>
        <v>6.0656288881737207E-2</v>
      </c>
      <c r="Q94" s="46"/>
      <c r="R94" s="59">
        <f t="shared" si="37"/>
        <v>0.23742604505137135</v>
      </c>
      <c r="S94" s="59">
        <f t="shared" si="38"/>
        <v>0.79503064355705555</v>
      </c>
      <c r="T94" s="59">
        <f t="shared" si="40"/>
        <v>6.0656288881737207E-2</v>
      </c>
      <c r="V94" s="59">
        <v>0.23742604505137135</v>
      </c>
      <c r="W94" s="59">
        <v>0.79503064355705555</v>
      </c>
      <c r="X94" s="59">
        <v>6.0656288881737207E-2</v>
      </c>
    </row>
    <row r="95" spans="1:24" ht="18.75" x14ac:dyDescent="0.4">
      <c r="A95" s="9">
        <v>71559686</v>
      </c>
      <c r="B95" s="54" t="s">
        <v>90</v>
      </c>
      <c r="C95" s="95">
        <v>22804</v>
      </c>
      <c r="D95" s="55">
        <f t="shared" si="28"/>
        <v>3.4149911263444044</v>
      </c>
      <c r="E95" s="55">
        <f t="shared" si="29"/>
        <v>4.5740939538992569</v>
      </c>
      <c r="F95" s="55">
        <f t="shared" si="30"/>
        <v>0.69795439078571764</v>
      </c>
      <c r="G95" s="56">
        <f t="shared" si="27"/>
        <v>8.6870394710293795</v>
      </c>
      <c r="H95" s="57"/>
      <c r="I95" s="57"/>
      <c r="J95" s="55">
        <f t="shared" si="31"/>
        <v>0.7171481365323249</v>
      </c>
      <c r="K95" s="55">
        <f t="shared" si="32"/>
        <v>2.5157516746445916</v>
      </c>
      <c r="L95" s="55">
        <f t="shared" si="33"/>
        <v>0.17448859769642941</v>
      </c>
      <c r="M95" s="57"/>
      <c r="N95" s="55">
        <f t="shared" si="34"/>
        <v>0.81959787032265707</v>
      </c>
      <c r="O95" s="55">
        <f t="shared" si="35"/>
        <v>2.7444563723395539</v>
      </c>
      <c r="P95" s="55">
        <f t="shared" si="36"/>
        <v>0.2093863172357153</v>
      </c>
      <c r="Q95" s="57"/>
      <c r="R95" s="55">
        <f t="shared" si="37"/>
        <v>0.81959787032265707</v>
      </c>
      <c r="S95" s="55">
        <f t="shared" si="38"/>
        <v>2.7444563723395539</v>
      </c>
      <c r="T95" s="55">
        <f t="shared" si="40"/>
        <v>0.2093863172357153</v>
      </c>
      <c r="V95" s="55">
        <v>0.81959787032265707</v>
      </c>
      <c r="W95" s="55">
        <v>2.7444563723395539</v>
      </c>
      <c r="X95" s="55">
        <v>0.2093863172357153</v>
      </c>
    </row>
    <row r="96" spans="1:24" ht="18.75" x14ac:dyDescent="0.4">
      <c r="A96" s="9">
        <v>71559995</v>
      </c>
      <c r="B96" s="54" t="s">
        <v>92</v>
      </c>
      <c r="C96" s="95">
        <v>6407</v>
      </c>
      <c r="D96" s="55">
        <f t="shared" si="28"/>
        <v>0.95947413376989132</v>
      </c>
      <c r="E96" s="55">
        <f t="shared" si="29"/>
        <v>1.2851350623852194</v>
      </c>
      <c r="F96" s="55">
        <f t="shared" si="30"/>
        <v>0.19609690325224055</v>
      </c>
      <c r="G96" s="56">
        <f t="shared" si="27"/>
        <v>2.4407060994073508</v>
      </c>
      <c r="H96" s="57"/>
      <c r="I96" s="57"/>
      <c r="J96" s="55">
        <f t="shared" si="31"/>
        <v>0.20148956809167717</v>
      </c>
      <c r="K96" s="55">
        <f t="shared" si="32"/>
        <v>0.70682428431187072</v>
      </c>
      <c r="L96" s="55">
        <f t="shared" si="33"/>
        <v>4.9024225813060138E-2</v>
      </c>
      <c r="M96" s="57"/>
      <c r="N96" s="55">
        <f t="shared" si="34"/>
        <v>0.23027379210477392</v>
      </c>
      <c r="O96" s="55">
        <f t="shared" si="35"/>
        <v>0.77108103743113154</v>
      </c>
      <c r="P96" s="55">
        <f t="shared" si="36"/>
        <v>5.8829070975672165E-2</v>
      </c>
      <c r="Q96" s="57"/>
      <c r="R96" s="55">
        <f t="shared" si="37"/>
        <v>0.23027379210477392</v>
      </c>
      <c r="S96" s="55">
        <f t="shared" si="38"/>
        <v>0.77108103743113154</v>
      </c>
      <c r="T96" s="55">
        <f t="shared" si="40"/>
        <v>5.8829070975672165E-2</v>
      </c>
      <c r="V96" s="55">
        <v>0.23027379210477392</v>
      </c>
      <c r="W96" s="55">
        <v>0.77108103743113154</v>
      </c>
      <c r="X96" s="55">
        <v>5.8829070975672165E-2</v>
      </c>
    </row>
    <row r="97" spans="1:24" s="1" customFormat="1" ht="18.75" x14ac:dyDescent="0.4">
      <c r="A97" s="46">
        <v>71560131</v>
      </c>
      <c r="B97" s="58" t="s">
        <v>93</v>
      </c>
      <c r="C97" s="110">
        <v>3715</v>
      </c>
      <c r="D97" s="59">
        <f t="shared" si="28"/>
        <v>0.5563362583042214</v>
      </c>
      <c r="E97" s="59">
        <f t="shared" si="29"/>
        <v>0.74516571823959576</v>
      </c>
      <c r="F97" s="59">
        <f t="shared" si="30"/>
        <v>0.11370376082130072</v>
      </c>
      <c r="G97" s="60">
        <f t="shared" si="27"/>
        <v>1.4152057373651179</v>
      </c>
      <c r="H97" s="46"/>
      <c r="I97" s="46"/>
      <c r="J97" s="59">
        <f t="shared" si="31"/>
        <v>0.11683061424388649</v>
      </c>
      <c r="K97" s="59">
        <f t="shared" si="32"/>
        <v>0.40984114503177771</v>
      </c>
      <c r="L97" s="59">
        <f t="shared" si="33"/>
        <v>2.8425940205325181E-2</v>
      </c>
      <c r="M97" s="46"/>
      <c r="N97" s="59">
        <f t="shared" si="34"/>
        <v>0.13352070199301314</v>
      </c>
      <c r="O97" s="59">
        <f t="shared" si="35"/>
        <v>0.44709943094375743</v>
      </c>
      <c r="P97" s="59">
        <f t="shared" si="36"/>
        <v>3.4111128246390218E-2</v>
      </c>
      <c r="Q97" s="46"/>
      <c r="R97" s="59">
        <f t="shared" si="37"/>
        <v>0.13352070199301314</v>
      </c>
      <c r="S97" s="59">
        <f t="shared" si="38"/>
        <v>0.44709943094375743</v>
      </c>
      <c r="T97" s="59">
        <f t="shared" si="40"/>
        <v>3.4111128246390218E-2</v>
      </c>
      <c r="V97" s="59">
        <v>0.13352070199301314</v>
      </c>
      <c r="W97" s="59">
        <v>0.44709943094375743</v>
      </c>
      <c r="X97" s="59">
        <v>3.4111128246390218E-2</v>
      </c>
    </row>
    <row r="98" spans="1:24" ht="18.75" x14ac:dyDescent="0.4">
      <c r="A98" s="9">
        <v>71560325</v>
      </c>
      <c r="B98" s="54" t="s">
        <v>94</v>
      </c>
      <c r="C98" s="95">
        <v>3644</v>
      </c>
      <c r="D98" s="55">
        <f t="shared" si="28"/>
        <v>0.54570372146987411</v>
      </c>
      <c r="E98" s="55">
        <f t="shared" si="29"/>
        <v>0.73092432766220372</v>
      </c>
      <c r="F98" s="55">
        <f t="shared" si="30"/>
        <v>0.11153068759968231</v>
      </c>
      <c r="G98" s="56">
        <f t="shared" si="27"/>
        <v>1.38815873673176</v>
      </c>
      <c r="H98" s="57"/>
      <c r="I98" s="57"/>
      <c r="J98" s="55">
        <f t="shared" si="31"/>
        <v>0.11459778150867356</v>
      </c>
      <c r="K98" s="55">
        <f t="shared" si="32"/>
        <v>0.40200838021421209</v>
      </c>
      <c r="L98" s="55">
        <f t="shared" si="33"/>
        <v>2.7882671899920577E-2</v>
      </c>
      <c r="M98" s="57"/>
      <c r="N98" s="55">
        <f t="shared" si="34"/>
        <v>0.13096889315276977</v>
      </c>
      <c r="O98" s="55">
        <f t="shared" si="35"/>
        <v>0.43855459659732221</v>
      </c>
      <c r="P98" s="55">
        <f t="shared" si="36"/>
        <v>3.3459206279904688E-2</v>
      </c>
      <c r="Q98" s="57"/>
      <c r="R98" s="55">
        <f t="shared" si="37"/>
        <v>0.13096889315276977</v>
      </c>
      <c r="S98" s="55">
        <f t="shared" si="38"/>
        <v>0.43855459659732221</v>
      </c>
      <c r="T98" s="55">
        <f>F98*0.3</f>
        <v>3.3459206279904688E-2</v>
      </c>
      <c r="V98" s="55">
        <v>0.13096889315276977</v>
      </c>
      <c r="W98" s="55">
        <v>0.43855459659732221</v>
      </c>
      <c r="X98" s="55">
        <v>3.3459206279904688E-2</v>
      </c>
    </row>
    <row r="99" spans="1:24" s="1" customFormat="1" ht="18.75" x14ac:dyDescent="0.4">
      <c r="A99" s="46">
        <v>71560330</v>
      </c>
      <c r="B99" s="58" t="s">
        <v>95</v>
      </c>
      <c r="C99" s="110">
        <v>7297</v>
      </c>
      <c r="D99" s="59">
        <f t="shared" si="28"/>
        <v>1.0927552292990317</v>
      </c>
      <c r="E99" s="59">
        <f t="shared" si="29"/>
        <v>1.4636539020173163</v>
      </c>
      <c r="F99" s="59">
        <f t="shared" si="30"/>
        <v>0.22333683518520356</v>
      </c>
      <c r="G99" s="60">
        <f t="shared" si="27"/>
        <v>2.7797459665015514</v>
      </c>
      <c r="H99" s="46"/>
      <c r="I99" s="46"/>
      <c r="J99" s="59">
        <f t="shared" si="31"/>
        <v>0.22947859815279664</v>
      </c>
      <c r="K99" s="59">
        <f t="shared" si="32"/>
        <v>0.80500964610952397</v>
      </c>
      <c r="L99" s="59">
        <f t="shared" si="33"/>
        <v>5.583420879630089E-2</v>
      </c>
      <c r="M99" s="46"/>
      <c r="N99" s="59">
        <f t="shared" si="34"/>
        <v>0.26226125503176761</v>
      </c>
      <c r="O99" s="59">
        <f t="shared" si="35"/>
        <v>0.87819234121038969</v>
      </c>
      <c r="P99" s="59">
        <f t="shared" si="36"/>
        <v>6.7001050555561062E-2</v>
      </c>
      <c r="Q99" s="46"/>
      <c r="R99" s="59">
        <f t="shared" si="37"/>
        <v>0.26226125503176761</v>
      </c>
      <c r="S99" s="59">
        <f t="shared" si="38"/>
        <v>0.87819234121038969</v>
      </c>
      <c r="T99" s="59">
        <f>F99*0.3</f>
        <v>6.7001050555561062E-2</v>
      </c>
      <c r="V99" s="59">
        <v>0.26226125503176761</v>
      </c>
      <c r="W99" s="59">
        <v>0.87819234121038969</v>
      </c>
      <c r="X99" s="59">
        <v>6.7001050555561062E-2</v>
      </c>
    </row>
    <row r="100" spans="1:24" ht="18.75" x14ac:dyDescent="0.4">
      <c r="A100" s="46">
        <v>71560351</v>
      </c>
      <c r="B100" s="54" t="s">
        <v>96</v>
      </c>
      <c r="C100" s="95">
        <v>17985</v>
      </c>
      <c r="D100" s="55">
        <f t="shared" si="28"/>
        <v>2.693326407968081</v>
      </c>
      <c r="E100" s="55">
        <f t="shared" si="29"/>
        <v>3.6074846413295099</v>
      </c>
      <c r="F100" s="55">
        <f t="shared" si="30"/>
        <v>0.55046087170150559</v>
      </c>
      <c r="G100" s="56">
        <f t="shared" si="27"/>
        <v>6.8512719209990971</v>
      </c>
      <c r="H100" s="57"/>
      <c r="I100" s="57"/>
      <c r="J100" s="55">
        <f t="shared" si="31"/>
        <v>0.56559854567329704</v>
      </c>
      <c r="K100" s="55">
        <f t="shared" si="32"/>
        <v>1.9841165527312306</v>
      </c>
      <c r="L100" s="55">
        <f t="shared" si="33"/>
        <v>0.1376152179253764</v>
      </c>
      <c r="M100" s="57"/>
      <c r="N100" s="55">
        <f t="shared" si="34"/>
        <v>0.64639833791233936</v>
      </c>
      <c r="O100" s="55">
        <f t="shared" si="35"/>
        <v>2.1644907847977057</v>
      </c>
      <c r="P100" s="55">
        <f t="shared" si="36"/>
        <v>0.16513826151045166</v>
      </c>
      <c r="Q100" s="57"/>
      <c r="R100" s="55">
        <f t="shared" si="37"/>
        <v>0.64639833791233936</v>
      </c>
      <c r="S100" s="55">
        <f t="shared" si="38"/>
        <v>2.1644907847977057</v>
      </c>
      <c r="T100" s="55">
        <f t="shared" ref="T100:T102" si="41">F100*0.3</f>
        <v>0.16513826151045166</v>
      </c>
      <c r="V100" s="55">
        <v>0.64639833791233936</v>
      </c>
      <c r="W100" s="55">
        <v>2.1644907847977057</v>
      </c>
      <c r="X100" s="55">
        <v>0.16513826151045166</v>
      </c>
    </row>
    <row r="101" spans="1:24" s="1" customFormat="1" ht="18.75" x14ac:dyDescent="0.4">
      <c r="A101" s="46">
        <v>71566505</v>
      </c>
      <c r="B101" s="75" t="s">
        <v>97</v>
      </c>
      <c r="C101" s="110">
        <v>7904</v>
      </c>
      <c r="D101" s="59">
        <f t="shared" si="28"/>
        <v>1.183655931530704</v>
      </c>
      <c r="E101" s="59">
        <f t="shared" si="29"/>
        <v>1.5854077623057239</v>
      </c>
      <c r="F101" s="59">
        <f t="shared" si="30"/>
        <v>0.24191508089678621</v>
      </c>
      <c r="G101" s="60">
        <f t="shared" si="27"/>
        <v>3.0109787747332142</v>
      </c>
      <c r="H101" s="46"/>
      <c r="I101" s="46"/>
      <c r="J101" s="59">
        <f t="shared" si="31"/>
        <v>0.24856774562144784</v>
      </c>
      <c r="K101" s="59">
        <f t="shared" si="32"/>
        <v>0.87197426926814825</v>
      </c>
      <c r="L101" s="59">
        <f t="shared" si="33"/>
        <v>6.0478770224196551E-2</v>
      </c>
      <c r="M101" s="46"/>
      <c r="N101" s="59">
        <f t="shared" si="34"/>
        <v>0.28407742356736898</v>
      </c>
      <c r="O101" s="59">
        <f t="shared" si="35"/>
        <v>0.95124465738343433</v>
      </c>
      <c r="P101" s="59">
        <f t="shared" si="36"/>
        <v>7.2574524269035864E-2</v>
      </c>
      <c r="Q101" s="46"/>
      <c r="R101" s="59">
        <f t="shared" si="37"/>
        <v>0.28407742356736898</v>
      </c>
      <c r="S101" s="59">
        <f t="shared" si="38"/>
        <v>0.95124465738343433</v>
      </c>
      <c r="T101" s="59">
        <f t="shared" si="41"/>
        <v>7.2574524269035864E-2</v>
      </c>
      <c r="V101" s="59">
        <v>0.28407742356736898</v>
      </c>
      <c r="W101" s="59">
        <v>0.95124465738343433</v>
      </c>
      <c r="X101" s="59">
        <v>7.2574524269035864E-2</v>
      </c>
    </row>
    <row r="102" spans="1:24" ht="18.75" x14ac:dyDescent="0.4">
      <c r="A102" s="9">
        <v>71566767</v>
      </c>
      <c r="B102" s="54" t="s">
        <v>98</v>
      </c>
      <c r="C102" s="95">
        <v>4621</v>
      </c>
      <c r="D102" s="55">
        <f t="shared" si="28"/>
        <v>0.69201341847208797</v>
      </c>
      <c r="E102" s="55">
        <f t="shared" si="29"/>
        <v>0.9268938853257529</v>
      </c>
      <c r="F102" s="55">
        <f t="shared" si="30"/>
        <v>0.14143339939575519</v>
      </c>
      <c r="G102" s="56">
        <f t="shared" si="27"/>
        <v>1.760340703193596</v>
      </c>
      <c r="H102" s="57"/>
      <c r="I102" s="57"/>
      <c r="J102" s="55">
        <f t="shared" si="31"/>
        <v>0.14532281787913848</v>
      </c>
      <c r="K102" s="55">
        <f t="shared" si="32"/>
        <v>0.50979163692916418</v>
      </c>
      <c r="L102" s="55">
        <f t="shared" si="33"/>
        <v>3.5358349848938798E-2</v>
      </c>
      <c r="M102" s="57"/>
      <c r="N102" s="55">
        <f t="shared" si="34"/>
        <v>0.16608322043330109</v>
      </c>
      <c r="O102" s="55">
        <f t="shared" si="35"/>
        <v>0.55613633119545169</v>
      </c>
      <c r="P102" s="55">
        <f t="shared" si="36"/>
        <v>4.2430019818726558E-2</v>
      </c>
      <c r="Q102" s="57"/>
      <c r="R102" s="55">
        <f t="shared" si="37"/>
        <v>0.16608322043330109</v>
      </c>
      <c r="S102" s="55">
        <f t="shared" si="38"/>
        <v>0.55613633119545169</v>
      </c>
      <c r="T102" s="55">
        <f t="shared" si="41"/>
        <v>4.2430019818726558E-2</v>
      </c>
      <c r="V102" s="55">
        <v>0.16608322043330109</v>
      </c>
      <c r="W102" s="55">
        <v>0.55613633119545169</v>
      </c>
      <c r="X102" s="55">
        <v>4.2430019818726558E-2</v>
      </c>
    </row>
    <row r="103" spans="1:24" s="1" customFormat="1" ht="18.75" x14ac:dyDescent="0.4">
      <c r="A103" s="46">
        <v>71567556</v>
      </c>
      <c r="B103" s="58" t="s">
        <v>99</v>
      </c>
      <c r="C103" s="110">
        <v>16467</v>
      </c>
      <c r="D103" s="59">
        <f t="shared" si="28"/>
        <v>2.4659997753689402</v>
      </c>
      <c r="E103" s="59">
        <f t="shared" si="29"/>
        <v>3.302999699125551</v>
      </c>
      <c r="F103" s="59">
        <f t="shared" si="30"/>
        <v>0.50399995409000231</v>
      </c>
      <c r="G103" s="60">
        <f t="shared" si="27"/>
        <v>6.2729994285844928</v>
      </c>
      <c r="H103" s="46"/>
      <c r="I103" s="46"/>
      <c r="J103" s="59">
        <f t="shared" si="31"/>
        <v>0.51785995282747743</v>
      </c>
      <c r="K103" s="59">
        <f t="shared" si="32"/>
        <v>1.8166498345190532</v>
      </c>
      <c r="L103" s="59">
        <f t="shared" si="33"/>
        <v>0.12599998852250058</v>
      </c>
      <c r="M103" s="46"/>
      <c r="N103" s="59">
        <f t="shared" si="34"/>
        <v>0.59183994608854562</v>
      </c>
      <c r="O103" s="59">
        <f t="shared" si="35"/>
        <v>1.9817998194753306</v>
      </c>
      <c r="P103" s="59">
        <f t="shared" si="36"/>
        <v>0.15119998622700068</v>
      </c>
      <c r="Q103" s="46"/>
      <c r="R103" s="59">
        <f t="shared" si="37"/>
        <v>0.59183994608854562</v>
      </c>
      <c r="S103" s="59">
        <f t="shared" si="38"/>
        <v>1.9817998194753306</v>
      </c>
      <c r="T103" s="59">
        <f t="shared" ref="T103:T108" si="42">F103*0.3</f>
        <v>0.15119998622700068</v>
      </c>
      <c r="V103" s="59">
        <v>0.59183994608854562</v>
      </c>
      <c r="W103" s="59">
        <v>1.9817998194753306</v>
      </c>
      <c r="X103" s="59">
        <v>0.15119998622700068</v>
      </c>
    </row>
    <row r="104" spans="1:24" ht="18.75" x14ac:dyDescent="0.4">
      <c r="A104" s="9">
        <v>71571877</v>
      </c>
      <c r="B104" s="54" t="s">
        <v>100</v>
      </c>
      <c r="C104" s="95">
        <v>47868</v>
      </c>
      <c r="D104" s="55">
        <f t="shared" si="28"/>
        <v>7.1684263829088746</v>
      </c>
      <c r="E104" s="55">
        <f t="shared" si="29"/>
        <v>9.6015054106845135</v>
      </c>
      <c r="F104" s="55">
        <f t="shared" si="30"/>
        <v>1.4650798446821056</v>
      </c>
      <c r="G104" s="56">
        <f t="shared" si="27"/>
        <v>18.235011638275491</v>
      </c>
      <c r="H104" s="57"/>
      <c r="I104" s="57"/>
      <c r="J104" s="55">
        <f t="shared" si="31"/>
        <v>1.5053695404108636</v>
      </c>
      <c r="K104" s="55">
        <f t="shared" si="32"/>
        <v>5.2808279758764831</v>
      </c>
      <c r="L104" s="55">
        <f t="shared" si="33"/>
        <v>0.3662699611705264</v>
      </c>
      <c r="M104" s="57"/>
      <c r="N104" s="55">
        <f t="shared" si="34"/>
        <v>1.7204223318981298</v>
      </c>
      <c r="O104" s="55">
        <f t="shared" si="35"/>
        <v>5.7609032464107077</v>
      </c>
      <c r="P104" s="55">
        <f t="shared" si="36"/>
        <v>0.43952395340463168</v>
      </c>
      <c r="Q104" s="57"/>
      <c r="R104" s="55">
        <f t="shared" si="37"/>
        <v>1.7204223318981298</v>
      </c>
      <c r="S104" s="55">
        <f t="shared" si="38"/>
        <v>5.7609032464107077</v>
      </c>
      <c r="T104" s="55">
        <f t="shared" si="42"/>
        <v>0.43952395340463168</v>
      </c>
      <c r="V104" s="55">
        <v>1.7204223318981298</v>
      </c>
      <c r="W104" s="55">
        <v>5.7609032464107077</v>
      </c>
      <c r="X104" s="55">
        <v>0.43952395340463168</v>
      </c>
    </row>
    <row r="105" spans="1:24" s="1" customFormat="1" ht="18.75" x14ac:dyDescent="0.4">
      <c r="A105" s="46">
        <v>71571903</v>
      </c>
      <c r="B105" s="58" t="s">
        <v>101</v>
      </c>
      <c r="C105" s="110">
        <v>87502</v>
      </c>
      <c r="D105" s="59">
        <f t="shared" si="28"/>
        <v>13.103778001113318</v>
      </c>
      <c r="E105" s="59">
        <f t="shared" si="29"/>
        <v>17.551410680323311</v>
      </c>
      <c r="F105" s="59">
        <f t="shared" si="30"/>
        <v>2.6781444089866637</v>
      </c>
      <c r="G105" s="60">
        <f t="shared" si="27"/>
        <v>33.333333090423288</v>
      </c>
      <c r="H105" s="46"/>
      <c r="I105" s="46"/>
      <c r="J105" s="59">
        <f t="shared" si="31"/>
        <v>2.7517933802337966</v>
      </c>
      <c r="K105" s="59">
        <f t="shared" si="32"/>
        <v>9.6532758741778224</v>
      </c>
      <c r="L105" s="59">
        <f t="shared" si="33"/>
        <v>0.66953610224666593</v>
      </c>
      <c r="M105" s="46"/>
      <c r="N105" s="59">
        <f t="shared" si="34"/>
        <v>3.1449067202671963</v>
      </c>
      <c r="O105" s="59">
        <f t="shared" si="35"/>
        <v>10.530846408193986</v>
      </c>
      <c r="P105" s="59">
        <f t="shared" si="36"/>
        <v>0.80344332269599905</v>
      </c>
      <c r="Q105" s="46"/>
      <c r="R105" s="59">
        <f t="shared" si="37"/>
        <v>3.1449067202671963</v>
      </c>
      <c r="S105" s="59">
        <f t="shared" si="38"/>
        <v>10.530846408193986</v>
      </c>
      <c r="T105" s="59">
        <f t="shared" si="42"/>
        <v>0.80344332269599905</v>
      </c>
      <c r="V105" s="59">
        <v>3.1449067202671963</v>
      </c>
      <c r="W105" s="59">
        <v>10.530846408193986</v>
      </c>
      <c r="X105" s="59">
        <v>0.80344332269599905</v>
      </c>
    </row>
    <row r="106" spans="1:24" ht="18.75" x14ac:dyDescent="0.4">
      <c r="A106" s="9">
        <v>71758844</v>
      </c>
      <c r="B106" s="54" t="s">
        <v>102</v>
      </c>
      <c r="C106" s="95">
        <v>2722</v>
      </c>
      <c r="D106" s="55">
        <f t="shared" si="28"/>
        <v>0.40763049666328144</v>
      </c>
      <c r="E106" s="55">
        <f t="shared" si="29"/>
        <v>0.54598683312198648</v>
      </c>
      <c r="F106" s="55">
        <f t="shared" si="30"/>
        <v>8.3311342383736345E-2</v>
      </c>
      <c r="G106" s="56">
        <f t="shared" si="27"/>
        <v>1.0369286721690043</v>
      </c>
      <c r="H106" s="57"/>
      <c r="I106" s="57"/>
      <c r="J106" s="55">
        <f t="shared" si="31"/>
        <v>8.56024042992891E-2</v>
      </c>
      <c r="K106" s="55">
        <f t="shared" si="32"/>
        <v>0.30029275821709261</v>
      </c>
      <c r="L106" s="55">
        <f t="shared" si="33"/>
        <v>2.0827835595934086E-2</v>
      </c>
      <c r="M106" s="57"/>
      <c r="N106" s="55">
        <f t="shared" si="34"/>
        <v>9.7831319199187541E-2</v>
      </c>
      <c r="O106" s="55">
        <f t="shared" si="35"/>
        <v>0.32759209987319188</v>
      </c>
      <c r="P106" s="55">
        <f t="shared" si="36"/>
        <v>2.4993402715120901E-2</v>
      </c>
      <c r="Q106" s="57"/>
      <c r="R106" s="55">
        <f t="shared" si="37"/>
        <v>9.7831319199187541E-2</v>
      </c>
      <c r="S106" s="55">
        <f t="shared" si="38"/>
        <v>0.32759209987319188</v>
      </c>
      <c r="T106" s="55">
        <f t="shared" si="42"/>
        <v>2.4993402715120901E-2</v>
      </c>
      <c r="V106" s="55">
        <v>9.7831319199187541E-2</v>
      </c>
      <c r="W106" s="55">
        <v>0.32759209987319188</v>
      </c>
      <c r="X106" s="55">
        <v>2.4993402715120901E-2</v>
      </c>
    </row>
    <row r="107" spans="1:24" ht="18.75" x14ac:dyDescent="0.4">
      <c r="A107" s="9">
        <v>72064141</v>
      </c>
      <c r="B107" s="47" t="s">
        <v>103</v>
      </c>
      <c r="C107" s="109">
        <v>7693</v>
      </c>
      <c r="D107" s="64">
        <f t="shared" si="28"/>
        <v>1.1520578291075032</v>
      </c>
      <c r="E107" s="64">
        <f t="shared" si="29"/>
        <v>1.5430847565053054</v>
      </c>
      <c r="F107" s="64">
        <f t="shared" si="30"/>
        <v>0.23545707456211745</v>
      </c>
      <c r="G107" s="65">
        <f t="shared" si="27"/>
        <v>2.9305996601749262</v>
      </c>
      <c r="H107" s="66"/>
      <c r="I107" s="66"/>
      <c r="J107" s="64">
        <f t="shared" si="31"/>
        <v>0.24193214411257566</v>
      </c>
      <c r="K107" s="64">
        <f t="shared" si="32"/>
        <v>0.84869661607791802</v>
      </c>
      <c r="L107" s="64">
        <f t="shared" si="33"/>
        <v>5.8864268640529363E-2</v>
      </c>
      <c r="M107" s="66"/>
      <c r="N107" s="64">
        <f t="shared" si="34"/>
        <v>0.27649387898580075</v>
      </c>
      <c r="O107" s="64">
        <f t="shared" si="35"/>
        <v>0.92585085390318322</v>
      </c>
      <c r="P107" s="64">
        <f t="shared" si="36"/>
        <v>7.063712236863523E-2</v>
      </c>
      <c r="Q107" s="66"/>
      <c r="R107" s="64">
        <f t="shared" si="37"/>
        <v>0.27649387898580075</v>
      </c>
      <c r="S107" s="64">
        <f t="shared" si="38"/>
        <v>0.92585085390318322</v>
      </c>
      <c r="T107" s="64">
        <f t="shared" si="42"/>
        <v>7.063712236863523E-2</v>
      </c>
      <c r="V107" s="64">
        <v>0.27649387898580075</v>
      </c>
      <c r="W107" s="64">
        <v>0.92585085390318322</v>
      </c>
      <c r="X107" s="64">
        <v>7.063712236863523E-2</v>
      </c>
    </row>
    <row r="108" spans="1:24" s="1" customFormat="1" ht="18.75" x14ac:dyDescent="0.4">
      <c r="A108" s="46">
        <v>72639065</v>
      </c>
      <c r="B108" s="54" t="s">
        <v>104</v>
      </c>
      <c r="C108" s="95">
        <v>24652</v>
      </c>
      <c r="D108" s="55">
        <f t="shared" si="28"/>
        <v>3.6917365921172718</v>
      </c>
      <c r="E108" s="55">
        <f t="shared" si="29"/>
        <v>4.9447712748432071</v>
      </c>
      <c r="F108" s="55">
        <f t="shared" si="30"/>
        <v>0.75451550787798261</v>
      </c>
      <c r="G108" s="56">
        <f t="shared" si="27"/>
        <v>9.3910233748384613</v>
      </c>
      <c r="H108" s="57"/>
      <c r="I108" s="57"/>
      <c r="J108" s="55">
        <f t="shared" si="31"/>
        <v>0.77526468434462703</v>
      </c>
      <c r="K108" s="55">
        <f t="shared" si="32"/>
        <v>2.7196242011637639</v>
      </c>
      <c r="L108" s="55">
        <f t="shared" si="33"/>
        <v>0.18862887696949565</v>
      </c>
      <c r="M108" s="57"/>
      <c r="N108" s="55">
        <f t="shared" si="34"/>
        <v>0.88601678210814516</v>
      </c>
      <c r="O108" s="55">
        <f t="shared" si="35"/>
        <v>2.9668627649059243</v>
      </c>
      <c r="P108" s="55">
        <f t="shared" si="36"/>
        <v>0.22635465236339478</v>
      </c>
      <c r="Q108" s="57"/>
      <c r="R108" s="55">
        <f t="shared" si="37"/>
        <v>0.88601678210814516</v>
      </c>
      <c r="S108" s="55">
        <f t="shared" si="38"/>
        <v>2.9668627649059243</v>
      </c>
      <c r="T108" s="55">
        <f t="shared" si="42"/>
        <v>0.22635465236339478</v>
      </c>
      <c r="V108" s="55">
        <v>0.88601678210814516</v>
      </c>
      <c r="W108" s="55">
        <v>2.9668627649059243</v>
      </c>
      <c r="X108" s="55">
        <v>0.22635465236339478</v>
      </c>
    </row>
    <row r="109" spans="1:24" ht="18.75" x14ac:dyDescent="0.4">
      <c r="A109" s="9">
        <v>73125591</v>
      </c>
      <c r="B109" s="47" t="s">
        <v>105</v>
      </c>
      <c r="C109" s="109">
        <v>8440</v>
      </c>
      <c r="D109" s="59">
        <f t="shared" si="28"/>
        <v>1.263924096928029</v>
      </c>
      <c r="E109" s="59">
        <f t="shared" si="29"/>
        <v>1.6929202320167398</v>
      </c>
      <c r="F109" s="59">
        <f t="shared" si="30"/>
        <v>0.25832025338675046</v>
      </c>
      <c r="G109" s="60">
        <f t="shared" si="27"/>
        <v>3.2151645823315191</v>
      </c>
      <c r="I109" s="46"/>
      <c r="J109" s="59">
        <f t="shared" si="31"/>
        <v>0.26542406035488608</v>
      </c>
      <c r="K109" s="59">
        <f t="shared" si="32"/>
        <v>0.93110612760920697</v>
      </c>
      <c r="L109" s="59">
        <f t="shared" si="33"/>
        <v>6.4580063346687616E-2</v>
      </c>
      <c r="M109" s="46"/>
      <c r="N109" s="59">
        <f t="shared" si="34"/>
        <v>0.30334178326272693</v>
      </c>
      <c r="O109" s="59">
        <f t="shared" si="35"/>
        <v>1.0157521392100439</v>
      </c>
      <c r="P109" s="59">
        <f t="shared" si="36"/>
        <v>7.7496076016025137E-2</v>
      </c>
      <c r="Q109" s="46"/>
      <c r="R109" s="59">
        <f t="shared" si="37"/>
        <v>0.30334178326272693</v>
      </c>
      <c r="S109" s="59">
        <f t="shared" si="38"/>
        <v>1.0157521392100439</v>
      </c>
      <c r="T109" s="59">
        <f t="shared" ref="T109:T110" si="43">F109*0.3</f>
        <v>7.7496076016025137E-2</v>
      </c>
      <c r="V109" s="59">
        <v>0.30334178326272693</v>
      </c>
      <c r="W109" s="59">
        <v>1.0157521392100439</v>
      </c>
      <c r="X109" s="59">
        <v>7.7496076016025137E-2</v>
      </c>
    </row>
    <row r="110" spans="1:24" s="1" customFormat="1" ht="18.75" x14ac:dyDescent="0.4">
      <c r="A110" s="46">
        <v>73215208</v>
      </c>
      <c r="B110" s="54" t="s">
        <v>106</v>
      </c>
      <c r="C110" s="95">
        <v>9023</v>
      </c>
      <c r="D110" s="55">
        <f t="shared" si="28"/>
        <v>1.3512307022016121</v>
      </c>
      <c r="E110" s="55">
        <f t="shared" si="29"/>
        <v>1.8098601011240572</v>
      </c>
      <c r="F110" s="55">
        <f t="shared" si="30"/>
        <v>0.27616393913609594</v>
      </c>
      <c r="G110" s="56">
        <f t="shared" si="27"/>
        <v>3.4372547424617652</v>
      </c>
      <c r="H110" s="57"/>
      <c r="I110" s="57"/>
      <c r="J110" s="55">
        <f t="shared" si="31"/>
        <v>0.28375844746233853</v>
      </c>
      <c r="K110" s="55">
        <f t="shared" si="32"/>
        <v>0.99542305561823152</v>
      </c>
      <c r="L110" s="55">
        <f t="shared" si="33"/>
        <v>6.9040984784023984E-2</v>
      </c>
      <c r="M110" s="57"/>
      <c r="N110" s="55">
        <f t="shared" si="34"/>
        <v>0.32429536852838692</v>
      </c>
      <c r="O110" s="55">
        <f t="shared" si="35"/>
        <v>1.0859160606744342</v>
      </c>
      <c r="P110" s="55">
        <f t="shared" si="36"/>
        <v>8.2849181740828781E-2</v>
      </c>
      <c r="Q110" s="57"/>
      <c r="R110" s="55">
        <f t="shared" si="37"/>
        <v>0.32429536852838692</v>
      </c>
      <c r="S110" s="55">
        <f t="shared" si="38"/>
        <v>1.0859160606744342</v>
      </c>
      <c r="T110" s="55">
        <f t="shared" si="43"/>
        <v>8.2849181740828781E-2</v>
      </c>
      <c r="V110" s="55">
        <v>0.32429536852838692</v>
      </c>
      <c r="W110" s="55">
        <v>1.0859160606744342</v>
      </c>
      <c r="X110" s="55">
        <v>8.2849181740828781E-2</v>
      </c>
    </row>
    <row r="111" spans="1:24" ht="18.75" x14ac:dyDescent="0.4">
      <c r="A111" s="9">
        <v>74133515</v>
      </c>
      <c r="B111" s="47" t="s">
        <v>107</v>
      </c>
      <c r="C111" s="109">
        <v>6353</v>
      </c>
      <c r="D111" s="59">
        <f t="shared" si="28"/>
        <v>0.9513874156141906</v>
      </c>
      <c r="E111" s="59">
        <f t="shared" si="29"/>
        <v>1.2743035822277664</v>
      </c>
      <c r="F111" s="59">
        <f t="shared" si="30"/>
        <v>0.19444414333720686</v>
      </c>
      <c r="G111" s="60">
        <f t="shared" si="27"/>
        <v>2.4201351411791636</v>
      </c>
      <c r="I111" s="46"/>
      <c r="J111" s="59">
        <f t="shared" si="31"/>
        <v>0.19979135727898001</v>
      </c>
      <c r="K111" s="59">
        <f t="shared" si="32"/>
        <v>0.70086697022527156</v>
      </c>
      <c r="L111" s="59">
        <f t="shared" si="33"/>
        <v>4.8611035834301715E-2</v>
      </c>
      <c r="M111" s="46"/>
      <c r="N111" s="59">
        <f t="shared" si="34"/>
        <v>0.22833297974740574</v>
      </c>
      <c r="O111" s="59">
        <f t="shared" si="35"/>
        <v>0.7645821493366598</v>
      </c>
      <c r="P111" s="59">
        <f t="shared" si="36"/>
        <v>5.8333243001162056E-2</v>
      </c>
      <c r="Q111" s="46"/>
      <c r="R111" s="59">
        <f t="shared" si="37"/>
        <v>0.22833297974740574</v>
      </c>
      <c r="S111" s="59">
        <f t="shared" si="38"/>
        <v>0.7645821493366598</v>
      </c>
      <c r="T111" s="59">
        <f>F111*0.3</f>
        <v>5.8333243001162056E-2</v>
      </c>
      <c r="V111" s="59">
        <v>0.22833297974740574</v>
      </c>
      <c r="W111" s="59">
        <v>0.7645821493366598</v>
      </c>
      <c r="X111" s="59">
        <v>5.8333243001162056E-2</v>
      </c>
    </row>
    <row r="112" spans="1:24" s="1" customFormat="1" ht="18.75" x14ac:dyDescent="0.4">
      <c r="A112" s="46">
        <v>74137462</v>
      </c>
      <c r="B112" s="54" t="s">
        <v>206</v>
      </c>
      <c r="C112" s="95">
        <v>2462</v>
      </c>
      <c r="D112" s="55">
        <f t="shared" si="28"/>
        <v>0.36869444628398196</v>
      </c>
      <c r="E112" s="55">
        <f t="shared" si="29"/>
        <v>0.49383526199350869</v>
      </c>
      <c r="F112" s="55">
        <f t="shared" si="30"/>
        <v>7.5353609459499968E-2</v>
      </c>
      <c r="G112" s="56">
        <f t="shared" si="27"/>
        <v>0.93788331773699063</v>
      </c>
      <c r="H112" s="57"/>
      <c r="I112" s="57"/>
      <c r="J112" s="55">
        <f t="shared" si="31"/>
        <v>7.7425833719636211E-2</v>
      </c>
      <c r="K112" s="55">
        <f t="shared" si="32"/>
        <v>0.27160939409642981</v>
      </c>
      <c r="L112" s="55">
        <f t="shared" si="33"/>
        <v>1.8838402364874992E-2</v>
      </c>
      <c r="M112" s="57"/>
      <c r="N112" s="55">
        <f t="shared" si="34"/>
        <v>8.848666710815567E-2</v>
      </c>
      <c r="O112" s="55">
        <f t="shared" si="35"/>
        <v>0.29630115719610522</v>
      </c>
      <c r="P112" s="55">
        <f t="shared" si="36"/>
        <v>2.260608283784999E-2</v>
      </c>
      <c r="Q112" s="57"/>
      <c r="R112" s="55">
        <f t="shared" si="37"/>
        <v>8.848666710815567E-2</v>
      </c>
      <c r="S112" s="55">
        <f t="shared" si="38"/>
        <v>0.29630115719610522</v>
      </c>
      <c r="T112" s="55">
        <f t="shared" ref="T112" si="44">F112*0.3</f>
        <v>2.260608283784999E-2</v>
      </c>
      <c r="V112" s="55">
        <v>8.848666710815567E-2</v>
      </c>
      <c r="W112" s="55">
        <v>0.29630115719610522</v>
      </c>
      <c r="X112" s="55">
        <v>2.260608283784999E-2</v>
      </c>
    </row>
    <row r="113" spans="1:24" ht="18.75" x14ac:dyDescent="0.4">
      <c r="A113" s="9">
        <v>74138026</v>
      </c>
      <c r="B113" s="75" t="s">
        <v>108</v>
      </c>
      <c r="C113" s="97">
        <v>2641</v>
      </c>
      <c r="D113" s="61">
        <f t="shared" si="28"/>
        <v>0.39550041942973047</v>
      </c>
      <c r="E113" s="61">
        <f t="shared" si="29"/>
        <v>0.52973961288580684</v>
      </c>
      <c r="F113" s="61">
        <f t="shared" si="30"/>
        <v>8.083220251118578E-2</v>
      </c>
      <c r="G113" s="72">
        <f t="shared" si="27"/>
        <v>1.006072234826723</v>
      </c>
      <c r="H113" s="73"/>
      <c r="I113" s="73"/>
      <c r="J113" s="61">
        <f t="shared" si="31"/>
        <v>8.3055088080243394E-2</v>
      </c>
      <c r="K113" s="61">
        <f t="shared" si="32"/>
        <v>0.29135678708719381</v>
      </c>
      <c r="L113" s="61">
        <f t="shared" si="33"/>
        <v>2.0208050627796445E-2</v>
      </c>
      <c r="M113" s="73"/>
      <c r="N113" s="61">
        <f t="shared" si="34"/>
        <v>9.4920100663135304E-2</v>
      </c>
      <c r="O113" s="61">
        <f t="shared" si="35"/>
        <v>0.31784376773148409</v>
      </c>
      <c r="P113" s="61">
        <f t="shared" si="36"/>
        <v>2.4249660753355735E-2</v>
      </c>
      <c r="Q113" s="73"/>
      <c r="R113" s="61">
        <f t="shared" si="37"/>
        <v>9.4920100663135304E-2</v>
      </c>
      <c r="S113" s="61">
        <f t="shared" si="38"/>
        <v>0.31784376773148409</v>
      </c>
      <c r="T113" s="61">
        <f>F113*0.3</f>
        <v>2.4249660753355735E-2</v>
      </c>
      <c r="V113" s="61">
        <v>9.4920100663135304E-2</v>
      </c>
      <c r="W113" s="61">
        <v>0.31784376773148409</v>
      </c>
      <c r="X113" s="61">
        <v>2.4249660753355735E-2</v>
      </c>
    </row>
    <row r="114" spans="1:24" s="1" customFormat="1" ht="18.75" x14ac:dyDescent="0.4">
      <c r="A114" s="46">
        <v>74138094</v>
      </c>
      <c r="B114" s="54" t="s">
        <v>109</v>
      </c>
      <c r="C114" s="95">
        <v>6075</v>
      </c>
      <c r="D114" s="55">
        <f t="shared" si="28"/>
        <v>0.90975579251632421</v>
      </c>
      <c r="E114" s="55">
        <f t="shared" si="29"/>
        <v>1.2185415177134706</v>
      </c>
      <c r="F114" s="55">
        <f t="shared" si="30"/>
        <v>0.18593549044129254</v>
      </c>
      <c r="G114" s="56">
        <f t="shared" si="27"/>
        <v>2.3142328006710873</v>
      </c>
      <c r="H114" s="57"/>
      <c r="I114" s="57"/>
      <c r="J114" s="55">
        <f t="shared" si="31"/>
        <v>0.19104871642842808</v>
      </c>
      <c r="K114" s="55">
        <f t="shared" si="32"/>
        <v>0.6701978347424089</v>
      </c>
      <c r="L114" s="55">
        <f t="shared" si="33"/>
        <v>4.6483872610323135E-2</v>
      </c>
      <c r="M114" s="57"/>
      <c r="N114" s="55">
        <f t="shared" si="34"/>
        <v>0.2183413902039178</v>
      </c>
      <c r="O114" s="55">
        <f t="shared" si="35"/>
        <v>0.73112491062808238</v>
      </c>
      <c r="P114" s="55">
        <f t="shared" si="36"/>
        <v>5.5780647132387763E-2</v>
      </c>
      <c r="Q114" s="57"/>
      <c r="R114" s="55">
        <f t="shared" si="37"/>
        <v>0.2183413902039178</v>
      </c>
      <c r="S114" s="55">
        <f t="shared" si="38"/>
        <v>0.73112491062808238</v>
      </c>
      <c r="T114" s="55">
        <f>F114*0.3</f>
        <v>5.5780647132387763E-2</v>
      </c>
      <c r="V114" s="55">
        <v>0.2183413902039178</v>
      </c>
      <c r="W114" s="55">
        <v>0.73112491062808238</v>
      </c>
      <c r="X114" s="55">
        <v>5.5780647132387763E-2</v>
      </c>
    </row>
    <row r="115" spans="1:24" ht="18.75" x14ac:dyDescent="0.4">
      <c r="A115" s="9">
        <v>74138560</v>
      </c>
      <c r="B115" s="75" t="s">
        <v>110</v>
      </c>
      <c r="C115" s="97">
        <v>4255</v>
      </c>
      <c r="D115" s="61">
        <f t="shared" si="28"/>
        <v>0.63720343986122796</v>
      </c>
      <c r="E115" s="61">
        <f t="shared" si="29"/>
        <v>0.85348051981412643</v>
      </c>
      <c r="F115" s="61">
        <f t="shared" si="30"/>
        <v>0.13023135997163782</v>
      </c>
      <c r="G115" s="72">
        <f t="shared" si="27"/>
        <v>1.6209153196469923</v>
      </c>
      <c r="H115" s="73"/>
      <c r="I115" s="73"/>
      <c r="J115" s="61">
        <f t="shared" si="31"/>
        <v>0.13381272237085787</v>
      </c>
      <c r="K115" s="61">
        <f t="shared" si="32"/>
        <v>0.46941428589776957</v>
      </c>
      <c r="L115" s="61">
        <f t="shared" si="33"/>
        <v>3.2557839992909454E-2</v>
      </c>
      <c r="M115" s="73"/>
      <c r="N115" s="61">
        <f t="shared" si="34"/>
        <v>0.15292882556669471</v>
      </c>
      <c r="O115" s="61">
        <f t="shared" si="35"/>
        <v>0.51208831188847581</v>
      </c>
      <c r="P115" s="61">
        <f t="shared" si="36"/>
        <v>3.9069407991491341E-2</v>
      </c>
      <c r="Q115" s="73"/>
      <c r="R115" s="61">
        <f t="shared" si="37"/>
        <v>0.15292882556669471</v>
      </c>
      <c r="S115" s="61">
        <f t="shared" si="38"/>
        <v>0.51208831188847581</v>
      </c>
      <c r="T115" s="61">
        <f>F115*0.3</f>
        <v>3.9069407991491341E-2</v>
      </c>
      <c r="V115" s="61">
        <v>0.15292882556669471</v>
      </c>
      <c r="W115" s="61">
        <v>0.51208831188847581</v>
      </c>
      <c r="X115" s="61">
        <v>3.9069407991491341E-2</v>
      </c>
    </row>
    <row r="116" spans="1:24" s="1" customFormat="1" ht="18.75" x14ac:dyDescent="0.4">
      <c r="A116" s="46">
        <v>74139449</v>
      </c>
      <c r="B116" s="54" t="s">
        <v>111</v>
      </c>
      <c r="C116" s="95">
        <v>6071</v>
      </c>
      <c r="D116" s="55">
        <f t="shared" si="28"/>
        <v>0.90915677635664272</v>
      </c>
      <c r="E116" s="55">
        <f t="shared" si="29"/>
        <v>1.2177391858499558</v>
      </c>
      <c r="F116" s="55">
        <f t="shared" si="30"/>
        <v>0.18581306378091966</v>
      </c>
      <c r="G116" s="56">
        <f t="shared" si="27"/>
        <v>2.3127090259875183</v>
      </c>
      <c r="H116" s="57"/>
      <c r="I116" s="57"/>
      <c r="J116" s="55">
        <f t="shared" si="31"/>
        <v>0.19092292303489497</v>
      </c>
      <c r="K116" s="55">
        <f t="shared" si="32"/>
        <v>0.66975655221747576</v>
      </c>
      <c r="L116" s="55">
        <f t="shared" si="33"/>
        <v>4.6453265945229916E-2</v>
      </c>
      <c r="M116" s="57"/>
      <c r="N116" s="55">
        <f t="shared" si="34"/>
        <v>0.21819762632559425</v>
      </c>
      <c r="O116" s="55">
        <f t="shared" si="35"/>
        <v>0.73064351150997342</v>
      </c>
      <c r="P116" s="55">
        <f t="shared" si="36"/>
        <v>5.5743919134275899E-2</v>
      </c>
      <c r="Q116" s="57"/>
      <c r="R116" s="55">
        <f t="shared" si="37"/>
        <v>0.21819762632559425</v>
      </c>
      <c r="S116" s="55">
        <f t="shared" si="38"/>
        <v>0.73064351150997342</v>
      </c>
      <c r="T116" s="55">
        <f>F116*0.3</f>
        <v>5.5743919134275899E-2</v>
      </c>
      <c r="V116" s="55">
        <v>0.21819762632559425</v>
      </c>
      <c r="W116" s="55">
        <v>0.73064351150997342</v>
      </c>
      <c r="X116" s="55">
        <v>5.5743919134275899E-2</v>
      </c>
    </row>
    <row r="117" spans="1:24" ht="18.75" x14ac:dyDescent="0.4">
      <c r="A117" s="9">
        <v>74148417</v>
      </c>
      <c r="B117" s="47" t="s">
        <v>112</v>
      </c>
      <c r="C117" s="109">
        <v>10869</v>
      </c>
      <c r="D117" s="77">
        <f t="shared" si="28"/>
        <v>1.6276766598946384</v>
      </c>
      <c r="E117" s="77">
        <f t="shared" si="29"/>
        <v>2.1801362561362492</v>
      </c>
      <c r="F117" s="77">
        <f t="shared" si="30"/>
        <v>0.33266384289817424</v>
      </c>
      <c r="G117" s="78">
        <f t="shared" si="27"/>
        <v>4.1404767589290623</v>
      </c>
      <c r="H117" s="79"/>
      <c r="I117" s="79"/>
      <c r="J117" s="77">
        <f t="shared" si="31"/>
        <v>0.34181209857787404</v>
      </c>
      <c r="K117" s="77">
        <f t="shared" si="32"/>
        <v>1.199074940874937</v>
      </c>
      <c r="L117" s="77">
        <f t="shared" si="33"/>
        <v>8.3165960724543561E-2</v>
      </c>
      <c r="M117" s="79"/>
      <c r="N117" s="77">
        <f t="shared" si="34"/>
        <v>0.39064239837471321</v>
      </c>
      <c r="O117" s="77">
        <f t="shared" si="35"/>
        <v>1.3080817536817495</v>
      </c>
      <c r="P117" s="77">
        <f t="shared" si="36"/>
        <v>9.9799152869452276E-2</v>
      </c>
      <c r="Q117" s="79"/>
      <c r="R117" s="77">
        <f t="shared" si="37"/>
        <v>0.39064239837471321</v>
      </c>
      <c r="S117" s="77">
        <f t="shared" si="38"/>
        <v>1.3080817536817495</v>
      </c>
      <c r="T117" s="77">
        <f>F117*0.3</f>
        <v>9.9799152869452276E-2</v>
      </c>
      <c r="V117" s="77">
        <v>0.39064239837471321</v>
      </c>
      <c r="W117" s="77">
        <v>1.3080817536817495</v>
      </c>
      <c r="X117" s="77">
        <v>9.9799152869452276E-2</v>
      </c>
    </row>
    <row r="118" spans="1:24" s="1" customFormat="1" ht="18.75" x14ac:dyDescent="0.4">
      <c r="A118" s="46">
        <v>74148485</v>
      </c>
      <c r="B118" s="54" t="s">
        <v>113</v>
      </c>
      <c r="C118" s="95">
        <v>3764</v>
      </c>
      <c r="D118" s="55">
        <f t="shared" si="28"/>
        <v>0.56367420626032005</v>
      </c>
      <c r="E118" s="55">
        <f t="shared" si="29"/>
        <v>0.75499428356765497</v>
      </c>
      <c r="F118" s="55">
        <f t="shared" si="30"/>
        <v>0.11520348741086833</v>
      </c>
      <c r="G118" s="56">
        <f t="shared" si="27"/>
        <v>1.4338719772388433</v>
      </c>
      <c r="H118" s="57"/>
      <c r="I118" s="57"/>
      <c r="J118" s="55">
        <f t="shared" si="31"/>
        <v>0.11837158331466721</v>
      </c>
      <c r="K118" s="55">
        <f t="shared" si="32"/>
        <v>0.41524685596221028</v>
      </c>
      <c r="L118" s="55">
        <f t="shared" si="33"/>
        <v>2.8800871852717083E-2</v>
      </c>
      <c r="M118" s="57"/>
      <c r="N118" s="55">
        <f t="shared" si="34"/>
        <v>0.13528180950247681</v>
      </c>
      <c r="O118" s="55">
        <f t="shared" si="35"/>
        <v>0.45299657014059297</v>
      </c>
      <c r="P118" s="55">
        <f t="shared" si="36"/>
        <v>3.4561046223260498E-2</v>
      </c>
      <c r="Q118" s="57"/>
      <c r="R118" s="55">
        <f t="shared" si="37"/>
        <v>0.13528180950247681</v>
      </c>
      <c r="S118" s="55">
        <f t="shared" si="38"/>
        <v>0.45299657014059297</v>
      </c>
      <c r="T118" s="55">
        <f t="shared" ref="T118" si="45">F118*0.3</f>
        <v>3.4561046223260498E-2</v>
      </c>
      <c r="V118" s="55">
        <v>0.13528180950247681</v>
      </c>
      <c r="W118" s="55">
        <v>0.45299657014059297</v>
      </c>
      <c r="X118" s="55">
        <v>3.4561046223260498E-2</v>
      </c>
    </row>
    <row r="119" spans="1:24" ht="18.75" x14ac:dyDescent="0.4">
      <c r="A119" s="9">
        <v>77355219</v>
      </c>
      <c r="B119" s="47" t="s">
        <v>114</v>
      </c>
      <c r="C119" s="109">
        <v>502</v>
      </c>
      <c r="D119" s="61">
        <f t="shared" si="28"/>
        <v>7.5176528040032067E-2</v>
      </c>
      <c r="E119" s="61">
        <f t="shared" si="29"/>
        <v>0.10069264887113784</v>
      </c>
      <c r="F119" s="61">
        <f t="shared" si="30"/>
        <v>1.5364545876794873E-2</v>
      </c>
      <c r="G119" s="72">
        <f t="shared" si="27"/>
        <v>0.19123372278796477</v>
      </c>
      <c r="H119" s="73"/>
      <c r="I119" s="73"/>
      <c r="J119" s="61">
        <f t="shared" si="31"/>
        <v>1.5787070888406734E-2</v>
      </c>
      <c r="K119" s="61">
        <f t="shared" si="32"/>
        <v>5.5380956879125816E-2</v>
      </c>
      <c r="L119" s="61">
        <f t="shared" si="33"/>
        <v>3.8411364691987183E-3</v>
      </c>
      <c r="M119" s="73"/>
      <c r="N119" s="61">
        <f t="shared" si="34"/>
        <v>1.8042366729607694E-2</v>
      </c>
      <c r="O119" s="61">
        <f t="shared" si="35"/>
        <v>6.0415589322682699E-2</v>
      </c>
      <c r="P119" s="61">
        <f t="shared" si="36"/>
        <v>4.6093637630384614E-3</v>
      </c>
      <c r="Q119" s="73"/>
      <c r="R119" s="61">
        <f t="shared" si="37"/>
        <v>1.8042366729607694E-2</v>
      </c>
      <c r="S119" s="61">
        <f t="shared" si="38"/>
        <v>6.0415589322682699E-2</v>
      </c>
      <c r="T119" s="61">
        <f>F119*0.3</f>
        <v>4.6093637630384614E-3</v>
      </c>
      <c r="U119" s="3"/>
      <c r="V119" s="61">
        <v>1.8042366729607694E-2</v>
      </c>
      <c r="W119" s="61">
        <v>6.0415589322682699E-2</v>
      </c>
      <c r="X119" s="61">
        <v>4.6093637630384614E-3</v>
      </c>
    </row>
    <row r="120" spans="1:24" s="1" customFormat="1" ht="18.75" x14ac:dyDescent="0.4">
      <c r="A120" s="46">
        <v>77355397</v>
      </c>
      <c r="B120" s="54" t="s">
        <v>115</v>
      </c>
      <c r="C120" s="95">
        <v>3204</v>
      </c>
      <c r="D120" s="55">
        <f t="shared" si="28"/>
        <v>0.47981194390490578</v>
      </c>
      <c r="E120" s="55">
        <f t="shared" si="29"/>
        <v>0.64266782267554901</v>
      </c>
      <c r="F120" s="55">
        <f t="shared" si="30"/>
        <v>9.8063754958666871E-2</v>
      </c>
      <c r="G120" s="56">
        <f t="shared" si="27"/>
        <v>1.2205435215391218</v>
      </c>
      <c r="H120" s="57"/>
      <c r="I120" s="57"/>
      <c r="J120" s="55">
        <f t="shared" si="31"/>
        <v>0.10076050822003021</v>
      </c>
      <c r="K120" s="55">
        <f t="shared" si="32"/>
        <v>0.353467302471552</v>
      </c>
      <c r="L120" s="55">
        <f t="shared" si="33"/>
        <v>2.4515938739666718E-2</v>
      </c>
      <c r="M120" s="57"/>
      <c r="N120" s="55">
        <f t="shared" si="34"/>
        <v>0.11515486653717738</v>
      </c>
      <c r="O120" s="55">
        <f t="shared" si="35"/>
        <v>0.38560069360532939</v>
      </c>
      <c r="P120" s="55">
        <f t="shared" si="36"/>
        <v>2.9419126487600061E-2</v>
      </c>
      <c r="Q120" s="57"/>
      <c r="R120" s="55">
        <f t="shared" si="37"/>
        <v>0.11515486653717738</v>
      </c>
      <c r="S120" s="55">
        <f t="shared" si="38"/>
        <v>0.38560069360532939</v>
      </c>
      <c r="T120" s="55">
        <f>F120*0.3</f>
        <v>2.9419126487600061E-2</v>
      </c>
      <c r="V120" s="55">
        <v>0.11515486653717738</v>
      </c>
      <c r="W120" s="55">
        <v>0.38560069360532939</v>
      </c>
      <c r="X120" s="55">
        <v>2.9419126487600061E-2</v>
      </c>
    </row>
    <row r="121" spans="1:24" ht="18.75" x14ac:dyDescent="0.4">
      <c r="A121" s="9">
        <v>77355470</v>
      </c>
      <c r="B121" s="47" t="s">
        <v>116</v>
      </c>
      <c r="C121" s="109">
        <v>8322</v>
      </c>
      <c r="D121" s="61">
        <f t="shared" si="28"/>
        <v>1.2462531202174238</v>
      </c>
      <c r="E121" s="61">
        <f t="shared" si="29"/>
        <v>1.669251442043046</v>
      </c>
      <c r="F121" s="61">
        <f t="shared" si="30"/>
        <v>0.25470866690575089</v>
      </c>
      <c r="G121" s="72">
        <f t="shared" si="27"/>
        <v>3.1702132291662206</v>
      </c>
      <c r="H121" s="73"/>
      <c r="I121" s="73"/>
      <c r="J121" s="61">
        <f t="shared" si="31"/>
        <v>0.26171315524565902</v>
      </c>
      <c r="K121" s="61">
        <f t="shared" si="32"/>
        <v>0.91808829312367535</v>
      </c>
      <c r="L121" s="61">
        <f t="shared" si="33"/>
        <v>6.3677166726437723E-2</v>
      </c>
      <c r="M121" s="73"/>
      <c r="N121" s="61">
        <f t="shared" si="34"/>
        <v>0.29910074885218169</v>
      </c>
      <c r="O121" s="61">
        <f t="shared" si="35"/>
        <v>1.0015508652258276</v>
      </c>
      <c r="P121" s="61">
        <f t="shared" si="36"/>
        <v>7.6412600071725262E-2</v>
      </c>
      <c r="Q121" s="73"/>
      <c r="R121" s="61">
        <f t="shared" si="37"/>
        <v>0.29910074885218169</v>
      </c>
      <c r="S121" s="61">
        <f t="shared" si="38"/>
        <v>1.0015508652258276</v>
      </c>
      <c r="T121" s="59">
        <f t="shared" ref="T121" si="46">F121*0.3</f>
        <v>7.6412600071725262E-2</v>
      </c>
      <c r="V121" s="61">
        <v>0.29910074885218169</v>
      </c>
      <c r="W121" s="61">
        <v>1.0015508652258276</v>
      </c>
      <c r="X121" s="59">
        <v>7.6412600071725262E-2</v>
      </c>
    </row>
    <row r="122" spans="1:24" s="1" customFormat="1" ht="18.75" x14ac:dyDescent="0.4">
      <c r="A122" s="46">
        <v>77355554</v>
      </c>
      <c r="B122" s="54" t="s">
        <v>117</v>
      </c>
      <c r="C122" s="95">
        <v>4136</v>
      </c>
      <c r="D122" s="55">
        <f t="shared" si="28"/>
        <v>0.61938270911070237</v>
      </c>
      <c r="E122" s="55">
        <f t="shared" si="29"/>
        <v>0.82961114687455395</v>
      </c>
      <c r="F122" s="55">
        <f t="shared" si="30"/>
        <v>0.12658916682554502</v>
      </c>
      <c r="G122" s="56">
        <f t="shared" si="27"/>
        <v>1.5755830228108012</v>
      </c>
      <c r="H122" s="57"/>
      <c r="I122" s="57"/>
      <c r="J122" s="55">
        <f t="shared" si="31"/>
        <v>0.1300703689132475</v>
      </c>
      <c r="K122" s="55">
        <f t="shared" si="32"/>
        <v>0.45628613078100472</v>
      </c>
      <c r="L122" s="55">
        <f t="shared" si="33"/>
        <v>3.1647291706386256E-2</v>
      </c>
      <c r="M122" s="57"/>
      <c r="N122" s="55">
        <f t="shared" si="34"/>
        <v>0.14865185018656857</v>
      </c>
      <c r="O122" s="55">
        <f t="shared" si="35"/>
        <v>0.49776668812473235</v>
      </c>
      <c r="P122" s="55">
        <f t="shared" si="36"/>
        <v>3.7976750047663509E-2</v>
      </c>
      <c r="Q122" s="57"/>
      <c r="R122" s="55">
        <f t="shared" si="37"/>
        <v>0.14865185018656857</v>
      </c>
      <c r="S122" s="55">
        <f t="shared" si="38"/>
        <v>0.49776668812473235</v>
      </c>
      <c r="T122" s="55">
        <f>F122*0.3</f>
        <v>3.7976750047663509E-2</v>
      </c>
      <c r="V122" s="55">
        <v>0.14865185018656857</v>
      </c>
      <c r="W122" s="55">
        <v>0.49776668812473235</v>
      </c>
      <c r="X122" s="55">
        <v>3.7976750047663509E-2</v>
      </c>
    </row>
    <row r="123" spans="1:24" ht="18.75" x14ac:dyDescent="0.4">
      <c r="A123" s="9">
        <v>77581098</v>
      </c>
      <c r="B123" s="47" t="s">
        <v>118</v>
      </c>
      <c r="C123" s="109">
        <v>356044</v>
      </c>
      <c r="D123" s="61">
        <f t="shared" si="28"/>
        <v>53.319027389412703</v>
      </c>
      <c r="E123" s="61">
        <f t="shared" si="29"/>
        <v>71.416361503337455</v>
      </c>
      <c r="F123" s="61">
        <f t="shared" si="30"/>
        <v>10.897319466449311</v>
      </c>
      <c r="G123" s="72">
        <f t="shared" si="27"/>
        <v>135.63270835919948</v>
      </c>
      <c r="H123" s="73"/>
      <c r="I123" s="73"/>
      <c r="J123" s="61">
        <f t="shared" si="31"/>
        <v>11.196995751776667</v>
      </c>
      <c r="K123" s="61">
        <f t="shared" si="32"/>
        <v>39.278998826835604</v>
      </c>
      <c r="L123" s="61">
        <f t="shared" si="33"/>
        <v>2.7243298666123277</v>
      </c>
      <c r="M123" s="73"/>
      <c r="N123" s="61">
        <f t="shared" si="34"/>
        <v>12.796566573459048</v>
      </c>
      <c r="O123" s="61">
        <f t="shared" si="35"/>
        <v>42.849816902002473</v>
      </c>
      <c r="P123" s="61">
        <f t="shared" si="36"/>
        <v>3.2691958399347931</v>
      </c>
      <c r="Q123" s="73"/>
      <c r="R123" s="61">
        <f t="shared" si="37"/>
        <v>12.796566573459048</v>
      </c>
      <c r="S123" s="61">
        <f t="shared" si="38"/>
        <v>42.849816902002473</v>
      </c>
      <c r="T123" s="59">
        <f t="shared" ref="T123:T127" si="47">F123*0.3</f>
        <v>3.2691958399347931</v>
      </c>
      <c r="V123" s="61">
        <v>12.796566573459048</v>
      </c>
      <c r="W123" s="61">
        <v>42.849816902002473</v>
      </c>
      <c r="X123" s="59">
        <v>3.2691958399347931</v>
      </c>
    </row>
    <row r="124" spans="1:24" s="1" customFormat="1" ht="18.75" x14ac:dyDescent="0.4">
      <c r="A124" s="46">
        <v>77582568</v>
      </c>
      <c r="B124" s="54" t="s">
        <v>119</v>
      </c>
      <c r="C124" s="95">
        <v>156175</v>
      </c>
      <c r="D124" s="55">
        <f t="shared" si="28"/>
        <v>23.38783718456575</v>
      </c>
      <c r="E124" s="55">
        <f t="shared" si="29"/>
        <v>31.326044696115439</v>
      </c>
      <c r="F124" s="55">
        <f t="shared" si="30"/>
        <v>4.7799959209331462</v>
      </c>
      <c r="G124" s="56">
        <f t="shared" si="27"/>
        <v>59.493877801614332</v>
      </c>
      <c r="H124" s="57"/>
      <c r="I124" s="57"/>
      <c r="J124" s="55">
        <f t="shared" si="31"/>
        <v>4.9114458087588071</v>
      </c>
      <c r="K124" s="55">
        <f t="shared" si="32"/>
        <v>17.229324582863491</v>
      </c>
      <c r="L124" s="55">
        <f t="shared" si="33"/>
        <v>1.1949989802332865</v>
      </c>
      <c r="M124" s="57"/>
      <c r="N124" s="55">
        <f t="shared" si="34"/>
        <v>5.6130809242957795</v>
      </c>
      <c r="O124" s="55">
        <f t="shared" si="35"/>
        <v>18.795626817669262</v>
      </c>
      <c r="P124" s="55">
        <f t="shared" si="36"/>
        <v>1.4339987762799438</v>
      </c>
      <c r="Q124" s="57"/>
      <c r="R124" s="55">
        <f t="shared" si="37"/>
        <v>5.6130809242957795</v>
      </c>
      <c r="S124" s="55">
        <f t="shared" si="38"/>
        <v>18.795626817669262</v>
      </c>
      <c r="T124" s="55">
        <f t="shared" si="47"/>
        <v>1.4339987762799438</v>
      </c>
      <c r="V124" s="55">
        <v>5.6130809242957795</v>
      </c>
      <c r="W124" s="55">
        <v>18.795626817669262</v>
      </c>
      <c r="X124" s="55">
        <v>1.4339987762799438</v>
      </c>
    </row>
    <row r="125" spans="1:24" ht="18.75" x14ac:dyDescent="0.4">
      <c r="A125" s="118">
        <v>77583027</v>
      </c>
      <c r="B125" s="47" t="s">
        <v>120</v>
      </c>
      <c r="C125" s="109">
        <v>2670</v>
      </c>
      <c r="D125" s="59">
        <f t="shared" si="28"/>
        <v>0.39984328658742152</v>
      </c>
      <c r="E125" s="59">
        <f t="shared" si="29"/>
        <v>0.53555651889629086</v>
      </c>
      <c r="F125" s="59">
        <f t="shared" si="30"/>
        <v>8.1719795798889064E-2</v>
      </c>
      <c r="G125" s="60">
        <f t="shared" si="27"/>
        <v>1.0171196012826014</v>
      </c>
      <c r="I125" s="46"/>
      <c r="J125" s="59">
        <f t="shared" si="31"/>
        <v>8.3967090183358517E-2</v>
      </c>
      <c r="K125" s="59">
        <f t="shared" si="32"/>
        <v>0.29455608539296002</v>
      </c>
      <c r="L125" s="59">
        <f t="shared" si="33"/>
        <v>2.0429948949722266E-2</v>
      </c>
      <c r="M125" s="46"/>
      <c r="N125" s="59"/>
      <c r="O125" s="59"/>
      <c r="P125" s="59"/>
      <c r="Q125" s="46"/>
      <c r="R125" s="59"/>
      <c r="S125" s="59"/>
      <c r="T125" s="59"/>
      <c r="V125" s="59"/>
      <c r="W125" s="59"/>
      <c r="X125" s="59"/>
    </row>
    <row r="126" spans="1:24" s="1" customFormat="1" ht="18.75" x14ac:dyDescent="0.4">
      <c r="A126" s="46">
        <v>77583100</v>
      </c>
      <c r="B126" s="54" t="s">
        <v>121</v>
      </c>
      <c r="C126" s="95">
        <v>36343</v>
      </c>
      <c r="D126" s="55">
        <f t="shared" si="28"/>
        <v>5.4425110728264645</v>
      </c>
      <c r="E126" s="55">
        <f t="shared" si="29"/>
        <v>7.289786728931797</v>
      </c>
      <c r="F126" s="55">
        <f t="shared" si="30"/>
        <v>1.1123380294827812</v>
      </c>
      <c r="G126" s="56">
        <f t="shared" si="27"/>
        <v>13.844635831241042</v>
      </c>
      <c r="H126" s="57"/>
      <c r="I126" s="57"/>
      <c r="J126" s="55">
        <f t="shared" si="31"/>
        <v>1.1429273252935575</v>
      </c>
      <c r="K126" s="55">
        <f t="shared" si="32"/>
        <v>4.0093827009124885</v>
      </c>
      <c r="L126" s="55">
        <f t="shared" si="33"/>
        <v>0.27808450737069529</v>
      </c>
      <c r="M126" s="57"/>
      <c r="N126" s="55">
        <f t="shared" si="34"/>
        <v>1.3062026574783514</v>
      </c>
      <c r="O126" s="55">
        <f t="shared" si="35"/>
        <v>4.373872037359078</v>
      </c>
      <c r="P126" s="55">
        <f t="shared" si="36"/>
        <v>0.33370140884483435</v>
      </c>
      <c r="Q126" s="57"/>
      <c r="R126" s="55">
        <f t="shared" si="37"/>
        <v>1.3062026574783514</v>
      </c>
      <c r="S126" s="55">
        <f t="shared" si="38"/>
        <v>4.373872037359078</v>
      </c>
      <c r="T126" s="55">
        <f t="shared" si="47"/>
        <v>0.33370140884483435</v>
      </c>
      <c r="V126" s="55">
        <v>1.3062026574783514</v>
      </c>
      <c r="W126" s="55">
        <v>4.373872037359078</v>
      </c>
      <c r="X126" s="55">
        <v>0.33370140884483435</v>
      </c>
    </row>
    <row r="127" spans="1:24" ht="18.75" x14ac:dyDescent="0.4">
      <c r="A127" s="9">
        <v>77584848</v>
      </c>
      <c r="B127" s="47" t="s">
        <v>122</v>
      </c>
      <c r="C127" s="109">
        <v>320</v>
      </c>
      <c r="D127" s="59">
        <f t="shared" si="28"/>
        <v>4.792129277452243E-2</v>
      </c>
      <c r="E127" s="59">
        <f t="shared" si="29"/>
        <v>6.4186549081203401E-2</v>
      </c>
      <c r="F127" s="59">
        <f t="shared" si="30"/>
        <v>9.7941328298294019E-3</v>
      </c>
      <c r="G127" s="60">
        <f t="shared" si="27"/>
        <v>0.12190197468555523</v>
      </c>
      <c r="I127" s="46"/>
      <c r="J127" s="59">
        <f t="shared" si="31"/>
        <v>1.0063471482649709E-2</v>
      </c>
      <c r="K127" s="59">
        <f t="shared" si="32"/>
        <v>3.5302601994661877E-2</v>
      </c>
      <c r="L127" s="59">
        <f t="shared" si="33"/>
        <v>2.4485332074573505E-3</v>
      </c>
      <c r="M127" s="46"/>
      <c r="N127" s="59">
        <f t="shared" si="34"/>
        <v>1.1501110265885383E-2</v>
      </c>
      <c r="O127" s="59">
        <f t="shared" si="35"/>
        <v>3.8511929448722039E-2</v>
      </c>
      <c r="P127" s="59">
        <f t="shared" si="36"/>
        <v>2.9382398489488206E-3</v>
      </c>
      <c r="Q127" s="46"/>
      <c r="R127" s="59">
        <f t="shared" si="37"/>
        <v>1.1501110265885383E-2</v>
      </c>
      <c r="S127" s="59">
        <f t="shared" si="38"/>
        <v>3.8511929448722039E-2</v>
      </c>
      <c r="T127" s="59">
        <f t="shared" si="47"/>
        <v>2.9382398489488206E-3</v>
      </c>
      <c r="V127" s="59">
        <v>1.1501110265885383E-2</v>
      </c>
      <c r="W127" s="59">
        <v>3.8511929448722039E-2</v>
      </c>
      <c r="X127" s="59">
        <v>2.9382398489488206E-3</v>
      </c>
    </row>
    <row r="128" spans="1:24" s="1" customFormat="1" ht="18.75" x14ac:dyDescent="0.4">
      <c r="A128" s="46">
        <v>77584916</v>
      </c>
      <c r="B128" s="54" t="s">
        <v>123</v>
      </c>
      <c r="C128" s="95">
        <v>15135</v>
      </c>
      <c r="D128" s="55">
        <f t="shared" si="28"/>
        <v>2.2665273941949904</v>
      </c>
      <c r="E128" s="55">
        <f t="shared" si="29"/>
        <v>3.035823188575042</v>
      </c>
      <c r="F128" s="55">
        <f t="shared" si="30"/>
        <v>0.4632318761858375</v>
      </c>
      <c r="G128" s="56">
        <f t="shared" si="27"/>
        <v>5.7655824589558691</v>
      </c>
      <c r="H128" s="57"/>
      <c r="I128" s="57"/>
      <c r="J128" s="55">
        <f t="shared" si="31"/>
        <v>0.47597075278094797</v>
      </c>
      <c r="K128" s="55">
        <f t="shared" si="32"/>
        <v>1.6697027537162732</v>
      </c>
      <c r="L128" s="55">
        <f t="shared" si="33"/>
        <v>0.11580796904645937</v>
      </c>
      <c r="M128" s="57"/>
      <c r="N128" s="55">
        <f t="shared" si="34"/>
        <v>0.54396657460679765</v>
      </c>
      <c r="O128" s="55">
        <f t="shared" si="35"/>
        <v>1.8214939131450252</v>
      </c>
      <c r="P128" s="55">
        <f t="shared" si="36"/>
        <v>0.13896956285575124</v>
      </c>
      <c r="Q128" s="57"/>
      <c r="R128" s="55">
        <f t="shared" si="37"/>
        <v>0.54396657460679765</v>
      </c>
      <c r="S128" s="55">
        <f t="shared" si="38"/>
        <v>1.8214939131450252</v>
      </c>
      <c r="T128" s="55">
        <f>F128*0.3</f>
        <v>0.13896956285575124</v>
      </c>
      <c r="V128" s="55">
        <v>0.54396657460679765</v>
      </c>
      <c r="W128" s="55">
        <v>1.8214939131450252</v>
      </c>
      <c r="X128" s="55">
        <v>0.13896956285575124</v>
      </c>
    </row>
    <row r="129" spans="1:24" ht="18.75" x14ac:dyDescent="0.4">
      <c r="A129" s="9">
        <v>77584963</v>
      </c>
      <c r="B129" s="47" t="s">
        <v>124</v>
      </c>
      <c r="C129" s="109">
        <v>25670</v>
      </c>
      <c r="D129" s="59">
        <f t="shared" si="28"/>
        <v>3.844186204756221</v>
      </c>
      <c r="E129" s="59">
        <f t="shared" si="29"/>
        <v>5.1489647341077847</v>
      </c>
      <c r="F129" s="59">
        <f t="shared" si="30"/>
        <v>0.78567309294287724</v>
      </c>
      <c r="G129" s="60">
        <f t="shared" si="27"/>
        <v>9.7788240318068826</v>
      </c>
      <c r="I129" s="46"/>
      <c r="J129" s="59">
        <f t="shared" si="31"/>
        <v>0.80727910299880634</v>
      </c>
      <c r="K129" s="59">
        <f t="shared" si="32"/>
        <v>2.831930603759282</v>
      </c>
      <c r="L129" s="59">
        <f t="shared" si="33"/>
        <v>0.19641827323571931</v>
      </c>
      <c r="M129" s="46"/>
      <c r="N129" s="59">
        <f t="shared" si="34"/>
        <v>0.92260468914149296</v>
      </c>
      <c r="O129" s="59">
        <f t="shared" si="35"/>
        <v>3.0893788404646707</v>
      </c>
      <c r="P129" s="59">
        <f t="shared" si="36"/>
        <v>0.23570192788286315</v>
      </c>
      <c r="Q129" s="46"/>
      <c r="R129" s="59">
        <f t="shared" si="37"/>
        <v>0.92260468914149296</v>
      </c>
      <c r="S129" s="59">
        <f t="shared" si="38"/>
        <v>3.0893788404646707</v>
      </c>
      <c r="T129" s="59">
        <f>F129*0.3</f>
        <v>0.23570192788286315</v>
      </c>
      <c r="V129" s="59">
        <v>0.92260468914149296</v>
      </c>
      <c r="W129" s="59">
        <v>3.0893788404646707</v>
      </c>
      <c r="X129" s="59">
        <v>0.23570192788286315</v>
      </c>
    </row>
    <row r="130" spans="1:24" s="1" customFormat="1" ht="18.75" x14ac:dyDescent="0.4">
      <c r="A130" s="46">
        <v>77584984</v>
      </c>
      <c r="B130" s="54" t="s">
        <v>125</v>
      </c>
      <c r="C130" s="95">
        <v>2940</v>
      </c>
      <c r="D130" s="55">
        <f t="shared" si="28"/>
        <v>0.4402768773659248</v>
      </c>
      <c r="E130" s="55">
        <f t="shared" si="29"/>
        <v>0.58971391968355613</v>
      </c>
      <c r="F130" s="55">
        <f t="shared" si="30"/>
        <v>8.9983595374057618E-2</v>
      </c>
      <c r="G130" s="56">
        <f t="shared" si="27"/>
        <v>1.1199743924235384</v>
      </c>
      <c r="H130" s="57"/>
      <c r="I130" s="57"/>
      <c r="J130" s="55">
        <f t="shared" si="31"/>
        <v>9.2458144246844204E-2</v>
      </c>
      <c r="K130" s="55">
        <f t="shared" si="32"/>
        <v>0.32434265582595589</v>
      </c>
      <c r="L130" s="55">
        <f t="shared" si="33"/>
        <v>2.2495898843514404E-2</v>
      </c>
      <c r="M130" s="57"/>
      <c r="N130" s="55">
        <f t="shared" si="34"/>
        <v>0.10566645056782195</v>
      </c>
      <c r="O130" s="55">
        <f t="shared" si="35"/>
        <v>0.35382835181013367</v>
      </c>
      <c r="P130" s="55">
        <f t="shared" si="36"/>
        <v>2.6995078612217286E-2</v>
      </c>
      <c r="Q130" s="57"/>
      <c r="R130" s="55">
        <f t="shared" si="37"/>
        <v>0.10566645056782195</v>
      </c>
      <c r="S130" s="55">
        <f t="shared" si="38"/>
        <v>0.35382835181013367</v>
      </c>
      <c r="T130" s="55">
        <f t="shared" ref="T130" si="48">F130*0.3</f>
        <v>2.6995078612217286E-2</v>
      </c>
      <c r="V130" s="55">
        <v>0.10566645056782195</v>
      </c>
      <c r="W130" s="55">
        <v>0.35382835181013367</v>
      </c>
      <c r="X130" s="55">
        <v>2.6995078612217286E-2</v>
      </c>
    </row>
    <row r="131" spans="1:24" ht="18.75" x14ac:dyDescent="0.4">
      <c r="A131" s="9">
        <v>79314524</v>
      </c>
      <c r="B131" s="58" t="s">
        <v>126</v>
      </c>
      <c r="C131" s="110">
        <v>676</v>
      </c>
      <c r="D131" s="59">
        <f t="shared" si="28"/>
        <v>0.10123373098617863</v>
      </c>
      <c r="E131" s="59">
        <f t="shared" si="29"/>
        <v>0.13559408493404218</v>
      </c>
      <c r="F131" s="59">
        <f t="shared" si="30"/>
        <v>2.0690105603014611E-2</v>
      </c>
      <c r="G131" s="60">
        <f t="shared" si="27"/>
        <v>0.25751792152323544</v>
      </c>
      <c r="I131" s="46"/>
      <c r="J131" s="59">
        <f t="shared" si="31"/>
        <v>2.1259083507097511E-2</v>
      </c>
      <c r="K131" s="59">
        <f t="shared" si="32"/>
        <v>7.4576746713723205E-2</v>
      </c>
      <c r="L131" s="59">
        <f t="shared" si="33"/>
        <v>5.1725264007536527E-3</v>
      </c>
      <c r="M131" s="46"/>
      <c r="N131" s="59">
        <f t="shared" si="34"/>
        <v>2.4296095436682871E-2</v>
      </c>
      <c r="O131" s="59">
        <f t="shared" si="35"/>
        <v>8.1356450960425306E-2</v>
      </c>
      <c r="P131" s="59">
        <f t="shared" si="36"/>
        <v>6.2070316809043832E-3</v>
      </c>
      <c r="Q131" s="46"/>
      <c r="R131" s="59">
        <f t="shared" si="37"/>
        <v>2.4296095436682871E-2</v>
      </c>
      <c r="S131" s="59">
        <f t="shared" si="38"/>
        <v>8.1356450960425306E-2</v>
      </c>
      <c r="T131" s="59">
        <f t="shared" ref="T131:T139" si="49">F131*0.3</f>
        <v>6.2070316809043832E-3</v>
      </c>
      <c r="V131" s="59">
        <v>2.4296095436682871E-2</v>
      </c>
      <c r="W131" s="59">
        <v>8.1356450960425306E-2</v>
      </c>
      <c r="X131" s="59">
        <v>6.2070316809043832E-3</v>
      </c>
    </row>
    <row r="132" spans="1:24" s="1" customFormat="1" ht="18.75" x14ac:dyDescent="0.4">
      <c r="A132" s="46">
        <v>79527088</v>
      </c>
      <c r="B132" s="54" t="s">
        <v>127</v>
      </c>
      <c r="C132" s="95">
        <v>49522</v>
      </c>
      <c r="D132" s="55">
        <f t="shared" si="28"/>
        <v>7.4161195649371869</v>
      </c>
      <c r="E132" s="55">
        <f t="shared" si="29"/>
        <v>9.9332696362479851</v>
      </c>
      <c r="F132" s="55">
        <f t="shared" si="30"/>
        <v>1.5157032687462864</v>
      </c>
      <c r="G132" s="56">
        <f t="shared" si="27"/>
        <v>18.865092469931458</v>
      </c>
      <c r="H132" s="57"/>
      <c r="I132" s="57"/>
      <c r="J132" s="55">
        <f t="shared" si="31"/>
        <v>1.5573851086368091</v>
      </c>
      <c r="K132" s="55">
        <f t="shared" si="32"/>
        <v>5.4632982999363922</v>
      </c>
      <c r="L132" s="55">
        <f t="shared" si="33"/>
        <v>0.37892581718657159</v>
      </c>
      <c r="M132" s="57"/>
      <c r="N132" s="55">
        <f t="shared" si="34"/>
        <v>1.7798686955849248</v>
      </c>
      <c r="O132" s="55">
        <f t="shared" si="35"/>
        <v>5.9599617817487909</v>
      </c>
      <c r="P132" s="55">
        <f t="shared" si="36"/>
        <v>0.45471098062388587</v>
      </c>
      <c r="Q132" s="57"/>
      <c r="R132" s="55">
        <f t="shared" si="37"/>
        <v>1.7798686955849248</v>
      </c>
      <c r="S132" s="55">
        <f t="shared" si="38"/>
        <v>5.9599617817487909</v>
      </c>
      <c r="T132" s="55">
        <f t="shared" si="49"/>
        <v>0.45471098062388587</v>
      </c>
      <c r="V132" s="55">
        <v>1.7798686955849248</v>
      </c>
      <c r="W132" s="55">
        <v>5.9599617817487909</v>
      </c>
      <c r="X132" s="55">
        <v>0.45471098062388587</v>
      </c>
    </row>
    <row r="133" spans="1:24" s="1" customFormat="1" ht="18.75" x14ac:dyDescent="0.4">
      <c r="A133" s="46">
        <v>82204776</v>
      </c>
      <c r="B133" s="58" t="s">
        <v>128</v>
      </c>
      <c r="C133" s="110">
        <v>3981</v>
      </c>
      <c r="D133" s="59">
        <f t="shared" si="28"/>
        <v>0.59617083292304307</v>
      </c>
      <c r="E133" s="59">
        <f t="shared" si="29"/>
        <v>0.79852078716334607</v>
      </c>
      <c r="F133" s="59">
        <f t="shared" si="30"/>
        <v>0.1218451337360964</v>
      </c>
      <c r="G133" s="60">
        <f t="shared" si="27"/>
        <v>1.5165367538224857</v>
      </c>
      <c r="H133" s="46"/>
      <c r="I133" s="46"/>
      <c r="J133" s="59">
        <f t="shared" si="31"/>
        <v>0.12519587491383904</v>
      </c>
      <c r="K133" s="59">
        <f t="shared" si="32"/>
        <v>0.43918643293984039</v>
      </c>
      <c r="L133" s="59">
        <f t="shared" si="33"/>
        <v>3.04612834340241E-2</v>
      </c>
      <c r="M133" s="46"/>
      <c r="N133" s="59">
        <f t="shared" si="34"/>
        <v>0.14308099990153034</v>
      </c>
      <c r="O133" s="59">
        <f t="shared" si="35"/>
        <v>0.47911247229800763</v>
      </c>
      <c r="P133" s="59">
        <f t="shared" si="36"/>
        <v>3.6553540120828919E-2</v>
      </c>
      <c r="Q133" s="46"/>
      <c r="R133" s="59">
        <f t="shared" si="37"/>
        <v>0.14308099990153034</v>
      </c>
      <c r="S133" s="59">
        <f t="shared" si="38"/>
        <v>0.47911247229800763</v>
      </c>
      <c r="T133" s="59">
        <f t="shared" si="49"/>
        <v>3.6553540120828919E-2</v>
      </c>
      <c r="V133" s="59">
        <v>0.14308099990153034</v>
      </c>
      <c r="W133" s="59">
        <v>0.47911247229800763</v>
      </c>
      <c r="X133" s="59">
        <v>3.6553540120828919E-2</v>
      </c>
    </row>
    <row r="134" spans="1:24" ht="18.75" x14ac:dyDescent="0.4">
      <c r="A134" s="9">
        <v>85364436</v>
      </c>
      <c r="B134" s="54" t="s">
        <v>129</v>
      </c>
      <c r="C134" s="95">
        <v>643</v>
      </c>
      <c r="D134" s="55">
        <f t="shared" si="28"/>
        <v>9.6291847668805997E-2</v>
      </c>
      <c r="E134" s="55">
        <f t="shared" si="29"/>
        <v>0.12897484706004309</v>
      </c>
      <c r="F134" s="55">
        <f t="shared" si="30"/>
        <v>1.9680085654938454E-2</v>
      </c>
      <c r="G134" s="56">
        <f t="shared" si="27"/>
        <v>0.24494678038378753</v>
      </c>
      <c r="H134" s="57"/>
      <c r="I134" s="57"/>
      <c r="J134" s="55">
        <f t="shared" si="31"/>
        <v>2.022128801044926E-2</v>
      </c>
      <c r="K134" s="55">
        <f t="shared" si="32"/>
        <v>7.0936165883023705E-2</v>
      </c>
      <c r="L134" s="55">
        <f t="shared" si="33"/>
        <v>4.9200214137346135E-3</v>
      </c>
      <c r="M134" s="57"/>
      <c r="N134" s="55">
        <f t="shared" si="34"/>
        <v>2.3110043440513438E-2</v>
      </c>
      <c r="O134" s="55">
        <f t="shared" si="35"/>
        <v>7.7384908236025854E-2</v>
      </c>
      <c r="P134" s="55">
        <f t="shared" si="36"/>
        <v>5.9040256964815359E-3</v>
      </c>
      <c r="Q134" s="57"/>
      <c r="R134" s="55">
        <f t="shared" si="37"/>
        <v>2.3110043440513438E-2</v>
      </c>
      <c r="S134" s="55">
        <f t="shared" si="38"/>
        <v>7.7384908236025854E-2</v>
      </c>
      <c r="T134" s="55">
        <f t="shared" si="49"/>
        <v>5.9040256964815359E-3</v>
      </c>
      <c r="V134" s="55">
        <v>2.3110043440513438E-2</v>
      </c>
      <c r="W134" s="55">
        <v>7.7384908236025854E-2</v>
      </c>
      <c r="X134" s="55">
        <v>5.9040256964815359E-3</v>
      </c>
    </row>
    <row r="135" spans="1:24" s="1" customFormat="1" ht="18.75" x14ac:dyDescent="0.4">
      <c r="A135" s="46">
        <v>85364530</v>
      </c>
      <c r="B135" s="58" t="s">
        <v>130</v>
      </c>
      <c r="C135" s="110">
        <v>2412</v>
      </c>
      <c r="D135" s="59">
        <f t="shared" si="28"/>
        <v>0.36120674428796284</v>
      </c>
      <c r="E135" s="59">
        <f t="shared" si="29"/>
        <v>0.48380611369957066</v>
      </c>
      <c r="F135" s="59">
        <f t="shared" si="30"/>
        <v>7.3823276204839111E-2</v>
      </c>
      <c r="G135" s="60">
        <f t="shared" si="27"/>
        <v>0.91883613419237264</v>
      </c>
      <c r="H135" s="46"/>
      <c r="I135" s="46"/>
      <c r="J135" s="59">
        <f t="shared" si="31"/>
        <v>7.5853416300472196E-2</v>
      </c>
      <c r="K135" s="59">
        <f t="shared" si="32"/>
        <v>0.2660933625347639</v>
      </c>
      <c r="L135" s="59">
        <f t="shared" si="33"/>
        <v>1.8455819051209778E-2</v>
      </c>
      <c r="M135" s="46"/>
      <c r="N135" s="59">
        <f t="shared" si="34"/>
        <v>8.6689618629111079E-2</v>
      </c>
      <c r="O135" s="59">
        <f t="shared" si="35"/>
        <v>0.29028366821974239</v>
      </c>
      <c r="P135" s="59">
        <f t="shared" si="36"/>
        <v>2.2146982861451732E-2</v>
      </c>
      <c r="Q135" s="46"/>
      <c r="R135" s="59">
        <f t="shared" si="37"/>
        <v>8.6689618629111079E-2</v>
      </c>
      <c r="S135" s="59">
        <f t="shared" si="38"/>
        <v>0.29028366821974239</v>
      </c>
      <c r="T135" s="59">
        <f t="shared" si="49"/>
        <v>2.2146982861451732E-2</v>
      </c>
      <c r="V135" s="59">
        <v>8.6689618629111079E-2</v>
      </c>
      <c r="W135" s="59">
        <v>0.29028366821974239</v>
      </c>
      <c r="X135" s="59">
        <v>2.2146982861451732E-2</v>
      </c>
    </row>
    <row r="136" spans="1:24" ht="18.75" x14ac:dyDescent="0.4">
      <c r="A136" s="9">
        <v>85364766</v>
      </c>
      <c r="B136" s="54" t="s">
        <v>131</v>
      </c>
      <c r="C136" s="95">
        <v>6878</v>
      </c>
      <c r="D136" s="55">
        <f t="shared" si="28"/>
        <v>1.0300082865723914</v>
      </c>
      <c r="E136" s="55">
        <f t="shared" si="29"/>
        <v>1.3796096393141155</v>
      </c>
      <c r="F136" s="55">
        <f t="shared" si="30"/>
        <v>0.21051264251114571</v>
      </c>
      <c r="G136" s="56">
        <f t="shared" si="27"/>
        <v>2.6201305683976526</v>
      </c>
      <c r="H136" s="57"/>
      <c r="I136" s="57"/>
      <c r="J136" s="55">
        <f t="shared" si="31"/>
        <v>0.21630174018020218</v>
      </c>
      <c r="K136" s="55">
        <f t="shared" si="32"/>
        <v>0.75878530162276359</v>
      </c>
      <c r="L136" s="55">
        <f t="shared" si="33"/>
        <v>5.2628160627786427E-2</v>
      </c>
      <c r="M136" s="57"/>
      <c r="N136" s="55">
        <f t="shared" si="34"/>
        <v>0.24720198877737393</v>
      </c>
      <c r="O136" s="55">
        <f t="shared" si="35"/>
        <v>0.82776578358846931</v>
      </c>
      <c r="P136" s="55">
        <f t="shared" si="36"/>
        <v>6.3153792753343707E-2</v>
      </c>
      <c r="Q136" s="57"/>
      <c r="R136" s="55">
        <f t="shared" si="37"/>
        <v>0.24720198877737393</v>
      </c>
      <c r="S136" s="55">
        <f t="shared" si="38"/>
        <v>0.82776578358846931</v>
      </c>
      <c r="T136" s="55">
        <f t="shared" si="49"/>
        <v>6.3153792753343707E-2</v>
      </c>
      <c r="V136" s="55">
        <v>0.24720198877737393</v>
      </c>
      <c r="W136" s="55">
        <v>0.82776578358846931</v>
      </c>
      <c r="X136" s="55">
        <v>6.3153792753343707E-2</v>
      </c>
    </row>
    <row r="137" spans="1:24" s="1" customFormat="1" ht="18.75" x14ac:dyDescent="0.4">
      <c r="A137" s="46">
        <v>85717718</v>
      </c>
      <c r="B137" s="58" t="s">
        <v>132</v>
      </c>
      <c r="C137" s="110">
        <v>3418</v>
      </c>
      <c r="D137" s="59">
        <f t="shared" si="28"/>
        <v>0.51185930844786776</v>
      </c>
      <c r="E137" s="59">
        <f t="shared" si="29"/>
        <v>0.68559257737360391</v>
      </c>
      <c r="F137" s="59">
        <f t="shared" si="30"/>
        <v>0.10461358128861531</v>
      </c>
      <c r="G137" s="60">
        <f t="shared" si="27"/>
        <v>1.3020654671100871</v>
      </c>
      <c r="H137" s="46"/>
      <c r="I137" s="46"/>
      <c r="J137" s="59">
        <f t="shared" si="31"/>
        <v>0.10749045477405222</v>
      </c>
      <c r="K137" s="59">
        <f t="shared" si="32"/>
        <v>0.3770759175554822</v>
      </c>
      <c r="L137" s="59">
        <f t="shared" si="33"/>
        <v>2.6153395322153827E-2</v>
      </c>
      <c r="M137" s="46"/>
      <c r="N137" s="59">
        <f t="shared" si="34"/>
        <v>0.12284623402748826</v>
      </c>
      <c r="O137" s="59">
        <f t="shared" si="35"/>
        <v>0.41135554642416233</v>
      </c>
      <c r="P137" s="59">
        <f t="shared" si="36"/>
        <v>3.1384074386584589E-2</v>
      </c>
      <c r="Q137" s="46"/>
      <c r="R137" s="59">
        <f t="shared" si="37"/>
        <v>0.12284623402748826</v>
      </c>
      <c r="S137" s="59">
        <f t="shared" si="38"/>
        <v>0.41135554642416233</v>
      </c>
      <c r="T137" s="59">
        <f t="shared" si="49"/>
        <v>3.1384074386584589E-2</v>
      </c>
      <c r="V137" s="59">
        <v>0.12284623402748826</v>
      </c>
      <c r="W137" s="59">
        <v>0.41135554642416233</v>
      </c>
      <c r="X137" s="59">
        <v>3.1384074386584589E-2</v>
      </c>
    </row>
    <row r="138" spans="1:24" ht="18.75" x14ac:dyDescent="0.4">
      <c r="A138" s="9">
        <v>85766668</v>
      </c>
      <c r="B138" s="54" t="s">
        <v>133</v>
      </c>
      <c r="C138" s="95">
        <v>9502</v>
      </c>
      <c r="D138" s="55">
        <f t="shared" si="28"/>
        <v>1.4229628873234754</v>
      </c>
      <c r="E138" s="55">
        <f t="shared" si="29"/>
        <v>1.9059393417799835</v>
      </c>
      <c r="F138" s="55">
        <f t="shared" si="30"/>
        <v>0.29082453171574679</v>
      </c>
      <c r="G138" s="56">
        <f t="shared" si="27"/>
        <v>3.6197267608192059</v>
      </c>
      <c r="H138" s="57"/>
      <c r="I138" s="57"/>
      <c r="J138" s="55">
        <f t="shared" si="31"/>
        <v>0.29882220633792983</v>
      </c>
      <c r="K138" s="55">
        <f t="shared" si="32"/>
        <v>1.0482666379789909</v>
      </c>
      <c r="L138" s="55">
        <f t="shared" si="33"/>
        <v>7.2706132928936698E-2</v>
      </c>
      <c r="M138" s="57"/>
      <c r="N138" s="55">
        <f t="shared" si="34"/>
        <v>0.3415110929576341</v>
      </c>
      <c r="O138" s="55">
        <f t="shared" si="35"/>
        <v>1.14356360506799</v>
      </c>
      <c r="P138" s="55">
        <f t="shared" si="36"/>
        <v>8.7247359514724038E-2</v>
      </c>
      <c r="Q138" s="57"/>
      <c r="R138" s="55">
        <f t="shared" si="37"/>
        <v>0.3415110929576341</v>
      </c>
      <c r="S138" s="55">
        <f t="shared" si="38"/>
        <v>1.14356360506799</v>
      </c>
      <c r="T138" s="55">
        <f t="shared" si="49"/>
        <v>8.7247359514724038E-2</v>
      </c>
      <c r="V138" s="55">
        <v>0.3415110929576341</v>
      </c>
      <c r="W138" s="55">
        <v>1.14356360506799</v>
      </c>
      <c r="X138" s="55">
        <v>8.7247359514724038E-2</v>
      </c>
    </row>
    <row r="139" spans="1:24" s="1" customFormat="1" ht="18.75" x14ac:dyDescent="0.4">
      <c r="A139" s="46">
        <v>85920338</v>
      </c>
      <c r="B139" s="58" t="s">
        <v>134</v>
      </c>
      <c r="C139" s="110">
        <v>15133</v>
      </c>
      <c r="D139" s="59">
        <f t="shared" si="28"/>
        <v>2.2662278861151495</v>
      </c>
      <c r="E139" s="59">
        <f t="shared" si="29"/>
        <v>3.0354220226432842</v>
      </c>
      <c r="F139" s="59">
        <f t="shared" si="30"/>
        <v>0.46317066285565101</v>
      </c>
      <c r="G139" s="60">
        <f t="shared" si="27"/>
        <v>5.7648205716140843</v>
      </c>
      <c r="H139" s="46"/>
      <c r="I139" s="46"/>
      <c r="J139" s="59">
        <f t="shared" si="31"/>
        <v>0.47590785608418135</v>
      </c>
      <c r="K139" s="59">
        <f t="shared" si="32"/>
        <v>1.6694821124538064</v>
      </c>
      <c r="L139" s="59">
        <f t="shared" si="33"/>
        <v>0.11579266571391275</v>
      </c>
      <c r="M139" s="46"/>
      <c r="N139" s="59">
        <f t="shared" si="34"/>
        <v>0.5438946926676359</v>
      </c>
      <c r="O139" s="59">
        <f t="shared" si="35"/>
        <v>1.8212532135859705</v>
      </c>
      <c r="P139" s="59">
        <f t="shared" si="36"/>
        <v>0.1389511988566953</v>
      </c>
      <c r="Q139" s="46"/>
      <c r="R139" s="59">
        <f t="shared" si="37"/>
        <v>0.5438946926676359</v>
      </c>
      <c r="S139" s="59">
        <f t="shared" si="38"/>
        <v>1.8212532135859705</v>
      </c>
      <c r="T139" s="59">
        <f t="shared" si="49"/>
        <v>0.1389511988566953</v>
      </c>
      <c r="V139" s="59">
        <v>0.5438946926676359</v>
      </c>
      <c r="W139" s="59">
        <v>1.8212532135859705</v>
      </c>
      <c r="X139" s="59">
        <v>0.1389511988566953</v>
      </c>
    </row>
    <row r="140" spans="1:24" ht="18.75" x14ac:dyDescent="0.4">
      <c r="A140" s="9">
        <v>85920411</v>
      </c>
      <c r="B140" s="54" t="s">
        <v>135</v>
      </c>
      <c r="C140" s="95">
        <v>11338</v>
      </c>
      <c r="D140" s="55">
        <f t="shared" si="28"/>
        <v>1.697911304617298</v>
      </c>
      <c r="E140" s="55">
        <f t="shared" si="29"/>
        <v>2.274209667133388</v>
      </c>
      <c r="F140" s="55">
        <f t="shared" si="30"/>
        <v>0.34701836882689302</v>
      </c>
      <c r="G140" s="56">
        <f t="shared" si="27"/>
        <v>4.3191393405775793</v>
      </c>
      <c r="H140" s="57"/>
      <c r="I140" s="57"/>
      <c r="J140" s="55">
        <f t="shared" si="31"/>
        <v>0.35656137396963256</v>
      </c>
      <c r="K140" s="55">
        <f t="shared" si="32"/>
        <v>1.2508153169233636</v>
      </c>
      <c r="L140" s="55">
        <f t="shared" si="33"/>
        <v>8.6754592206723255E-2</v>
      </c>
      <c r="M140" s="57"/>
      <c r="N140" s="55">
        <f t="shared" si="34"/>
        <v>0.4074987131081515</v>
      </c>
      <c r="O140" s="55">
        <f t="shared" si="35"/>
        <v>1.3645258002800327</v>
      </c>
      <c r="P140" s="55">
        <f t="shared" si="36"/>
        <v>0.1041055106480679</v>
      </c>
      <c r="Q140" s="57"/>
      <c r="R140" s="55">
        <f t="shared" si="37"/>
        <v>0.4074987131081515</v>
      </c>
      <c r="S140" s="55">
        <f t="shared" si="38"/>
        <v>1.3645258002800327</v>
      </c>
      <c r="T140" s="55">
        <f t="shared" ref="T140" si="50">F140*0.3</f>
        <v>0.1041055106480679</v>
      </c>
      <c r="V140" s="55">
        <v>0.4074987131081515</v>
      </c>
      <c r="W140" s="55">
        <v>1.3645258002800327</v>
      </c>
      <c r="X140" s="55">
        <v>0.1041055106480679</v>
      </c>
    </row>
    <row r="141" spans="1:24" s="1" customFormat="1" ht="18.75" x14ac:dyDescent="0.4">
      <c r="A141" s="46">
        <v>85920888</v>
      </c>
      <c r="B141" s="58" t="s">
        <v>136</v>
      </c>
      <c r="C141" s="110">
        <v>12979</v>
      </c>
      <c r="D141" s="59">
        <f t="shared" si="28"/>
        <v>1.9436576841266457</v>
      </c>
      <c r="E141" s="59">
        <f t="shared" si="29"/>
        <v>2.6033663141404344</v>
      </c>
      <c r="F141" s="59">
        <f t="shared" si="30"/>
        <v>0.39724390624486194</v>
      </c>
      <c r="G141" s="60">
        <f t="shared" si="27"/>
        <v>4.9442679045119418</v>
      </c>
      <c r="H141" s="46"/>
      <c r="I141" s="46"/>
      <c r="J141" s="59">
        <f t="shared" si="31"/>
        <v>0.40816811366659561</v>
      </c>
      <c r="K141" s="59">
        <f t="shared" si="32"/>
        <v>1.4318514727772391</v>
      </c>
      <c r="L141" s="59">
        <f t="shared" si="33"/>
        <v>9.9310976561215486E-2</v>
      </c>
      <c r="M141" s="46"/>
      <c r="N141" s="59">
        <f t="shared" si="34"/>
        <v>0.46647784419039495</v>
      </c>
      <c r="O141" s="59">
        <f t="shared" si="35"/>
        <v>1.5620197884842606</v>
      </c>
      <c r="P141" s="59">
        <f t="shared" si="36"/>
        <v>0.11917317187345858</v>
      </c>
      <c r="Q141" s="46"/>
      <c r="R141" s="59">
        <f t="shared" si="37"/>
        <v>0.46647784419039495</v>
      </c>
      <c r="S141" s="59">
        <f t="shared" si="38"/>
        <v>1.5620197884842606</v>
      </c>
      <c r="T141" s="59">
        <f>F141*0.3</f>
        <v>0.11917317187345858</v>
      </c>
      <c r="V141" s="59">
        <v>0.46647784419039495</v>
      </c>
      <c r="W141" s="59">
        <v>1.5620197884842606</v>
      </c>
      <c r="X141" s="59">
        <v>0.11917317187345858</v>
      </c>
    </row>
    <row r="142" spans="1:24" ht="18.75" x14ac:dyDescent="0.4">
      <c r="A142" s="9">
        <v>86098005</v>
      </c>
      <c r="B142" s="54" t="s">
        <v>137</v>
      </c>
      <c r="C142" s="95">
        <v>6467</v>
      </c>
      <c r="D142" s="55">
        <f t="shared" si="28"/>
        <v>0.96845937616511413</v>
      </c>
      <c r="E142" s="55">
        <f t="shared" si="29"/>
        <v>1.2971700403379449</v>
      </c>
      <c r="F142" s="55">
        <f t="shared" si="30"/>
        <v>0.19793330315783356</v>
      </c>
      <c r="G142" s="56">
        <f t="shared" si="27"/>
        <v>2.4635627196608927</v>
      </c>
      <c r="H142" s="57"/>
      <c r="I142" s="57"/>
      <c r="J142" s="55">
        <f t="shared" si="31"/>
        <v>0.20337646899467396</v>
      </c>
      <c r="K142" s="55">
        <f t="shared" si="32"/>
        <v>0.71344352218586982</v>
      </c>
      <c r="L142" s="55">
        <f t="shared" si="33"/>
        <v>4.9483325789458389E-2</v>
      </c>
      <c r="M142" s="57"/>
      <c r="N142" s="55">
        <f t="shared" si="34"/>
        <v>0.23243025027962738</v>
      </c>
      <c r="O142" s="55">
        <f t="shared" si="35"/>
        <v>0.77830202420276695</v>
      </c>
      <c r="P142" s="55">
        <f t="shared" si="36"/>
        <v>5.9379990947350067E-2</v>
      </c>
      <c r="Q142" s="57"/>
      <c r="R142" s="55">
        <f t="shared" si="37"/>
        <v>0.23243025027962738</v>
      </c>
      <c r="S142" s="55">
        <f t="shared" si="38"/>
        <v>0.77830202420276695</v>
      </c>
      <c r="T142" s="55">
        <f t="shared" ref="T142" si="51">F142*0.3</f>
        <v>5.9379990947350067E-2</v>
      </c>
      <c r="V142" s="55">
        <v>0.23243025027962738</v>
      </c>
      <c r="W142" s="55">
        <v>0.77830202420276695</v>
      </c>
      <c r="X142" s="55">
        <v>5.9379990947350067E-2</v>
      </c>
    </row>
    <row r="143" spans="1:24" s="1" customFormat="1" ht="18.75" x14ac:dyDescent="0.4">
      <c r="A143" s="46">
        <v>87235006</v>
      </c>
      <c r="B143" s="58" t="s">
        <v>138</v>
      </c>
      <c r="C143" s="110">
        <v>812</v>
      </c>
      <c r="D143" s="59">
        <f t="shared" si="28"/>
        <v>0.12160028041535068</v>
      </c>
      <c r="E143" s="59">
        <f t="shared" si="29"/>
        <v>0.16287336829355364</v>
      </c>
      <c r="F143" s="59">
        <f t="shared" si="30"/>
        <v>2.4852612055692107E-2</v>
      </c>
      <c r="G143" s="60">
        <f t="shared" si="27"/>
        <v>0.30932626076459646</v>
      </c>
      <c r="H143" s="46"/>
      <c r="I143" s="46"/>
      <c r="J143" s="59">
        <f t="shared" si="31"/>
        <v>2.5536058887223642E-2</v>
      </c>
      <c r="K143" s="59">
        <f t="shared" si="32"/>
        <v>8.958035256145451E-2</v>
      </c>
      <c r="L143" s="59">
        <f t="shared" si="33"/>
        <v>6.2131530139230267E-3</v>
      </c>
      <c r="M143" s="46"/>
      <c r="N143" s="59">
        <f t="shared" si="34"/>
        <v>2.918406729968416E-2</v>
      </c>
      <c r="O143" s="59">
        <f t="shared" si="35"/>
        <v>9.7724020976132184E-2</v>
      </c>
      <c r="P143" s="59">
        <f t="shared" si="36"/>
        <v>7.4557836167076317E-3</v>
      </c>
      <c r="Q143" s="46"/>
      <c r="R143" s="59">
        <f t="shared" si="37"/>
        <v>2.918406729968416E-2</v>
      </c>
      <c r="S143" s="59">
        <f t="shared" si="38"/>
        <v>9.7724020976132184E-2</v>
      </c>
      <c r="T143" s="59">
        <f>F143*0.3</f>
        <v>7.4557836167076317E-3</v>
      </c>
      <c r="V143" s="59">
        <v>2.918406729968416E-2</v>
      </c>
      <c r="W143" s="59">
        <v>9.7724020976132184E-2</v>
      </c>
      <c r="X143" s="59">
        <v>7.4557836167076317E-3</v>
      </c>
    </row>
    <row r="144" spans="1:24" ht="18.75" x14ac:dyDescent="0.4">
      <c r="A144" s="9">
        <v>87235095</v>
      </c>
      <c r="B144" s="54" t="s">
        <v>139</v>
      </c>
      <c r="C144" s="95">
        <v>21307</v>
      </c>
      <c r="D144" s="55">
        <f t="shared" si="28"/>
        <v>3.1908093285835917</v>
      </c>
      <c r="E144" s="55">
        <f t="shared" si="29"/>
        <v>4.2738212539787526</v>
      </c>
      <c r="F144" s="55">
        <f t="shared" si="30"/>
        <v>0.65213621314117209</v>
      </c>
      <c r="G144" s="56">
        <f t="shared" ref="G144:G204" si="52">SUM(D144:F144)</f>
        <v>8.1167667957035174</v>
      </c>
      <c r="H144" s="57"/>
      <c r="I144" s="57"/>
      <c r="J144" s="55">
        <f t="shared" si="31"/>
        <v>0.67006995900255417</v>
      </c>
      <c r="K144" s="55">
        <f t="shared" si="32"/>
        <v>2.3506016896883142</v>
      </c>
      <c r="L144" s="55">
        <f t="shared" si="33"/>
        <v>0.16303405328529302</v>
      </c>
      <c r="M144" s="57"/>
      <c r="N144" s="55">
        <f t="shared" si="34"/>
        <v>0.76579423886006193</v>
      </c>
      <c r="O144" s="55">
        <f t="shared" si="35"/>
        <v>2.5642927523872516</v>
      </c>
      <c r="P144" s="55">
        <f t="shared" si="36"/>
        <v>0.19564086394235161</v>
      </c>
      <c r="Q144" s="57"/>
      <c r="R144" s="55">
        <f t="shared" si="37"/>
        <v>0.76579423886006193</v>
      </c>
      <c r="S144" s="55">
        <f t="shared" si="38"/>
        <v>2.5642927523872516</v>
      </c>
      <c r="T144" s="55">
        <f t="shared" ref="T144:T145" si="53">F144*0.3</f>
        <v>0.19564086394235161</v>
      </c>
      <c r="V144" s="55">
        <v>0.76579423886006193</v>
      </c>
      <c r="W144" s="55">
        <v>2.5642927523872516</v>
      </c>
      <c r="X144" s="55">
        <v>0.19564086394235161</v>
      </c>
    </row>
    <row r="145" spans="1:1605" s="1" customFormat="1" ht="18.75" x14ac:dyDescent="0.4">
      <c r="A145" s="46">
        <v>87235472</v>
      </c>
      <c r="B145" s="58" t="s">
        <v>140</v>
      </c>
      <c r="C145" s="110">
        <v>2397</v>
      </c>
      <c r="D145" s="59">
        <f t="shared" ref="D145:D205" si="54">G$9*(C145/E$15)</f>
        <v>0.35896043368915703</v>
      </c>
      <c r="E145" s="59">
        <f t="shared" ref="E145:E205" si="55">G$10*(C145/E$15)</f>
        <v>0.48079736921138921</v>
      </c>
      <c r="F145" s="59">
        <f t="shared" ref="F145:F205" si="56">G$11*(C145/E$15)</f>
        <v>7.3364176228440853E-2</v>
      </c>
      <c r="G145" s="60">
        <f t="shared" si="52"/>
        <v>0.91312197912898707</v>
      </c>
      <c r="H145" s="46"/>
      <c r="I145" s="46"/>
      <c r="J145" s="59">
        <f t="shared" ref="J145:J205" si="57">D145*0.21</f>
        <v>7.5381691074722978E-2</v>
      </c>
      <c r="K145" s="59">
        <f t="shared" ref="K145:K205" si="58">E145*0.55</f>
        <v>0.26443855306626407</v>
      </c>
      <c r="L145" s="59">
        <f t="shared" ref="L145:L205" si="59">F145*0.25</f>
        <v>1.8341044057110213E-2</v>
      </c>
      <c r="M145" s="46"/>
      <c r="N145" s="59">
        <f t="shared" ref="N145:N205" si="60">D145*0.24</f>
        <v>8.6150504085397678E-2</v>
      </c>
      <c r="O145" s="59">
        <f t="shared" ref="O145:O205" si="61">E145*0.6</f>
        <v>0.28847842152683351</v>
      </c>
      <c r="P145" s="59">
        <f t="shared" ref="P145:P205" si="62">F145*0.3</f>
        <v>2.2009252868532257E-2</v>
      </c>
      <c r="Q145" s="46"/>
      <c r="R145" s="59">
        <f t="shared" ref="R145:R205" si="63">D145*0.24</f>
        <v>8.6150504085397678E-2</v>
      </c>
      <c r="S145" s="59">
        <f t="shared" ref="S145:S205" si="64">E145*0.6</f>
        <v>0.28847842152683351</v>
      </c>
      <c r="T145" s="59">
        <f t="shared" si="53"/>
        <v>2.2009252868532257E-2</v>
      </c>
      <c r="V145" s="59">
        <v>8.6150504085397678E-2</v>
      </c>
      <c r="W145" s="59">
        <v>0.28847842152683351</v>
      </c>
      <c r="X145" s="59">
        <v>2.2009252868532257E-2</v>
      </c>
    </row>
    <row r="146" spans="1:1605" s="1" customFormat="1" ht="17.25" customHeight="1" x14ac:dyDescent="0.3">
      <c r="A146" s="46"/>
      <c r="B146" s="80" t="s">
        <v>214</v>
      </c>
      <c r="C146" s="112">
        <v>2637</v>
      </c>
      <c r="D146" s="81">
        <f>G$9*(C146/E$15)</f>
        <v>0.39490140327004891</v>
      </c>
      <c r="E146" s="81">
        <f>G$10*(C146/E$15)</f>
        <v>0.52893728102229176</v>
      </c>
      <c r="F146" s="81">
        <f>G$11*(C146/E$15)</f>
        <v>8.0709775850812918E-2</v>
      </c>
      <c r="G146" s="82">
        <f>SUM(D146:F146)</f>
        <v>1.0045484601431536</v>
      </c>
      <c r="H146" s="83"/>
      <c r="I146" s="83"/>
      <c r="J146" s="81">
        <f>D146*0.21</f>
        <v>8.2929294686710273E-2</v>
      </c>
      <c r="K146" s="81">
        <f>E146*0.55</f>
        <v>0.29091550456226051</v>
      </c>
      <c r="L146" s="81">
        <f>F146*0.25</f>
        <v>2.0177443962703229E-2</v>
      </c>
      <c r="M146" s="83"/>
      <c r="N146" s="81">
        <f>D146*0.24</f>
        <v>9.4776336784811732E-2</v>
      </c>
      <c r="O146" s="81">
        <f>E146*0.6</f>
        <v>0.31736236861337502</v>
      </c>
      <c r="P146" s="81">
        <f>F146*0.3</f>
        <v>2.4212932755243874E-2</v>
      </c>
      <c r="Q146" s="83"/>
      <c r="R146" s="81">
        <f>D146*0.24</f>
        <v>9.4776336784811732E-2</v>
      </c>
      <c r="S146" s="81">
        <f>E146*0.6</f>
        <v>0.31736236861337502</v>
      </c>
      <c r="T146" s="81">
        <f t="shared" ref="T146" si="65">F146*0.3</f>
        <v>2.4212932755243874E-2</v>
      </c>
      <c r="V146" s="81">
        <v>9.4776336784811732E-2</v>
      </c>
      <c r="W146" s="81">
        <v>0.31736236861337502</v>
      </c>
      <c r="X146" s="81">
        <v>2.4212932755243874E-2</v>
      </c>
    </row>
    <row r="147" spans="1:1605" s="5" customFormat="1" ht="13.5" customHeight="1" x14ac:dyDescent="0.25">
      <c r="A147" s="84"/>
      <c r="B147" s="80" t="s">
        <v>215</v>
      </c>
      <c r="C147" s="113">
        <v>5866</v>
      </c>
      <c r="D147" s="85">
        <f>G$9*(C147/E$15)</f>
        <v>0.8784571981729643</v>
      </c>
      <c r="E147" s="85">
        <f>G$10*(C147/E$15)</f>
        <v>1.1766196778448099</v>
      </c>
      <c r="F147" s="85">
        <f>G$11*(C147/E$15)</f>
        <v>0.17953869743681022</v>
      </c>
      <c r="G147" s="86">
        <f>SUM(D147:F147)</f>
        <v>2.2346155734545845</v>
      </c>
      <c r="H147" s="87"/>
      <c r="I147" s="87"/>
      <c r="J147" s="85">
        <f>D147*0.21</f>
        <v>0.18447601161632249</v>
      </c>
      <c r="K147" s="85">
        <f>E147*0.55</f>
        <v>0.64714082281464547</v>
      </c>
      <c r="L147" s="85">
        <f>F147*0.25</f>
        <v>4.4884674359202556E-2</v>
      </c>
      <c r="M147" s="87"/>
      <c r="N147" s="85">
        <f>D147*0.24</f>
        <v>0.21082972756151142</v>
      </c>
      <c r="O147" s="85">
        <f>E147*0.6</f>
        <v>0.70597180670688597</v>
      </c>
      <c r="P147" s="85">
        <f>F147*0.3</f>
        <v>5.3861609231043064E-2</v>
      </c>
      <c r="Q147" s="87"/>
      <c r="R147" s="85">
        <f>D147*0.24</f>
        <v>0.21082972756151142</v>
      </c>
      <c r="S147" s="85">
        <f>E147*0.6</f>
        <v>0.70597180670688597</v>
      </c>
      <c r="T147" s="85">
        <f t="shared" ref="T147:T149" si="66">F147*0.3</f>
        <v>5.3861609231043064E-2</v>
      </c>
      <c r="U147" s="1"/>
      <c r="V147" s="85">
        <v>0.21082972756151142</v>
      </c>
      <c r="W147" s="85">
        <v>0.70597180670688597</v>
      </c>
      <c r="X147" s="85">
        <v>5.3861609231043064E-2</v>
      </c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  <c r="AMK147" s="1"/>
      <c r="AML147" s="1"/>
      <c r="AMM147" s="1"/>
      <c r="AMN147" s="1"/>
      <c r="AMO147" s="1"/>
      <c r="AMP147" s="1"/>
      <c r="AMQ147" s="1"/>
      <c r="AMR147" s="1"/>
      <c r="AMS147" s="1"/>
      <c r="AMT147" s="1"/>
      <c r="AMU147" s="1"/>
      <c r="AMV147" s="1"/>
      <c r="AMW147" s="1"/>
      <c r="AMX147" s="1"/>
      <c r="AMY147" s="1"/>
      <c r="AMZ147" s="1"/>
      <c r="ANA147" s="1"/>
      <c r="ANB147" s="1"/>
      <c r="ANC147" s="1"/>
      <c r="AND147" s="1"/>
      <c r="ANE147" s="1"/>
      <c r="ANF147" s="1"/>
      <c r="ANG147" s="1"/>
      <c r="ANH147" s="1"/>
      <c r="ANI147" s="1"/>
      <c r="ANJ147" s="1"/>
      <c r="ANK147" s="1"/>
      <c r="ANL147" s="1"/>
      <c r="ANM147" s="1"/>
      <c r="ANN147" s="1"/>
      <c r="ANO147" s="1"/>
      <c r="ANP147" s="1"/>
      <c r="ANQ147" s="1"/>
      <c r="ANR147" s="1"/>
      <c r="ANS147" s="1"/>
      <c r="ANT147" s="1"/>
      <c r="ANU147" s="1"/>
      <c r="ANV147" s="1"/>
      <c r="ANW147" s="1"/>
      <c r="ANX147" s="1"/>
      <c r="ANY147" s="1"/>
      <c r="ANZ147" s="1"/>
      <c r="AOA147" s="1"/>
      <c r="AOB147" s="1"/>
      <c r="AOC147" s="1"/>
      <c r="AOD147" s="1"/>
      <c r="AOE147" s="1"/>
      <c r="AOF147" s="1"/>
      <c r="AOG147" s="1"/>
      <c r="AOH147" s="1"/>
      <c r="AOI147" s="1"/>
      <c r="AOJ147" s="1"/>
      <c r="AOK147" s="1"/>
      <c r="AOL147" s="1"/>
      <c r="AOM147" s="1"/>
      <c r="AON147" s="1"/>
      <c r="AOO147" s="1"/>
      <c r="AOP147" s="1"/>
      <c r="AOQ147" s="1"/>
      <c r="AOR147" s="1"/>
      <c r="AOS147" s="1"/>
      <c r="AOT147" s="1"/>
      <c r="AOU147" s="1"/>
      <c r="AOV147" s="1"/>
      <c r="AOW147" s="1"/>
      <c r="AOX147" s="1"/>
      <c r="AOY147" s="1"/>
      <c r="AOZ147" s="1"/>
      <c r="APA147" s="1"/>
      <c r="APB147" s="1"/>
      <c r="APC147" s="1"/>
      <c r="APD147" s="1"/>
      <c r="APE147" s="1"/>
      <c r="APF147" s="1"/>
      <c r="APG147" s="1"/>
      <c r="APH147" s="1"/>
      <c r="API147" s="1"/>
      <c r="APJ147" s="1"/>
      <c r="APK147" s="1"/>
      <c r="APL147" s="1"/>
      <c r="APM147" s="1"/>
      <c r="APN147" s="1"/>
      <c r="APO147" s="1"/>
      <c r="APP147" s="1"/>
      <c r="APQ147" s="1"/>
      <c r="APR147" s="1"/>
      <c r="APS147" s="1"/>
      <c r="APT147" s="1"/>
      <c r="APU147" s="1"/>
      <c r="APV147" s="1"/>
      <c r="APW147" s="1"/>
      <c r="APX147" s="1"/>
      <c r="APY147" s="1"/>
      <c r="APZ147" s="1"/>
      <c r="AQA147" s="1"/>
      <c r="AQB147" s="1"/>
      <c r="AQC147" s="1"/>
      <c r="AQD147" s="1"/>
      <c r="AQE147" s="1"/>
      <c r="AQF147" s="1"/>
      <c r="AQG147" s="1"/>
      <c r="AQH147" s="1"/>
      <c r="AQI147" s="1"/>
      <c r="AQJ147" s="1"/>
      <c r="AQK147" s="1"/>
      <c r="AQL147" s="1"/>
      <c r="AQM147" s="1"/>
      <c r="AQN147" s="1"/>
      <c r="AQO147" s="1"/>
      <c r="AQP147" s="1"/>
      <c r="AQQ147" s="1"/>
      <c r="AQR147" s="1"/>
      <c r="AQS147" s="1"/>
      <c r="AQT147" s="1"/>
      <c r="AQU147" s="1"/>
      <c r="AQV147" s="1"/>
      <c r="AQW147" s="1"/>
      <c r="AQX147" s="1"/>
      <c r="AQY147" s="1"/>
      <c r="AQZ147" s="1"/>
      <c r="ARA147" s="1"/>
      <c r="ARB147" s="1"/>
      <c r="ARC147" s="1"/>
      <c r="ARD147" s="1"/>
      <c r="ARE147" s="1"/>
      <c r="ARF147" s="1"/>
      <c r="ARG147" s="1"/>
      <c r="ARH147" s="1"/>
      <c r="ARI147" s="1"/>
      <c r="ARJ147" s="1"/>
      <c r="ARK147" s="1"/>
      <c r="ARL147" s="1"/>
      <c r="ARM147" s="1"/>
      <c r="ARN147" s="1"/>
      <c r="ARO147" s="1"/>
      <c r="ARP147" s="1"/>
      <c r="ARQ147" s="1"/>
      <c r="ARR147" s="1"/>
      <c r="ARS147" s="1"/>
      <c r="ART147" s="1"/>
      <c r="ARU147" s="1"/>
      <c r="ARV147" s="1"/>
      <c r="ARW147" s="1"/>
      <c r="ARX147" s="1"/>
      <c r="ARY147" s="1"/>
      <c r="ARZ147" s="1"/>
      <c r="ASA147" s="1"/>
      <c r="ASB147" s="1"/>
      <c r="ASC147" s="1"/>
      <c r="ASD147" s="1"/>
      <c r="ASE147" s="1"/>
      <c r="ASF147" s="1"/>
      <c r="ASG147" s="1"/>
      <c r="ASH147" s="1"/>
      <c r="ASI147" s="1"/>
      <c r="ASJ147" s="1"/>
      <c r="ASK147" s="1"/>
      <c r="ASL147" s="1"/>
      <c r="ASM147" s="1"/>
      <c r="ASN147" s="1"/>
      <c r="ASO147" s="1"/>
      <c r="ASP147" s="1"/>
      <c r="ASQ147" s="1"/>
      <c r="ASR147" s="1"/>
      <c r="ASS147" s="1"/>
      <c r="AST147" s="1"/>
      <c r="ASU147" s="1"/>
      <c r="ASV147" s="1"/>
      <c r="ASW147" s="1"/>
      <c r="ASX147" s="1"/>
      <c r="ASY147" s="1"/>
      <c r="ASZ147" s="1"/>
      <c r="ATA147" s="1"/>
      <c r="ATB147" s="1"/>
      <c r="ATC147" s="1"/>
      <c r="ATD147" s="1"/>
      <c r="ATE147" s="1"/>
      <c r="ATF147" s="1"/>
      <c r="ATG147" s="1"/>
      <c r="ATH147" s="1"/>
      <c r="ATI147" s="1"/>
      <c r="ATJ147" s="1"/>
      <c r="ATK147" s="1"/>
      <c r="ATL147" s="1"/>
      <c r="ATM147" s="1"/>
      <c r="ATN147" s="1"/>
      <c r="ATO147" s="1"/>
      <c r="ATP147" s="1"/>
      <c r="ATQ147" s="1"/>
      <c r="ATR147" s="1"/>
      <c r="ATS147" s="1"/>
      <c r="ATT147" s="1"/>
      <c r="ATU147" s="1"/>
      <c r="ATV147" s="1"/>
      <c r="ATW147" s="1"/>
      <c r="ATX147" s="1"/>
      <c r="ATY147" s="1"/>
      <c r="ATZ147" s="1"/>
      <c r="AUA147" s="1"/>
      <c r="AUB147" s="1"/>
      <c r="AUC147" s="1"/>
      <c r="AUD147" s="1"/>
      <c r="AUE147" s="1"/>
      <c r="AUF147" s="1"/>
      <c r="AUG147" s="1"/>
      <c r="AUH147" s="1"/>
      <c r="AUI147" s="1"/>
      <c r="AUJ147" s="1"/>
      <c r="AUK147" s="1"/>
      <c r="AUL147" s="1"/>
      <c r="AUM147" s="1"/>
      <c r="AUN147" s="1"/>
      <c r="AUO147" s="1"/>
      <c r="AUP147" s="1"/>
      <c r="AUQ147" s="1"/>
      <c r="AUR147" s="1"/>
      <c r="AUS147" s="1"/>
      <c r="AUT147" s="1"/>
      <c r="AUU147" s="1"/>
      <c r="AUV147" s="1"/>
      <c r="AUW147" s="1"/>
      <c r="AUX147" s="1"/>
      <c r="AUY147" s="1"/>
      <c r="AUZ147" s="1"/>
      <c r="AVA147" s="1"/>
      <c r="AVB147" s="1"/>
      <c r="AVC147" s="1"/>
      <c r="AVD147" s="1"/>
      <c r="AVE147" s="1"/>
      <c r="AVF147" s="1"/>
      <c r="AVG147" s="1"/>
      <c r="AVH147" s="1"/>
      <c r="AVI147" s="1"/>
      <c r="AVJ147" s="1"/>
      <c r="AVK147" s="1"/>
      <c r="AVL147" s="1"/>
      <c r="AVM147" s="1"/>
      <c r="AVN147" s="1"/>
      <c r="AVO147" s="1"/>
      <c r="AVP147" s="1"/>
      <c r="AVQ147" s="1"/>
      <c r="AVR147" s="1"/>
      <c r="AVS147" s="1"/>
      <c r="AVT147" s="1"/>
      <c r="AVU147" s="1"/>
      <c r="AVV147" s="1"/>
      <c r="AVW147" s="1"/>
      <c r="AVX147" s="1"/>
      <c r="AVY147" s="1"/>
      <c r="AVZ147" s="1"/>
      <c r="AWA147" s="1"/>
      <c r="AWB147" s="1"/>
      <c r="AWC147" s="1"/>
      <c r="AWD147" s="1"/>
      <c r="AWE147" s="1"/>
      <c r="AWF147" s="1"/>
      <c r="AWG147" s="1"/>
      <c r="AWH147" s="1"/>
      <c r="AWI147" s="1"/>
      <c r="AWJ147" s="1"/>
      <c r="AWK147" s="1"/>
      <c r="AWL147" s="1"/>
      <c r="AWM147" s="1"/>
      <c r="AWN147" s="1"/>
      <c r="AWO147" s="1"/>
      <c r="AWP147" s="1"/>
      <c r="AWQ147" s="1"/>
      <c r="AWR147" s="1"/>
      <c r="AWS147" s="1"/>
      <c r="AWT147" s="1"/>
      <c r="AWU147" s="1"/>
      <c r="AWV147" s="1"/>
      <c r="AWW147" s="1"/>
      <c r="AWX147" s="1"/>
      <c r="AWY147" s="1"/>
      <c r="AWZ147" s="1"/>
      <c r="AXA147" s="1"/>
      <c r="AXB147" s="1"/>
      <c r="AXC147" s="1"/>
      <c r="AXD147" s="1"/>
      <c r="AXE147" s="1"/>
      <c r="AXF147" s="1"/>
      <c r="AXG147" s="1"/>
      <c r="AXH147" s="1"/>
      <c r="AXI147" s="1"/>
      <c r="AXJ147" s="1"/>
      <c r="AXK147" s="1"/>
      <c r="AXL147" s="1"/>
      <c r="AXM147" s="1"/>
      <c r="AXN147" s="1"/>
      <c r="AXO147" s="1"/>
      <c r="AXP147" s="1"/>
      <c r="AXQ147" s="1"/>
      <c r="AXR147" s="1"/>
      <c r="AXS147" s="1"/>
      <c r="AXT147" s="1"/>
      <c r="AXU147" s="1"/>
      <c r="AXV147" s="1"/>
      <c r="AXW147" s="1"/>
      <c r="AXX147" s="1"/>
      <c r="AXY147" s="1"/>
      <c r="AXZ147" s="1"/>
      <c r="AYA147" s="1"/>
      <c r="AYB147" s="1"/>
      <c r="AYC147" s="1"/>
      <c r="AYD147" s="1"/>
      <c r="AYE147" s="1"/>
      <c r="AYF147" s="1"/>
      <c r="AYG147" s="1"/>
      <c r="AYH147" s="1"/>
      <c r="AYI147" s="1"/>
      <c r="AYJ147" s="1"/>
      <c r="AYK147" s="1"/>
      <c r="AYL147" s="1"/>
      <c r="AYM147" s="1"/>
      <c r="AYN147" s="1"/>
      <c r="AYO147" s="1"/>
      <c r="AYP147" s="1"/>
      <c r="AYQ147" s="1"/>
      <c r="AYR147" s="1"/>
      <c r="AYS147" s="1"/>
      <c r="AYT147" s="1"/>
      <c r="AYU147" s="1"/>
      <c r="AYV147" s="1"/>
      <c r="AYW147" s="1"/>
      <c r="AYX147" s="1"/>
      <c r="AYY147" s="1"/>
      <c r="AYZ147" s="1"/>
      <c r="AZA147" s="1"/>
      <c r="AZB147" s="1"/>
      <c r="AZC147" s="1"/>
      <c r="AZD147" s="1"/>
      <c r="AZE147" s="1"/>
      <c r="AZF147" s="1"/>
      <c r="AZG147" s="1"/>
      <c r="AZH147" s="1"/>
      <c r="AZI147" s="1"/>
      <c r="AZJ147" s="1"/>
      <c r="AZK147" s="1"/>
      <c r="AZL147" s="1"/>
      <c r="AZM147" s="1"/>
      <c r="AZN147" s="1"/>
      <c r="AZO147" s="1"/>
      <c r="AZP147" s="1"/>
      <c r="AZQ147" s="1"/>
      <c r="AZR147" s="1"/>
      <c r="AZS147" s="1"/>
      <c r="AZT147" s="1"/>
      <c r="AZU147" s="1"/>
      <c r="AZV147" s="1"/>
      <c r="AZW147" s="1"/>
      <c r="AZX147" s="1"/>
      <c r="AZY147" s="1"/>
      <c r="AZZ147" s="1"/>
      <c r="BAA147" s="1"/>
      <c r="BAB147" s="1"/>
      <c r="BAC147" s="1"/>
      <c r="BAD147" s="1"/>
      <c r="BAE147" s="1"/>
      <c r="BAF147" s="1"/>
      <c r="BAG147" s="1"/>
      <c r="BAH147" s="1"/>
      <c r="BAI147" s="1"/>
      <c r="BAJ147" s="1"/>
      <c r="BAK147" s="1"/>
      <c r="BAL147" s="1"/>
      <c r="BAM147" s="1"/>
      <c r="BAN147" s="1"/>
      <c r="BAO147" s="1"/>
      <c r="BAP147" s="1"/>
      <c r="BAQ147" s="1"/>
      <c r="BAR147" s="1"/>
      <c r="BAS147" s="1"/>
      <c r="BAT147" s="1"/>
      <c r="BAU147" s="1"/>
      <c r="BAV147" s="1"/>
      <c r="BAW147" s="1"/>
      <c r="BAX147" s="1"/>
      <c r="BAY147" s="1"/>
      <c r="BAZ147" s="1"/>
      <c r="BBA147" s="1"/>
      <c r="BBB147" s="1"/>
      <c r="BBC147" s="1"/>
      <c r="BBD147" s="1"/>
      <c r="BBE147" s="1"/>
      <c r="BBF147" s="1"/>
      <c r="BBG147" s="1"/>
      <c r="BBH147" s="1"/>
      <c r="BBI147" s="1"/>
      <c r="BBJ147" s="1"/>
      <c r="BBK147" s="1"/>
      <c r="BBL147" s="1"/>
      <c r="BBM147" s="1"/>
      <c r="BBN147" s="1"/>
      <c r="BBO147" s="1"/>
      <c r="BBP147" s="1"/>
      <c r="BBQ147" s="1"/>
      <c r="BBR147" s="1"/>
      <c r="BBS147" s="1"/>
      <c r="BBT147" s="1"/>
      <c r="BBU147" s="1"/>
      <c r="BBV147" s="1"/>
      <c r="BBW147" s="1"/>
      <c r="BBX147" s="1"/>
      <c r="BBY147" s="1"/>
      <c r="BBZ147" s="1"/>
      <c r="BCA147" s="1"/>
      <c r="BCB147" s="1"/>
      <c r="BCC147" s="1"/>
      <c r="BCD147" s="1"/>
      <c r="BCE147" s="1"/>
      <c r="BCF147" s="1"/>
      <c r="BCG147" s="1"/>
      <c r="BCH147" s="1"/>
      <c r="BCI147" s="1"/>
      <c r="BCJ147" s="1"/>
      <c r="BCK147" s="1"/>
      <c r="BCL147" s="1"/>
      <c r="BCM147" s="1"/>
      <c r="BCN147" s="1"/>
      <c r="BCO147" s="1"/>
      <c r="BCP147" s="1"/>
      <c r="BCQ147" s="1"/>
      <c r="BCR147" s="1"/>
      <c r="BCS147" s="1"/>
      <c r="BCT147" s="1"/>
      <c r="BCU147" s="1"/>
      <c r="BCV147" s="1"/>
      <c r="BCW147" s="1"/>
      <c r="BCX147" s="1"/>
      <c r="BCY147" s="1"/>
      <c r="BCZ147" s="1"/>
      <c r="BDA147" s="1"/>
      <c r="BDB147" s="1"/>
      <c r="BDC147" s="1"/>
      <c r="BDD147" s="1"/>
      <c r="BDE147" s="1"/>
      <c r="BDF147" s="1"/>
      <c r="BDG147" s="1"/>
      <c r="BDH147" s="1"/>
      <c r="BDI147" s="1"/>
      <c r="BDJ147" s="1"/>
      <c r="BDK147" s="1"/>
      <c r="BDL147" s="1"/>
      <c r="BDM147" s="1"/>
      <c r="BDN147" s="1"/>
      <c r="BDO147" s="1"/>
      <c r="BDP147" s="1"/>
      <c r="BDQ147" s="1"/>
      <c r="BDR147" s="1"/>
      <c r="BDS147" s="1"/>
      <c r="BDT147" s="1"/>
      <c r="BDU147" s="1"/>
      <c r="BDV147" s="1"/>
      <c r="BDW147" s="1"/>
      <c r="BDX147" s="1"/>
      <c r="BDY147" s="1"/>
      <c r="BDZ147" s="1"/>
      <c r="BEA147" s="1"/>
      <c r="BEB147" s="1"/>
      <c r="BEC147" s="1"/>
      <c r="BED147" s="1"/>
      <c r="BEE147" s="1"/>
      <c r="BEF147" s="1"/>
      <c r="BEG147" s="1"/>
      <c r="BEH147" s="1"/>
      <c r="BEI147" s="1"/>
      <c r="BEJ147" s="1"/>
      <c r="BEK147" s="1"/>
      <c r="BEL147" s="1"/>
      <c r="BEM147" s="1"/>
      <c r="BEN147" s="1"/>
      <c r="BEO147" s="1"/>
      <c r="BEP147" s="1"/>
      <c r="BEQ147" s="1"/>
      <c r="BER147" s="1"/>
      <c r="BES147" s="1"/>
      <c r="BET147" s="1"/>
      <c r="BEU147" s="1"/>
      <c r="BEV147" s="1"/>
      <c r="BEW147" s="1"/>
      <c r="BEX147" s="1"/>
      <c r="BEY147" s="1"/>
      <c r="BEZ147" s="1"/>
      <c r="BFA147" s="1"/>
      <c r="BFB147" s="1"/>
      <c r="BFC147" s="1"/>
      <c r="BFD147" s="1"/>
      <c r="BFE147" s="1"/>
      <c r="BFF147" s="1"/>
      <c r="BFG147" s="1"/>
      <c r="BFH147" s="1"/>
      <c r="BFI147" s="1"/>
      <c r="BFJ147" s="1"/>
      <c r="BFK147" s="1"/>
      <c r="BFL147" s="1"/>
      <c r="BFM147" s="1"/>
      <c r="BFN147" s="1"/>
      <c r="BFO147" s="1"/>
      <c r="BFP147" s="1"/>
      <c r="BFQ147" s="1"/>
      <c r="BFR147" s="1"/>
      <c r="BFS147" s="1"/>
      <c r="BFT147" s="1"/>
      <c r="BFU147" s="1"/>
      <c r="BFV147" s="1"/>
      <c r="BFW147" s="1"/>
      <c r="BFX147" s="1"/>
      <c r="BFY147" s="1"/>
      <c r="BFZ147" s="1"/>
      <c r="BGA147" s="1"/>
      <c r="BGB147" s="1"/>
      <c r="BGC147" s="1"/>
      <c r="BGD147" s="1"/>
      <c r="BGE147" s="1"/>
      <c r="BGF147" s="1"/>
      <c r="BGG147" s="1"/>
      <c r="BGH147" s="1"/>
      <c r="BGI147" s="1"/>
      <c r="BGJ147" s="1"/>
      <c r="BGK147" s="1"/>
      <c r="BGL147" s="1"/>
      <c r="BGM147" s="1"/>
      <c r="BGN147" s="1"/>
      <c r="BGO147" s="1"/>
      <c r="BGP147" s="1"/>
      <c r="BGQ147" s="1"/>
      <c r="BGR147" s="1"/>
      <c r="BGS147" s="1"/>
      <c r="BGT147" s="1"/>
      <c r="BGU147" s="1"/>
      <c r="BGV147" s="1"/>
      <c r="BGW147" s="1"/>
      <c r="BGX147" s="1"/>
      <c r="BGY147" s="1"/>
      <c r="BGZ147" s="1"/>
      <c r="BHA147" s="1"/>
      <c r="BHB147" s="1"/>
      <c r="BHC147" s="1"/>
      <c r="BHD147" s="1"/>
      <c r="BHE147" s="1"/>
      <c r="BHF147" s="1"/>
      <c r="BHG147" s="1"/>
      <c r="BHH147" s="1"/>
      <c r="BHI147" s="1"/>
      <c r="BHJ147" s="1"/>
      <c r="BHK147" s="1"/>
      <c r="BHL147" s="1"/>
      <c r="BHM147" s="1"/>
      <c r="BHN147" s="1"/>
      <c r="BHO147" s="1"/>
      <c r="BHP147" s="1"/>
      <c r="BHQ147" s="1"/>
      <c r="BHR147" s="1"/>
      <c r="BHS147" s="1"/>
      <c r="BHT147" s="1"/>
      <c r="BHU147" s="1"/>
      <c r="BHV147" s="1"/>
      <c r="BHW147" s="1"/>
      <c r="BHX147" s="1"/>
      <c r="BHY147" s="1"/>
      <c r="BHZ147" s="1"/>
      <c r="BIA147" s="1"/>
      <c r="BIB147" s="1"/>
      <c r="BIC147" s="1"/>
      <c r="BID147" s="1"/>
      <c r="BIE147" s="1"/>
      <c r="BIF147" s="1"/>
      <c r="BIG147" s="1"/>
      <c r="BIH147" s="1"/>
      <c r="BII147" s="1"/>
      <c r="BIJ147" s="1"/>
      <c r="BIK147" s="1"/>
      <c r="BIL147" s="1"/>
      <c r="BIM147" s="1"/>
      <c r="BIN147" s="1"/>
      <c r="BIO147" s="1"/>
      <c r="BIP147" s="1"/>
      <c r="BIQ147" s="1"/>
      <c r="BIR147" s="1"/>
      <c r="BIS147" s="1"/>
    </row>
    <row r="148" spans="1:1605" s="5" customFormat="1" ht="18.75" customHeight="1" x14ac:dyDescent="0.4">
      <c r="A148" s="46">
        <v>72920422</v>
      </c>
      <c r="B148" s="71" t="s">
        <v>215</v>
      </c>
      <c r="C148" s="95">
        <f>SUM(C146:C147)</f>
        <v>8503</v>
      </c>
      <c r="D148" s="55">
        <f t="shared" ref="D148:T148" si="67">SUM(D146:D147)</f>
        <v>1.2733586014430132</v>
      </c>
      <c r="E148" s="55">
        <f t="shared" si="67"/>
        <v>1.7055569588671018</v>
      </c>
      <c r="F148" s="55">
        <f t="shared" si="67"/>
        <v>0.26024847328762313</v>
      </c>
      <c r="G148" s="56">
        <f t="shared" si="67"/>
        <v>3.2391640335977381</v>
      </c>
      <c r="H148" s="55">
        <f t="shared" si="67"/>
        <v>0</v>
      </c>
      <c r="I148" s="55"/>
      <c r="J148" s="55">
        <f t="shared" si="67"/>
        <v>0.26740530630303277</v>
      </c>
      <c r="K148" s="55">
        <f t="shared" si="67"/>
        <v>0.93805632737690603</v>
      </c>
      <c r="L148" s="55">
        <f t="shared" si="67"/>
        <v>6.5062118321905782E-2</v>
      </c>
      <c r="M148" s="55">
        <f t="shared" si="67"/>
        <v>0</v>
      </c>
      <c r="N148" s="55">
        <f t="shared" si="67"/>
        <v>0.30560606434632315</v>
      </c>
      <c r="O148" s="55">
        <f t="shared" si="67"/>
        <v>1.0233341753202609</v>
      </c>
      <c r="P148" s="55">
        <f t="shared" si="67"/>
        <v>7.8074541986286938E-2</v>
      </c>
      <c r="Q148" s="55">
        <f t="shared" si="67"/>
        <v>0</v>
      </c>
      <c r="R148" s="55">
        <f t="shared" si="67"/>
        <v>0.30560606434632315</v>
      </c>
      <c r="S148" s="55">
        <f t="shared" si="67"/>
        <v>1.0233341753202609</v>
      </c>
      <c r="T148" s="55">
        <f t="shared" si="67"/>
        <v>7.8074541986286938E-2</v>
      </c>
      <c r="U148" s="1"/>
      <c r="V148" s="55">
        <v>0.30560606434632315</v>
      </c>
      <c r="W148" s="55">
        <v>1.0233341753202609</v>
      </c>
      <c r="X148" s="55">
        <v>7.8074541986286938E-2</v>
      </c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  <c r="AMK148" s="1"/>
      <c r="AML148" s="1"/>
      <c r="AMM148" s="1"/>
      <c r="AMN148" s="1"/>
      <c r="AMO148" s="1"/>
      <c r="AMP148" s="1"/>
      <c r="AMQ148" s="1"/>
      <c r="AMR148" s="1"/>
      <c r="AMS148" s="1"/>
      <c r="AMT148" s="1"/>
      <c r="AMU148" s="1"/>
      <c r="AMV148" s="1"/>
      <c r="AMW148" s="1"/>
      <c r="AMX148" s="1"/>
      <c r="AMY148" s="1"/>
      <c r="AMZ148" s="1"/>
      <c r="ANA148" s="1"/>
      <c r="ANB148" s="1"/>
      <c r="ANC148" s="1"/>
      <c r="AND148" s="1"/>
      <c r="ANE148" s="1"/>
      <c r="ANF148" s="1"/>
      <c r="ANG148" s="1"/>
      <c r="ANH148" s="1"/>
      <c r="ANI148" s="1"/>
      <c r="ANJ148" s="1"/>
      <c r="ANK148" s="1"/>
      <c r="ANL148" s="1"/>
      <c r="ANM148" s="1"/>
      <c r="ANN148" s="1"/>
      <c r="ANO148" s="1"/>
      <c r="ANP148" s="1"/>
      <c r="ANQ148" s="1"/>
      <c r="ANR148" s="1"/>
      <c r="ANS148" s="1"/>
      <c r="ANT148" s="1"/>
      <c r="ANU148" s="1"/>
      <c r="ANV148" s="1"/>
      <c r="ANW148" s="1"/>
      <c r="ANX148" s="1"/>
      <c r="ANY148" s="1"/>
      <c r="ANZ148" s="1"/>
      <c r="AOA148" s="1"/>
      <c r="AOB148" s="1"/>
      <c r="AOC148" s="1"/>
      <c r="AOD148" s="1"/>
      <c r="AOE148" s="1"/>
      <c r="AOF148" s="1"/>
      <c r="AOG148" s="1"/>
      <c r="AOH148" s="1"/>
      <c r="AOI148" s="1"/>
      <c r="AOJ148" s="1"/>
      <c r="AOK148" s="1"/>
      <c r="AOL148" s="1"/>
      <c r="AOM148" s="1"/>
      <c r="AON148" s="1"/>
      <c r="AOO148" s="1"/>
      <c r="AOP148" s="1"/>
      <c r="AOQ148" s="1"/>
      <c r="AOR148" s="1"/>
      <c r="AOS148" s="1"/>
      <c r="AOT148" s="1"/>
      <c r="AOU148" s="1"/>
      <c r="AOV148" s="1"/>
      <c r="AOW148" s="1"/>
      <c r="AOX148" s="1"/>
      <c r="AOY148" s="1"/>
      <c r="AOZ148" s="1"/>
      <c r="APA148" s="1"/>
      <c r="APB148" s="1"/>
      <c r="APC148" s="1"/>
      <c r="APD148" s="1"/>
      <c r="APE148" s="1"/>
      <c r="APF148" s="1"/>
      <c r="APG148" s="1"/>
      <c r="APH148" s="1"/>
      <c r="API148" s="1"/>
      <c r="APJ148" s="1"/>
      <c r="APK148" s="1"/>
      <c r="APL148" s="1"/>
      <c r="APM148" s="1"/>
      <c r="APN148" s="1"/>
      <c r="APO148" s="1"/>
      <c r="APP148" s="1"/>
      <c r="APQ148" s="1"/>
      <c r="APR148" s="1"/>
      <c r="APS148" s="1"/>
      <c r="APT148" s="1"/>
      <c r="APU148" s="1"/>
      <c r="APV148" s="1"/>
      <c r="APW148" s="1"/>
      <c r="APX148" s="1"/>
      <c r="APY148" s="1"/>
      <c r="APZ148" s="1"/>
      <c r="AQA148" s="1"/>
      <c r="AQB148" s="1"/>
      <c r="AQC148" s="1"/>
      <c r="AQD148" s="1"/>
      <c r="AQE148" s="1"/>
      <c r="AQF148" s="1"/>
      <c r="AQG148" s="1"/>
      <c r="AQH148" s="1"/>
      <c r="AQI148" s="1"/>
      <c r="AQJ148" s="1"/>
      <c r="AQK148" s="1"/>
      <c r="AQL148" s="1"/>
      <c r="AQM148" s="1"/>
      <c r="AQN148" s="1"/>
      <c r="AQO148" s="1"/>
      <c r="AQP148" s="1"/>
      <c r="AQQ148" s="1"/>
      <c r="AQR148" s="1"/>
      <c r="AQS148" s="1"/>
      <c r="AQT148" s="1"/>
      <c r="AQU148" s="1"/>
      <c r="AQV148" s="1"/>
      <c r="AQW148" s="1"/>
      <c r="AQX148" s="1"/>
      <c r="AQY148" s="1"/>
      <c r="AQZ148" s="1"/>
      <c r="ARA148" s="1"/>
      <c r="ARB148" s="1"/>
      <c r="ARC148" s="1"/>
      <c r="ARD148" s="1"/>
      <c r="ARE148" s="1"/>
      <c r="ARF148" s="1"/>
      <c r="ARG148" s="1"/>
      <c r="ARH148" s="1"/>
      <c r="ARI148" s="1"/>
      <c r="ARJ148" s="1"/>
      <c r="ARK148" s="1"/>
      <c r="ARL148" s="1"/>
      <c r="ARM148" s="1"/>
      <c r="ARN148" s="1"/>
      <c r="ARO148" s="1"/>
      <c r="ARP148" s="1"/>
      <c r="ARQ148" s="1"/>
      <c r="ARR148" s="1"/>
      <c r="ARS148" s="1"/>
      <c r="ART148" s="1"/>
      <c r="ARU148" s="1"/>
      <c r="ARV148" s="1"/>
      <c r="ARW148" s="1"/>
      <c r="ARX148" s="1"/>
      <c r="ARY148" s="1"/>
      <c r="ARZ148" s="1"/>
      <c r="ASA148" s="1"/>
      <c r="ASB148" s="1"/>
      <c r="ASC148" s="1"/>
      <c r="ASD148" s="1"/>
      <c r="ASE148" s="1"/>
      <c r="ASF148" s="1"/>
      <c r="ASG148" s="1"/>
      <c r="ASH148" s="1"/>
      <c r="ASI148" s="1"/>
      <c r="ASJ148" s="1"/>
      <c r="ASK148" s="1"/>
      <c r="ASL148" s="1"/>
      <c r="ASM148" s="1"/>
      <c r="ASN148" s="1"/>
      <c r="ASO148" s="1"/>
      <c r="ASP148" s="1"/>
      <c r="ASQ148" s="1"/>
      <c r="ASR148" s="1"/>
      <c r="ASS148" s="1"/>
      <c r="AST148" s="1"/>
      <c r="ASU148" s="1"/>
      <c r="ASV148" s="1"/>
      <c r="ASW148" s="1"/>
      <c r="ASX148" s="1"/>
      <c r="ASY148" s="1"/>
      <c r="ASZ148" s="1"/>
      <c r="ATA148" s="1"/>
      <c r="ATB148" s="1"/>
      <c r="ATC148" s="1"/>
      <c r="ATD148" s="1"/>
      <c r="ATE148" s="1"/>
      <c r="ATF148" s="1"/>
      <c r="ATG148" s="1"/>
      <c r="ATH148" s="1"/>
      <c r="ATI148" s="1"/>
      <c r="ATJ148" s="1"/>
      <c r="ATK148" s="1"/>
      <c r="ATL148" s="1"/>
      <c r="ATM148" s="1"/>
      <c r="ATN148" s="1"/>
      <c r="ATO148" s="1"/>
      <c r="ATP148" s="1"/>
      <c r="ATQ148" s="1"/>
      <c r="ATR148" s="1"/>
      <c r="ATS148" s="1"/>
      <c r="ATT148" s="1"/>
      <c r="ATU148" s="1"/>
      <c r="ATV148" s="1"/>
      <c r="ATW148" s="1"/>
      <c r="ATX148" s="1"/>
      <c r="ATY148" s="1"/>
      <c r="ATZ148" s="1"/>
      <c r="AUA148" s="1"/>
      <c r="AUB148" s="1"/>
      <c r="AUC148" s="1"/>
      <c r="AUD148" s="1"/>
      <c r="AUE148" s="1"/>
      <c r="AUF148" s="1"/>
      <c r="AUG148" s="1"/>
      <c r="AUH148" s="1"/>
      <c r="AUI148" s="1"/>
      <c r="AUJ148" s="1"/>
      <c r="AUK148" s="1"/>
      <c r="AUL148" s="1"/>
      <c r="AUM148" s="1"/>
      <c r="AUN148" s="1"/>
      <c r="AUO148" s="1"/>
      <c r="AUP148" s="1"/>
      <c r="AUQ148" s="1"/>
      <c r="AUR148" s="1"/>
      <c r="AUS148" s="1"/>
      <c r="AUT148" s="1"/>
      <c r="AUU148" s="1"/>
      <c r="AUV148" s="1"/>
      <c r="AUW148" s="1"/>
      <c r="AUX148" s="1"/>
      <c r="AUY148" s="1"/>
      <c r="AUZ148" s="1"/>
      <c r="AVA148" s="1"/>
      <c r="AVB148" s="1"/>
      <c r="AVC148" s="1"/>
      <c r="AVD148" s="1"/>
      <c r="AVE148" s="1"/>
      <c r="AVF148" s="1"/>
      <c r="AVG148" s="1"/>
      <c r="AVH148" s="1"/>
      <c r="AVI148" s="1"/>
      <c r="AVJ148" s="1"/>
      <c r="AVK148" s="1"/>
      <c r="AVL148" s="1"/>
      <c r="AVM148" s="1"/>
      <c r="AVN148" s="1"/>
      <c r="AVO148" s="1"/>
      <c r="AVP148" s="1"/>
      <c r="AVQ148" s="1"/>
      <c r="AVR148" s="1"/>
      <c r="AVS148" s="1"/>
      <c r="AVT148" s="1"/>
      <c r="AVU148" s="1"/>
      <c r="AVV148" s="1"/>
      <c r="AVW148" s="1"/>
      <c r="AVX148" s="1"/>
      <c r="AVY148" s="1"/>
      <c r="AVZ148" s="1"/>
      <c r="AWA148" s="1"/>
      <c r="AWB148" s="1"/>
      <c r="AWC148" s="1"/>
      <c r="AWD148" s="1"/>
      <c r="AWE148" s="1"/>
      <c r="AWF148" s="1"/>
      <c r="AWG148" s="1"/>
      <c r="AWH148" s="1"/>
      <c r="AWI148" s="1"/>
      <c r="AWJ148" s="1"/>
      <c r="AWK148" s="1"/>
      <c r="AWL148" s="1"/>
      <c r="AWM148" s="1"/>
      <c r="AWN148" s="1"/>
      <c r="AWO148" s="1"/>
      <c r="AWP148" s="1"/>
      <c r="AWQ148" s="1"/>
      <c r="AWR148" s="1"/>
      <c r="AWS148" s="1"/>
      <c r="AWT148" s="1"/>
      <c r="AWU148" s="1"/>
      <c r="AWV148" s="1"/>
      <c r="AWW148" s="1"/>
      <c r="AWX148" s="1"/>
      <c r="AWY148" s="1"/>
      <c r="AWZ148" s="1"/>
      <c r="AXA148" s="1"/>
      <c r="AXB148" s="1"/>
      <c r="AXC148" s="1"/>
      <c r="AXD148" s="1"/>
      <c r="AXE148" s="1"/>
      <c r="AXF148" s="1"/>
      <c r="AXG148" s="1"/>
      <c r="AXH148" s="1"/>
      <c r="AXI148" s="1"/>
      <c r="AXJ148" s="1"/>
      <c r="AXK148" s="1"/>
      <c r="AXL148" s="1"/>
      <c r="AXM148" s="1"/>
      <c r="AXN148" s="1"/>
      <c r="AXO148" s="1"/>
      <c r="AXP148" s="1"/>
      <c r="AXQ148" s="1"/>
      <c r="AXR148" s="1"/>
      <c r="AXS148" s="1"/>
      <c r="AXT148" s="1"/>
      <c r="AXU148" s="1"/>
      <c r="AXV148" s="1"/>
      <c r="AXW148" s="1"/>
      <c r="AXX148" s="1"/>
      <c r="AXY148" s="1"/>
      <c r="AXZ148" s="1"/>
      <c r="AYA148" s="1"/>
      <c r="AYB148" s="1"/>
      <c r="AYC148" s="1"/>
      <c r="AYD148" s="1"/>
      <c r="AYE148" s="1"/>
      <c r="AYF148" s="1"/>
      <c r="AYG148" s="1"/>
      <c r="AYH148" s="1"/>
      <c r="AYI148" s="1"/>
      <c r="AYJ148" s="1"/>
      <c r="AYK148" s="1"/>
      <c r="AYL148" s="1"/>
      <c r="AYM148" s="1"/>
      <c r="AYN148" s="1"/>
      <c r="AYO148" s="1"/>
      <c r="AYP148" s="1"/>
      <c r="AYQ148" s="1"/>
      <c r="AYR148" s="1"/>
      <c r="AYS148" s="1"/>
      <c r="AYT148" s="1"/>
      <c r="AYU148" s="1"/>
      <c r="AYV148" s="1"/>
      <c r="AYW148" s="1"/>
      <c r="AYX148" s="1"/>
      <c r="AYY148" s="1"/>
      <c r="AYZ148" s="1"/>
      <c r="AZA148" s="1"/>
      <c r="AZB148" s="1"/>
      <c r="AZC148" s="1"/>
      <c r="AZD148" s="1"/>
      <c r="AZE148" s="1"/>
      <c r="AZF148" s="1"/>
      <c r="AZG148" s="1"/>
      <c r="AZH148" s="1"/>
      <c r="AZI148" s="1"/>
      <c r="AZJ148" s="1"/>
      <c r="AZK148" s="1"/>
      <c r="AZL148" s="1"/>
      <c r="AZM148" s="1"/>
      <c r="AZN148" s="1"/>
      <c r="AZO148" s="1"/>
      <c r="AZP148" s="1"/>
      <c r="AZQ148" s="1"/>
      <c r="AZR148" s="1"/>
      <c r="AZS148" s="1"/>
      <c r="AZT148" s="1"/>
      <c r="AZU148" s="1"/>
      <c r="AZV148" s="1"/>
      <c r="AZW148" s="1"/>
      <c r="AZX148" s="1"/>
      <c r="AZY148" s="1"/>
      <c r="AZZ148" s="1"/>
      <c r="BAA148" s="1"/>
      <c r="BAB148" s="1"/>
      <c r="BAC148" s="1"/>
      <c r="BAD148" s="1"/>
      <c r="BAE148" s="1"/>
      <c r="BAF148" s="1"/>
      <c r="BAG148" s="1"/>
      <c r="BAH148" s="1"/>
      <c r="BAI148" s="1"/>
      <c r="BAJ148" s="1"/>
      <c r="BAK148" s="1"/>
      <c r="BAL148" s="1"/>
      <c r="BAM148" s="1"/>
      <c r="BAN148" s="1"/>
      <c r="BAO148" s="1"/>
      <c r="BAP148" s="1"/>
      <c r="BAQ148" s="1"/>
      <c r="BAR148" s="1"/>
      <c r="BAS148" s="1"/>
      <c r="BAT148" s="1"/>
      <c r="BAU148" s="1"/>
      <c r="BAV148" s="1"/>
      <c r="BAW148" s="1"/>
      <c r="BAX148" s="1"/>
      <c r="BAY148" s="1"/>
      <c r="BAZ148" s="1"/>
      <c r="BBA148" s="1"/>
      <c r="BBB148" s="1"/>
      <c r="BBC148" s="1"/>
      <c r="BBD148" s="1"/>
      <c r="BBE148" s="1"/>
      <c r="BBF148" s="1"/>
      <c r="BBG148" s="1"/>
      <c r="BBH148" s="1"/>
      <c r="BBI148" s="1"/>
      <c r="BBJ148" s="1"/>
      <c r="BBK148" s="1"/>
      <c r="BBL148" s="1"/>
      <c r="BBM148" s="1"/>
      <c r="BBN148" s="1"/>
      <c r="BBO148" s="1"/>
      <c r="BBP148" s="1"/>
      <c r="BBQ148" s="1"/>
      <c r="BBR148" s="1"/>
      <c r="BBS148" s="1"/>
      <c r="BBT148" s="1"/>
      <c r="BBU148" s="1"/>
      <c r="BBV148" s="1"/>
      <c r="BBW148" s="1"/>
      <c r="BBX148" s="1"/>
      <c r="BBY148" s="1"/>
      <c r="BBZ148" s="1"/>
      <c r="BCA148" s="1"/>
      <c r="BCB148" s="1"/>
      <c r="BCC148" s="1"/>
      <c r="BCD148" s="1"/>
      <c r="BCE148" s="1"/>
      <c r="BCF148" s="1"/>
      <c r="BCG148" s="1"/>
      <c r="BCH148" s="1"/>
      <c r="BCI148" s="1"/>
      <c r="BCJ148" s="1"/>
      <c r="BCK148" s="1"/>
      <c r="BCL148" s="1"/>
      <c r="BCM148" s="1"/>
      <c r="BCN148" s="1"/>
      <c r="BCO148" s="1"/>
      <c r="BCP148" s="1"/>
      <c r="BCQ148" s="1"/>
      <c r="BCR148" s="1"/>
      <c r="BCS148" s="1"/>
      <c r="BCT148" s="1"/>
      <c r="BCU148" s="1"/>
      <c r="BCV148" s="1"/>
      <c r="BCW148" s="1"/>
      <c r="BCX148" s="1"/>
      <c r="BCY148" s="1"/>
      <c r="BCZ148" s="1"/>
      <c r="BDA148" s="1"/>
      <c r="BDB148" s="1"/>
      <c r="BDC148" s="1"/>
      <c r="BDD148" s="1"/>
      <c r="BDE148" s="1"/>
      <c r="BDF148" s="1"/>
      <c r="BDG148" s="1"/>
      <c r="BDH148" s="1"/>
      <c r="BDI148" s="1"/>
      <c r="BDJ148" s="1"/>
      <c r="BDK148" s="1"/>
      <c r="BDL148" s="1"/>
      <c r="BDM148" s="1"/>
      <c r="BDN148" s="1"/>
      <c r="BDO148" s="1"/>
      <c r="BDP148" s="1"/>
      <c r="BDQ148" s="1"/>
      <c r="BDR148" s="1"/>
      <c r="BDS148" s="1"/>
      <c r="BDT148" s="1"/>
      <c r="BDU148" s="1"/>
      <c r="BDV148" s="1"/>
      <c r="BDW148" s="1"/>
      <c r="BDX148" s="1"/>
      <c r="BDY148" s="1"/>
      <c r="BDZ148" s="1"/>
      <c r="BEA148" s="1"/>
      <c r="BEB148" s="1"/>
      <c r="BEC148" s="1"/>
      <c r="BED148" s="1"/>
      <c r="BEE148" s="1"/>
      <c r="BEF148" s="1"/>
      <c r="BEG148" s="1"/>
      <c r="BEH148" s="1"/>
      <c r="BEI148" s="1"/>
      <c r="BEJ148" s="1"/>
      <c r="BEK148" s="1"/>
      <c r="BEL148" s="1"/>
      <c r="BEM148" s="1"/>
      <c r="BEN148" s="1"/>
      <c r="BEO148" s="1"/>
      <c r="BEP148" s="1"/>
      <c r="BEQ148" s="1"/>
      <c r="BER148" s="1"/>
      <c r="BES148" s="1"/>
      <c r="BET148" s="1"/>
      <c r="BEU148" s="1"/>
      <c r="BEV148" s="1"/>
      <c r="BEW148" s="1"/>
      <c r="BEX148" s="1"/>
      <c r="BEY148" s="1"/>
      <c r="BEZ148" s="1"/>
      <c r="BFA148" s="1"/>
      <c r="BFB148" s="1"/>
      <c r="BFC148" s="1"/>
      <c r="BFD148" s="1"/>
      <c r="BFE148" s="1"/>
      <c r="BFF148" s="1"/>
      <c r="BFG148" s="1"/>
      <c r="BFH148" s="1"/>
      <c r="BFI148" s="1"/>
      <c r="BFJ148" s="1"/>
      <c r="BFK148" s="1"/>
      <c r="BFL148" s="1"/>
      <c r="BFM148" s="1"/>
      <c r="BFN148" s="1"/>
      <c r="BFO148" s="1"/>
      <c r="BFP148" s="1"/>
      <c r="BFQ148" s="1"/>
      <c r="BFR148" s="1"/>
      <c r="BFS148" s="1"/>
      <c r="BFT148" s="1"/>
      <c r="BFU148" s="1"/>
      <c r="BFV148" s="1"/>
      <c r="BFW148" s="1"/>
      <c r="BFX148" s="1"/>
      <c r="BFY148" s="1"/>
      <c r="BFZ148" s="1"/>
      <c r="BGA148" s="1"/>
      <c r="BGB148" s="1"/>
      <c r="BGC148" s="1"/>
      <c r="BGD148" s="1"/>
      <c r="BGE148" s="1"/>
      <c r="BGF148" s="1"/>
      <c r="BGG148" s="1"/>
      <c r="BGH148" s="1"/>
      <c r="BGI148" s="1"/>
      <c r="BGJ148" s="1"/>
      <c r="BGK148" s="1"/>
      <c r="BGL148" s="1"/>
      <c r="BGM148" s="1"/>
      <c r="BGN148" s="1"/>
      <c r="BGO148" s="1"/>
      <c r="BGP148" s="1"/>
      <c r="BGQ148" s="1"/>
      <c r="BGR148" s="1"/>
      <c r="BGS148" s="1"/>
      <c r="BGT148" s="1"/>
      <c r="BGU148" s="1"/>
      <c r="BGV148" s="1"/>
      <c r="BGW148" s="1"/>
      <c r="BGX148" s="1"/>
      <c r="BGY148" s="1"/>
      <c r="BGZ148" s="1"/>
      <c r="BHA148" s="1"/>
      <c r="BHB148" s="1"/>
      <c r="BHC148" s="1"/>
      <c r="BHD148" s="1"/>
      <c r="BHE148" s="1"/>
      <c r="BHF148" s="1"/>
      <c r="BHG148" s="1"/>
      <c r="BHH148" s="1"/>
      <c r="BHI148" s="1"/>
      <c r="BHJ148" s="1"/>
      <c r="BHK148" s="1"/>
      <c r="BHL148" s="1"/>
      <c r="BHM148" s="1"/>
      <c r="BHN148" s="1"/>
      <c r="BHO148" s="1"/>
      <c r="BHP148" s="1"/>
      <c r="BHQ148" s="1"/>
      <c r="BHR148" s="1"/>
      <c r="BHS148" s="1"/>
      <c r="BHT148" s="1"/>
      <c r="BHU148" s="1"/>
      <c r="BHV148" s="1"/>
      <c r="BHW148" s="1"/>
      <c r="BHX148" s="1"/>
      <c r="BHY148" s="1"/>
      <c r="BHZ148" s="1"/>
      <c r="BIA148" s="1"/>
      <c r="BIB148" s="1"/>
      <c r="BIC148" s="1"/>
      <c r="BID148" s="1"/>
      <c r="BIE148" s="1"/>
      <c r="BIF148" s="1"/>
      <c r="BIG148" s="1"/>
      <c r="BIH148" s="1"/>
      <c r="BII148" s="1"/>
      <c r="BIJ148" s="1"/>
      <c r="BIK148" s="1"/>
      <c r="BIL148" s="1"/>
      <c r="BIM148" s="1"/>
      <c r="BIN148" s="1"/>
      <c r="BIO148" s="1"/>
      <c r="BIP148" s="1"/>
      <c r="BIQ148" s="1"/>
      <c r="BIR148" s="1"/>
      <c r="BIS148" s="1"/>
    </row>
    <row r="149" spans="1:1605" s="5" customFormat="1" ht="18.75" x14ac:dyDescent="0.4">
      <c r="A149" s="84">
        <v>88072565</v>
      </c>
      <c r="B149" s="88" t="s">
        <v>216</v>
      </c>
      <c r="C149" s="110">
        <v>14130</v>
      </c>
      <c r="D149" s="59">
        <f t="shared" si="54"/>
        <v>2.116024584075006</v>
      </c>
      <c r="E149" s="59">
        <f t="shared" si="55"/>
        <v>2.8342373078668879</v>
      </c>
      <c r="F149" s="59">
        <f t="shared" si="56"/>
        <v>0.43247217776715452</v>
      </c>
      <c r="G149" s="60">
        <f t="shared" si="52"/>
        <v>5.3827340697090484</v>
      </c>
      <c r="H149" s="46"/>
      <c r="I149" s="46"/>
      <c r="J149" s="59">
        <f t="shared" si="57"/>
        <v>0.44436516265575127</v>
      </c>
      <c r="K149" s="59">
        <f t="shared" si="58"/>
        <v>1.5588305193267884</v>
      </c>
      <c r="L149" s="59">
        <f t="shared" si="59"/>
        <v>0.10811804444178863</v>
      </c>
      <c r="M149" s="46"/>
      <c r="N149" s="59">
        <f t="shared" si="60"/>
        <v>0.50784590017800146</v>
      </c>
      <c r="O149" s="59">
        <f t="shared" si="61"/>
        <v>1.7005423847201326</v>
      </c>
      <c r="P149" s="59">
        <f t="shared" si="62"/>
        <v>0.12974165333014634</v>
      </c>
      <c r="Q149" s="46"/>
      <c r="R149" s="59">
        <f t="shared" si="63"/>
        <v>0.50784590017800146</v>
      </c>
      <c r="S149" s="59">
        <f t="shared" si="64"/>
        <v>1.7005423847201326</v>
      </c>
      <c r="T149" s="59">
        <f t="shared" si="66"/>
        <v>0.12974165333014634</v>
      </c>
      <c r="U149" s="1"/>
      <c r="V149" s="59">
        <v>0.50784590017800146</v>
      </c>
      <c r="W149" s="59">
        <v>1.7005423847201326</v>
      </c>
      <c r="X149" s="59">
        <v>0.12974165333014634</v>
      </c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  <c r="AMK149" s="1"/>
      <c r="AML149" s="1"/>
      <c r="AMM149" s="1"/>
      <c r="AMN149" s="1"/>
      <c r="AMO149" s="1"/>
      <c r="AMP149" s="1"/>
      <c r="AMQ149" s="1"/>
      <c r="AMR149" s="1"/>
      <c r="AMS149" s="1"/>
      <c r="AMT149" s="1"/>
      <c r="AMU149" s="1"/>
      <c r="AMV149" s="1"/>
      <c r="AMW149" s="1"/>
      <c r="AMX149" s="1"/>
      <c r="AMY149" s="1"/>
      <c r="AMZ149" s="1"/>
      <c r="ANA149" s="1"/>
      <c r="ANB149" s="1"/>
      <c r="ANC149" s="1"/>
      <c r="AND149" s="1"/>
      <c r="ANE149" s="1"/>
      <c r="ANF149" s="1"/>
      <c r="ANG149" s="1"/>
      <c r="ANH149" s="1"/>
      <c r="ANI149" s="1"/>
      <c r="ANJ149" s="1"/>
      <c r="ANK149" s="1"/>
      <c r="ANL149" s="1"/>
      <c r="ANM149" s="1"/>
      <c r="ANN149" s="1"/>
      <c r="ANO149" s="1"/>
      <c r="ANP149" s="1"/>
      <c r="ANQ149" s="1"/>
      <c r="ANR149" s="1"/>
      <c r="ANS149" s="1"/>
      <c r="ANT149" s="1"/>
      <c r="ANU149" s="1"/>
      <c r="ANV149" s="1"/>
      <c r="ANW149" s="1"/>
      <c r="ANX149" s="1"/>
      <c r="ANY149" s="1"/>
      <c r="ANZ149" s="1"/>
      <c r="AOA149" s="1"/>
      <c r="AOB149" s="1"/>
      <c r="AOC149" s="1"/>
      <c r="AOD149" s="1"/>
      <c r="AOE149" s="1"/>
      <c r="AOF149" s="1"/>
      <c r="AOG149" s="1"/>
      <c r="AOH149" s="1"/>
      <c r="AOI149" s="1"/>
      <c r="AOJ149" s="1"/>
      <c r="AOK149" s="1"/>
      <c r="AOL149" s="1"/>
      <c r="AOM149" s="1"/>
      <c r="AON149" s="1"/>
      <c r="AOO149" s="1"/>
      <c r="AOP149" s="1"/>
      <c r="AOQ149" s="1"/>
      <c r="AOR149" s="1"/>
      <c r="AOS149" s="1"/>
      <c r="AOT149" s="1"/>
      <c r="AOU149" s="1"/>
      <c r="AOV149" s="1"/>
      <c r="AOW149" s="1"/>
      <c r="AOX149" s="1"/>
      <c r="AOY149" s="1"/>
      <c r="AOZ149" s="1"/>
      <c r="APA149" s="1"/>
      <c r="APB149" s="1"/>
      <c r="APC149" s="1"/>
      <c r="APD149" s="1"/>
      <c r="APE149" s="1"/>
      <c r="APF149" s="1"/>
      <c r="APG149" s="1"/>
      <c r="APH149" s="1"/>
      <c r="API149" s="1"/>
      <c r="APJ149" s="1"/>
      <c r="APK149" s="1"/>
      <c r="APL149" s="1"/>
      <c r="APM149" s="1"/>
      <c r="APN149" s="1"/>
      <c r="APO149" s="1"/>
      <c r="APP149" s="1"/>
      <c r="APQ149" s="1"/>
      <c r="APR149" s="1"/>
      <c r="APS149" s="1"/>
      <c r="APT149" s="1"/>
      <c r="APU149" s="1"/>
      <c r="APV149" s="1"/>
      <c r="APW149" s="1"/>
      <c r="APX149" s="1"/>
      <c r="APY149" s="1"/>
      <c r="APZ149" s="1"/>
      <c r="AQA149" s="1"/>
      <c r="AQB149" s="1"/>
      <c r="AQC149" s="1"/>
      <c r="AQD149" s="1"/>
      <c r="AQE149" s="1"/>
      <c r="AQF149" s="1"/>
      <c r="AQG149" s="1"/>
      <c r="AQH149" s="1"/>
      <c r="AQI149" s="1"/>
      <c r="AQJ149" s="1"/>
      <c r="AQK149" s="1"/>
      <c r="AQL149" s="1"/>
      <c r="AQM149" s="1"/>
      <c r="AQN149" s="1"/>
      <c r="AQO149" s="1"/>
      <c r="AQP149" s="1"/>
      <c r="AQQ149" s="1"/>
      <c r="AQR149" s="1"/>
      <c r="AQS149" s="1"/>
      <c r="AQT149" s="1"/>
      <c r="AQU149" s="1"/>
      <c r="AQV149" s="1"/>
      <c r="AQW149" s="1"/>
      <c r="AQX149" s="1"/>
      <c r="AQY149" s="1"/>
      <c r="AQZ149" s="1"/>
      <c r="ARA149" s="1"/>
      <c r="ARB149" s="1"/>
      <c r="ARC149" s="1"/>
      <c r="ARD149" s="1"/>
      <c r="ARE149" s="1"/>
      <c r="ARF149" s="1"/>
      <c r="ARG149" s="1"/>
      <c r="ARH149" s="1"/>
      <c r="ARI149" s="1"/>
      <c r="ARJ149" s="1"/>
      <c r="ARK149" s="1"/>
      <c r="ARL149" s="1"/>
      <c r="ARM149" s="1"/>
      <c r="ARN149" s="1"/>
      <c r="ARO149" s="1"/>
      <c r="ARP149" s="1"/>
      <c r="ARQ149" s="1"/>
      <c r="ARR149" s="1"/>
      <c r="ARS149" s="1"/>
      <c r="ART149" s="1"/>
      <c r="ARU149" s="1"/>
      <c r="ARV149" s="1"/>
      <c r="ARW149" s="1"/>
      <c r="ARX149" s="1"/>
      <c r="ARY149" s="1"/>
      <c r="ARZ149" s="1"/>
      <c r="ASA149" s="1"/>
      <c r="ASB149" s="1"/>
      <c r="ASC149" s="1"/>
      <c r="ASD149" s="1"/>
      <c r="ASE149" s="1"/>
      <c r="ASF149" s="1"/>
      <c r="ASG149" s="1"/>
      <c r="ASH149" s="1"/>
      <c r="ASI149" s="1"/>
      <c r="ASJ149" s="1"/>
      <c r="ASK149" s="1"/>
      <c r="ASL149" s="1"/>
      <c r="ASM149" s="1"/>
      <c r="ASN149" s="1"/>
      <c r="ASO149" s="1"/>
      <c r="ASP149" s="1"/>
      <c r="ASQ149" s="1"/>
      <c r="ASR149" s="1"/>
      <c r="ASS149" s="1"/>
      <c r="AST149" s="1"/>
      <c r="ASU149" s="1"/>
      <c r="ASV149" s="1"/>
      <c r="ASW149" s="1"/>
      <c r="ASX149" s="1"/>
      <c r="ASY149" s="1"/>
      <c r="ASZ149" s="1"/>
      <c r="ATA149" s="1"/>
      <c r="ATB149" s="1"/>
      <c r="ATC149" s="1"/>
      <c r="ATD149" s="1"/>
      <c r="ATE149" s="1"/>
      <c r="ATF149" s="1"/>
      <c r="ATG149" s="1"/>
      <c r="ATH149" s="1"/>
      <c r="ATI149" s="1"/>
      <c r="ATJ149" s="1"/>
      <c r="ATK149" s="1"/>
      <c r="ATL149" s="1"/>
      <c r="ATM149" s="1"/>
      <c r="ATN149" s="1"/>
      <c r="ATO149" s="1"/>
      <c r="ATP149" s="1"/>
      <c r="ATQ149" s="1"/>
      <c r="ATR149" s="1"/>
      <c r="ATS149" s="1"/>
      <c r="ATT149" s="1"/>
      <c r="ATU149" s="1"/>
      <c r="ATV149" s="1"/>
      <c r="ATW149" s="1"/>
      <c r="ATX149" s="1"/>
      <c r="ATY149" s="1"/>
      <c r="ATZ149" s="1"/>
      <c r="AUA149" s="1"/>
      <c r="AUB149" s="1"/>
      <c r="AUC149" s="1"/>
      <c r="AUD149" s="1"/>
      <c r="AUE149" s="1"/>
      <c r="AUF149" s="1"/>
      <c r="AUG149" s="1"/>
      <c r="AUH149" s="1"/>
      <c r="AUI149" s="1"/>
      <c r="AUJ149" s="1"/>
      <c r="AUK149" s="1"/>
      <c r="AUL149" s="1"/>
      <c r="AUM149" s="1"/>
      <c r="AUN149" s="1"/>
      <c r="AUO149" s="1"/>
      <c r="AUP149" s="1"/>
      <c r="AUQ149" s="1"/>
      <c r="AUR149" s="1"/>
      <c r="AUS149" s="1"/>
      <c r="AUT149" s="1"/>
      <c r="AUU149" s="1"/>
      <c r="AUV149" s="1"/>
      <c r="AUW149" s="1"/>
      <c r="AUX149" s="1"/>
      <c r="AUY149" s="1"/>
      <c r="AUZ149" s="1"/>
      <c r="AVA149" s="1"/>
      <c r="AVB149" s="1"/>
      <c r="AVC149" s="1"/>
      <c r="AVD149" s="1"/>
      <c r="AVE149" s="1"/>
      <c r="AVF149" s="1"/>
      <c r="AVG149" s="1"/>
      <c r="AVH149" s="1"/>
      <c r="AVI149" s="1"/>
      <c r="AVJ149" s="1"/>
      <c r="AVK149" s="1"/>
      <c r="AVL149" s="1"/>
      <c r="AVM149" s="1"/>
      <c r="AVN149" s="1"/>
      <c r="AVO149" s="1"/>
      <c r="AVP149" s="1"/>
      <c r="AVQ149" s="1"/>
      <c r="AVR149" s="1"/>
      <c r="AVS149" s="1"/>
      <c r="AVT149" s="1"/>
      <c r="AVU149" s="1"/>
      <c r="AVV149" s="1"/>
      <c r="AVW149" s="1"/>
      <c r="AVX149" s="1"/>
      <c r="AVY149" s="1"/>
      <c r="AVZ149" s="1"/>
      <c r="AWA149" s="1"/>
      <c r="AWB149" s="1"/>
      <c r="AWC149" s="1"/>
      <c r="AWD149" s="1"/>
      <c r="AWE149" s="1"/>
      <c r="AWF149" s="1"/>
      <c r="AWG149" s="1"/>
      <c r="AWH149" s="1"/>
      <c r="AWI149" s="1"/>
      <c r="AWJ149" s="1"/>
      <c r="AWK149" s="1"/>
      <c r="AWL149" s="1"/>
      <c r="AWM149" s="1"/>
      <c r="AWN149" s="1"/>
      <c r="AWO149" s="1"/>
      <c r="AWP149" s="1"/>
      <c r="AWQ149" s="1"/>
      <c r="AWR149" s="1"/>
      <c r="AWS149" s="1"/>
      <c r="AWT149" s="1"/>
      <c r="AWU149" s="1"/>
      <c r="AWV149" s="1"/>
      <c r="AWW149" s="1"/>
      <c r="AWX149" s="1"/>
      <c r="AWY149" s="1"/>
      <c r="AWZ149" s="1"/>
      <c r="AXA149" s="1"/>
      <c r="AXB149" s="1"/>
      <c r="AXC149" s="1"/>
      <c r="AXD149" s="1"/>
      <c r="AXE149" s="1"/>
      <c r="AXF149" s="1"/>
      <c r="AXG149" s="1"/>
      <c r="AXH149" s="1"/>
      <c r="AXI149" s="1"/>
      <c r="AXJ149" s="1"/>
      <c r="AXK149" s="1"/>
      <c r="AXL149" s="1"/>
      <c r="AXM149" s="1"/>
      <c r="AXN149" s="1"/>
      <c r="AXO149" s="1"/>
      <c r="AXP149" s="1"/>
      <c r="AXQ149" s="1"/>
      <c r="AXR149" s="1"/>
      <c r="AXS149" s="1"/>
      <c r="AXT149" s="1"/>
      <c r="AXU149" s="1"/>
      <c r="AXV149" s="1"/>
      <c r="AXW149" s="1"/>
      <c r="AXX149" s="1"/>
      <c r="AXY149" s="1"/>
      <c r="AXZ149" s="1"/>
      <c r="AYA149" s="1"/>
      <c r="AYB149" s="1"/>
      <c r="AYC149" s="1"/>
      <c r="AYD149" s="1"/>
      <c r="AYE149" s="1"/>
      <c r="AYF149" s="1"/>
      <c r="AYG149" s="1"/>
      <c r="AYH149" s="1"/>
      <c r="AYI149" s="1"/>
      <c r="AYJ149" s="1"/>
      <c r="AYK149" s="1"/>
      <c r="AYL149" s="1"/>
      <c r="AYM149" s="1"/>
      <c r="AYN149" s="1"/>
      <c r="AYO149" s="1"/>
      <c r="AYP149" s="1"/>
      <c r="AYQ149" s="1"/>
      <c r="AYR149" s="1"/>
      <c r="AYS149" s="1"/>
      <c r="AYT149" s="1"/>
      <c r="AYU149" s="1"/>
      <c r="AYV149" s="1"/>
      <c r="AYW149" s="1"/>
      <c r="AYX149" s="1"/>
      <c r="AYY149" s="1"/>
      <c r="AYZ149" s="1"/>
      <c r="AZA149" s="1"/>
      <c r="AZB149" s="1"/>
      <c r="AZC149" s="1"/>
      <c r="AZD149" s="1"/>
      <c r="AZE149" s="1"/>
      <c r="AZF149" s="1"/>
      <c r="AZG149" s="1"/>
      <c r="AZH149" s="1"/>
      <c r="AZI149" s="1"/>
      <c r="AZJ149" s="1"/>
      <c r="AZK149" s="1"/>
      <c r="AZL149" s="1"/>
      <c r="AZM149" s="1"/>
      <c r="AZN149" s="1"/>
      <c r="AZO149" s="1"/>
      <c r="AZP149" s="1"/>
      <c r="AZQ149" s="1"/>
      <c r="AZR149" s="1"/>
      <c r="AZS149" s="1"/>
      <c r="AZT149" s="1"/>
      <c r="AZU149" s="1"/>
      <c r="AZV149" s="1"/>
      <c r="AZW149" s="1"/>
      <c r="AZX149" s="1"/>
      <c r="AZY149" s="1"/>
      <c r="AZZ149" s="1"/>
      <c r="BAA149" s="1"/>
      <c r="BAB149" s="1"/>
      <c r="BAC149" s="1"/>
      <c r="BAD149" s="1"/>
      <c r="BAE149" s="1"/>
      <c r="BAF149" s="1"/>
      <c r="BAG149" s="1"/>
      <c r="BAH149" s="1"/>
      <c r="BAI149" s="1"/>
      <c r="BAJ149" s="1"/>
      <c r="BAK149" s="1"/>
      <c r="BAL149" s="1"/>
      <c r="BAM149" s="1"/>
      <c r="BAN149" s="1"/>
      <c r="BAO149" s="1"/>
      <c r="BAP149" s="1"/>
      <c r="BAQ149" s="1"/>
      <c r="BAR149" s="1"/>
      <c r="BAS149" s="1"/>
      <c r="BAT149" s="1"/>
      <c r="BAU149" s="1"/>
      <c r="BAV149" s="1"/>
      <c r="BAW149" s="1"/>
      <c r="BAX149" s="1"/>
      <c r="BAY149" s="1"/>
      <c r="BAZ149" s="1"/>
      <c r="BBA149" s="1"/>
      <c r="BBB149" s="1"/>
      <c r="BBC149" s="1"/>
      <c r="BBD149" s="1"/>
      <c r="BBE149" s="1"/>
      <c r="BBF149" s="1"/>
      <c r="BBG149" s="1"/>
      <c r="BBH149" s="1"/>
      <c r="BBI149" s="1"/>
      <c r="BBJ149" s="1"/>
      <c r="BBK149" s="1"/>
      <c r="BBL149" s="1"/>
      <c r="BBM149" s="1"/>
      <c r="BBN149" s="1"/>
      <c r="BBO149" s="1"/>
      <c r="BBP149" s="1"/>
      <c r="BBQ149" s="1"/>
      <c r="BBR149" s="1"/>
      <c r="BBS149" s="1"/>
      <c r="BBT149" s="1"/>
      <c r="BBU149" s="1"/>
      <c r="BBV149" s="1"/>
      <c r="BBW149" s="1"/>
      <c r="BBX149" s="1"/>
      <c r="BBY149" s="1"/>
      <c r="BBZ149" s="1"/>
      <c r="BCA149" s="1"/>
      <c r="BCB149" s="1"/>
      <c r="BCC149" s="1"/>
      <c r="BCD149" s="1"/>
      <c r="BCE149" s="1"/>
      <c r="BCF149" s="1"/>
      <c r="BCG149" s="1"/>
      <c r="BCH149" s="1"/>
      <c r="BCI149" s="1"/>
      <c r="BCJ149" s="1"/>
      <c r="BCK149" s="1"/>
      <c r="BCL149" s="1"/>
      <c r="BCM149" s="1"/>
      <c r="BCN149" s="1"/>
      <c r="BCO149" s="1"/>
      <c r="BCP149" s="1"/>
      <c r="BCQ149" s="1"/>
      <c r="BCR149" s="1"/>
      <c r="BCS149" s="1"/>
      <c r="BCT149" s="1"/>
      <c r="BCU149" s="1"/>
      <c r="BCV149" s="1"/>
      <c r="BCW149" s="1"/>
      <c r="BCX149" s="1"/>
      <c r="BCY149" s="1"/>
      <c r="BCZ149" s="1"/>
      <c r="BDA149" s="1"/>
      <c r="BDB149" s="1"/>
      <c r="BDC149" s="1"/>
      <c r="BDD149" s="1"/>
      <c r="BDE149" s="1"/>
      <c r="BDF149" s="1"/>
      <c r="BDG149" s="1"/>
      <c r="BDH149" s="1"/>
      <c r="BDI149" s="1"/>
      <c r="BDJ149" s="1"/>
      <c r="BDK149" s="1"/>
      <c r="BDL149" s="1"/>
      <c r="BDM149" s="1"/>
      <c r="BDN149" s="1"/>
      <c r="BDO149" s="1"/>
      <c r="BDP149" s="1"/>
      <c r="BDQ149" s="1"/>
      <c r="BDR149" s="1"/>
      <c r="BDS149" s="1"/>
      <c r="BDT149" s="1"/>
      <c r="BDU149" s="1"/>
      <c r="BDV149" s="1"/>
      <c r="BDW149" s="1"/>
      <c r="BDX149" s="1"/>
      <c r="BDY149" s="1"/>
      <c r="BDZ149" s="1"/>
      <c r="BEA149" s="1"/>
      <c r="BEB149" s="1"/>
      <c r="BEC149" s="1"/>
      <c r="BED149" s="1"/>
      <c r="BEE149" s="1"/>
      <c r="BEF149" s="1"/>
      <c r="BEG149" s="1"/>
      <c r="BEH149" s="1"/>
      <c r="BEI149" s="1"/>
      <c r="BEJ149" s="1"/>
      <c r="BEK149" s="1"/>
      <c r="BEL149" s="1"/>
      <c r="BEM149" s="1"/>
      <c r="BEN149" s="1"/>
      <c r="BEO149" s="1"/>
      <c r="BEP149" s="1"/>
      <c r="BEQ149" s="1"/>
      <c r="BER149" s="1"/>
      <c r="BES149" s="1"/>
      <c r="BET149" s="1"/>
      <c r="BEU149" s="1"/>
      <c r="BEV149" s="1"/>
      <c r="BEW149" s="1"/>
      <c r="BEX149" s="1"/>
      <c r="BEY149" s="1"/>
      <c r="BEZ149" s="1"/>
      <c r="BFA149" s="1"/>
      <c r="BFB149" s="1"/>
      <c r="BFC149" s="1"/>
      <c r="BFD149" s="1"/>
      <c r="BFE149" s="1"/>
      <c r="BFF149" s="1"/>
      <c r="BFG149" s="1"/>
      <c r="BFH149" s="1"/>
      <c r="BFI149" s="1"/>
      <c r="BFJ149" s="1"/>
      <c r="BFK149" s="1"/>
      <c r="BFL149" s="1"/>
      <c r="BFM149" s="1"/>
      <c r="BFN149" s="1"/>
      <c r="BFO149" s="1"/>
      <c r="BFP149" s="1"/>
      <c r="BFQ149" s="1"/>
      <c r="BFR149" s="1"/>
      <c r="BFS149" s="1"/>
      <c r="BFT149" s="1"/>
      <c r="BFU149" s="1"/>
      <c r="BFV149" s="1"/>
      <c r="BFW149" s="1"/>
      <c r="BFX149" s="1"/>
      <c r="BFY149" s="1"/>
      <c r="BFZ149" s="1"/>
      <c r="BGA149" s="1"/>
      <c r="BGB149" s="1"/>
      <c r="BGC149" s="1"/>
      <c r="BGD149" s="1"/>
      <c r="BGE149" s="1"/>
      <c r="BGF149" s="1"/>
      <c r="BGG149" s="1"/>
      <c r="BGH149" s="1"/>
      <c r="BGI149" s="1"/>
      <c r="BGJ149" s="1"/>
      <c r="BGK149" s="1"/>
      <c r="BGL149" s="1"/>
      <c r="BGM149" s="1"/>
      <c r="BGN149" s="1"/>
      <c r="BGO149" s="1"/>
      <c r="BGP149" s="1"/>
      <c r="BGQ149" s="1"/>
      <c r="BGR149" s="1"/>
      <c r="BGS149" s="1"/>
      <c r="BGT149" s="1"/>
      <c r="BGU149" s="1"/>
      <c r="BGV149" s="1"/>
      <c r="BGW149" s="1"/>
      <c r="BGX149" s="1"/>
      <c r="BGY149" s="1"/>
      <c r="BGZ149" s="1"/>
      <c r="BHA149" s="1"/>
      <c r="BHB149" s="1"/>
      <c r="BHC149" s="1"/>
      <c r="BHD149" s="1"/>
      <c r="BHE149" s="1"/>
      <c r="BHF149" s="1"/>
      <c r="BHG149" s="1"/>
      <c r="BHH149" s="1"/>
      <c r="BHI149" s="1"/>
      <c r="BHJ149" s="1"/>
      <c r="BHK149" s="1"/>
      <c r="BHL149" s="1"/>
      <c r="BHM149" s="1"/>
      <c r="BHN149" s="1"/>
      <c r="BHO149" s="1"/>
      <c r="BHP149" s="1"/>
      <c r="BHQ149" s="1"/>
      <c r="BHR149" s="1"/>
      <c r="BHS149" s="1"/>
      <c r="BHT149" s="1"/>
      <c r="BHU149" s="1"/>
      <c r="BHV149" s="1"/>
      <c r="BHW149" s="1"/>
      <c r="BHX149" s="1"/>
      <c r="BHY149" s="1"/>
      <c r="BHZ149" s="1"/>
      <c r="BIA149" s="1"/>
      <c r="BIB149" s="1"/>
      <c r="BIC149" s="1"/>
      <c r="BID149" s="1"/>
      <c r="BIE149" s="1"/>
      <c r="BIF149" s="1"/>
      <c r="BIG149" s="1"/>
      <c r="BIH149" s="1"/>
      <c r="BII149" s="1"/>
      <c r="BIJ149" s="1"/>
      <c r="BIK149" s="1"/>
      <c r="BIL149" s="1"/>
      <c r="BIM149" s="1"/>
      <c r="BIN149" s="1"/>
      <c r="BIO149" s="1"/>
      <c r="BIP149" s="1"/>
      <c r="BIQ149" s="1"/>
      <c r="BIR149" s="1"/>
      <c r="BIS149" s="1"/>
    </row>
    <row r="150" spans="1:1605" s="1" customFormat="1" ht="18.75" x14ac:dyDescent="0.4">
      <c r="A150" s="73">
        <v>88803491</v>
      </c>
      <c r="B150" s="75" t="s">
        <v>141</v>
      </c>
      <c r="C150" s="110">
        <v>770</v>
      </c>
      <c r="D150" s="59">
        <f t="shared" si="54"/>
        <v>0.1153106107386946</v>
      </c>
      <c r="E150" s="59">
        <f t="shared" si="55"/>
        <v>0.15444888372664567</v>
      </c>
      <c r="F150" s="59">
        <f t="shared" si="56"/>
        <v>2.3567132121776999E-2</v>
      </c>
      <c r="G150" s="60">
        <f t="shared" si="52"/>
        <v>0.29332662658711728</v>
      </c>
      <c r="H150" s="46"/>
      <c r="I150" s="46"/>
      <c r="J150" s="59">
        <f t="shared" si="57"/>
        <v>2.4215228255125867E-2</v>
      </c>
      <c r="K150" s="59">
        <f t="shared" si="58"/>
        <v>8.4946886049655126E-2</v>
      </c>
      <c r="L150" s="59">
        <f t="shared" si="59"/>
        <v>5.8917830304442498E-3</v>
      </c>
      <c r="M150" s="46"/>
      <c r="N150" s="59">
        <f t="shared" si="60"/>
        <v>2.7674546577286702E-2</v>
      </c>
      <c r="O150" s="59">
        <f t="shared" si="61"/>
        <v>9.2669330235987404E-2</v>
      </c>
      <c r="P150" s="59">
        <f t="shared" si="62"/>
        <v>7.0701396365330993E-3</v>
      </c>
      <c r="Q150" s="46"/>
      <c r="R150" s="59">
        <f t="shared" si="63"/>
        <v>2.7674546577286702E-2</v>
      </c>
      <c r="S150" s="59">
        <f t="shared" si="64"/>
        <v>9.2669330235987404E-2</v>
      </c>
      <c r="T150" s="59">
        <f>F150*0.3</f>
        <v>7.0701396365330993E-3</v>
      </c>
      <c r="V150" s="59">
        <v>2.7674546577286702E-2</v>
      </c>
      <c r="W150" s="59">
        <v>9.2669330235987404E-2</v>
      </c>
      <c r="X150" s="59">
        <v>7.0701396365330993E-3</v>
      </c>
    </row>
    <row r="151" spans="1:1605" ht="18.75" x14ac:dyDescent="0.4">
      <c r="A151" s="9">
        <v>91116532</v>
      </c>
      <c r="B151" s="54" t="s">
        <v>142</v>
      </c>
      <c r="C151" s="95">
        <v>2521</v>
      </c>
      <c r="D151" s="55">
        <f t="shared" si="54"/>
        <v>0.37752993463928447</v>
      </c>
      <c r="E151" s="55">
        <f t="shared" si="55"/>
        <v>0.50566965698035549</v>
      </c>
      <c r="F151" s="55">
        <f t="shared" si="56"/>
        <v>7.7159402699999755E-2</v>
      </c>
      <c r="G151" s="56">
        <f t="shared" si="52"/>
        <v>0.96035899431963978</v>
      </c>
      <c r="H151" s="57"/>
      <c r="I151" s="57"/>
      <c r="J151" s="55">
        <f t="shared" si="57"/>
        <v>7.928128627424974E-2</v>
      </c>
      <c r="K151" s="55">
        <f t="shared" si="58"/>
        <v>0.27811831133919557</v>
      </c>
      <c r="L151" s="55">
        <f t="shared" si="59"/>
        <v>1.9289850674999939E-2</v>
      </c>
      <c r="M151" s="57"/>
      <c r="N151" s="55">
        <f t="shared" si="60"/>
        <v>9.0607184313428263E-2</v>
      </c>
      <c r="O151" s="55">
        <f t="shared" si="61"/>
        <v>0.30340179418821328</v>
      </c>
      <c r="P151" s="55">
        <f t="shared" si="62"/>
        <v>2.3147820809999924E-2</v>
      </c>
      <c r="Q151" s="57"/>
      <c r="R151" s="55">
        <f t="shared" si="63"/>
        <v>9.0607184313428263E-2</v>
      </c>
      <c r="S151" s="55">
        <f t="shared" si="64"/>
        <v>0.30340179418821328</v>
      </c>
      <c r="T151" s="55">
        <f>F151*0.3</f>
        <v>2.3147820809999924E-2</v>
      </c>
      <c r="V151" s="55">
        <v>9.0607184313428263E-2</v>
      </c>
      <c r="W151" s="55">
        <v>0.30340179418821328</v>
      </c>
      <c r="X151" s="55">
        <v>2.3147820809999924E-2</v>
      </c>
    </row>
    <row r="152" spans="1:1605" s="1" customFormat="1" ht="18.75" x14ac:dyDescent="0.4">
      <c r="A152" s="46">
        <v>91116731</v>
      </c>
      <c r="B152" s="58" t="s">
        <v>143</v>
      </c>
      <c r="C152" s="110">
        <v>28104</v>
      </c>
      <c r="D152" s="59">
        <f t="shared" si="54"/>
        <v>4.2086875379224322</v>
      </c>
      <c r="E152" s="59">
        <f t="shared" si="55"/>
        <v>5.6371836730566889</v>
      </c>
      <c r="F152" s="59">
        <f t="shared" si="56"/>
        <v>0.8601697157797672</v>
      </c>
      <c r="G152" s="60">
        <f t="shared" si="52"/>
        <v>10.706040926758888</v>
      </c>
      <c r="H152" s="46"/>
      <c r="I152" s="46"/>
      <c r="J152" s="59">
        <f t="shared" si="57"/>
        <v>0.88382438296371069</v>
      </c>
      <c r="K152" s="59">
        <f t="shared" si="58"/>
        <v>3.100451020181179</v>
      </c>
      <c r="L152" s="59">
        <f t="shared" si="59"/>
        <v>0.2150424289449418</v>
      </c>
      <c r="M152" s="46"/>
      <c r="N152" s="59">
        <f t="shared" si="60"/>
        <v>1.0100850091013838</v>
      </c>
      <c r="O152" s="59">
        <f t="shared" si="61"/>
        <v>3.3823102038340132</v>
      </c>
      <c r="P152" s="59">
        <f t="shared" si="62"/>
        <v>0.25805091473393016</v>
      </c>
      <c r="Q152" s="46"/>
      <c r="R152" s="59">
        <f t="shared" si="63"/>
        <v>1.0100850091013838</v>
      </c>
      <c r="S152" s="59">
        <f t="shared" si="64"/>
        <v>3.3823102038340132</v>
      </c>
      <c r="T152" s="59">
        <f>F152*0.3</f>
        <v>0.25805091473393016</v>
      </c>
      <c r="V152" s="59">
        <v>1.0100850091013838</v>
      </c>
      <c r="W152" s="59">
        <v>3.3823102038340132</v>
      </c>
      <c r="X152" s="59">
        <v>0.25805091473393016</v>
      </c>
    </row>
    <row r="153" spans="1:1605" s="1" customFormat="1" ht="18.75" x14ac:dyDescent="0.4">
      <c r="A153" s="46">
        <v>91118346</v>
      </c>
      <c r="B153" s="54" t="s">
        <v>144</v>
      </c>
      <c r="C153" s="95">
        <v>21786</v>
      </c>
      <c r="D153" s="55">
        <f t="shared" si="54"/>
        <v>3.2625415137054552</v>
      </c>
      <c r="E153" s="55">
        <f t="shared" si="55"/>
        <v>4.3699004946346793</v>
      </c>
      <c r="F153" s="55">
        <f t="shared" si="56"/>
        <v>0.666796805720823</v>
      </c>
      <c r="G153" s="56">
        <f t="shared" si="52"/>
        <v>8.2992388140609581</v>
      </c>
      <c r="H153" s="57"/>
      <c r="I153" s="57"/>
      <c r="J153" s="55">
        <f t="shared" si="57"/>
        <v>0.68513371787814559</v>
      </c>
      <c r="K153" s="55">
        <f t="shared" si="58"/>
        <v>2.403445272049074</v>
      </c>
      <c r="L153" s="55">
        <f t="shared" si="59"/>
        <v>0.16669920143020575</v>
      </c>
      <c r="M153" s="57"/>
      <c r="N153" s="55">
        <f t="shared" si="60"/>
        <v>0.78300996328930916</v>
      </c>
      <c r="O153" s="55">
        <f t="shared" si="61"/>
        <v>2.6219402967808074</v>
      </c>
      <c r="P153" s="55">
        <f t="shared" si="62"/>
        <v>0.2000390417162469</v>
      </c>
      <c r="Q153" s="57"/>
      <c r="R153" s="55">
        <f t="shared" si="63"/>
        <v>0.78300996328930916</v>
      </c>
      <c r="S153" s="55">
        <f t="shared" si="64"/>
        <v>2.6219402967808074</v>
      </c>
      <c r="T153" s="55">
        <f>F153*0.3</f>
        <v>0.2000390417162469</v>
      </c>
      <c r="V153" s="55">
        <v>0.78300996328930916</v>
      </c>
      <c r="W153" s="55">
        <v>2.6219402967808074</v>
      </c>
      <c r="X153" s="55">
        <v>0.2000390417162469</v>
      </c>
    </row>
    <row r="154" spans="1:1605" ht="18.75" x14ac:dyDescent="0.4">
      <c r="A154" s="9">
        <v>91176746</v>
      </c>
      <c r="B154" s="47" t="s">
        <v>145</v>
      </c>
      <c r="C154" s="109">
        <v>2835</v>
      </c>
      <c r="D154" s="59">
        <f t="shared" si="54"/>
        <v>0.42455270317428462</v>
      </c>
      <c r="E154" s="59">
        <f t="shared" si="55"/>
        <v>0.56865270826628633</v>
      </c>
      <c r="F154" s="59">
        <f t="shared" si="56"/>
        <v>8.6769895539269851E-2</v>
      </c>
      <c r="G154" s="60">
        <f t="shared" si="52"/>
        <v>1.0799753069798408</v>
      </c>
      <c r="I154" s="46"/>
      <c r="J154" s="59">
        <f t="shared" si="57"/>
        <v>8.9156067666599767E-2</v>
      </c>
      <c r="K154" s="59">
        <f t="shared" si="58"/>
        <v>0.31275898954645753</v>
      </c>
      <c r="L154" s="59">
        <f t="shared" si="59"/>
        <v>2.1692473884817463E-2</v>
      </c>
      <c r="M154" s="46"/>
      <c r="N154" s="59">
        <f t="shared" si="60"/>
        <v>0.10189264876182831</v>
      </c>
      <c r="O154" s="59">
        <f t="shared" si="61"/>
        <v>0.34119162495977179</v>
      </c>
      <c r="P154" s="59">
        <f t="shared" si="62"/>
        <v>2.6030968661780955E-2</v>
      </c>
      <c r="Q154" s="46"/>
      <c r="R154" s="59">
        <f t="shared" si="63"/>
        <v>0.10189264876182831</v>
      </c>
      <c r="S154" s="59">
        <f t="shared" si="64"/>
        <v>0.34119162495977179</v>
      </c>
      <c r="T154" s="59">
        <f t="shared" ref="T154" si="68">F154*0.3</f>
        <v>2.6030968661780955E-2</v>
      </c>
      <c r="U154" s="1"/>
      <c r="V154" s="59">
        <v>0.10189264876182831</v>
      </c>
      <c r="W154" s="59">
        <v>0.34119162495977179</v>
      </c>
      <c r="X154" s="59">
        <v>2.6030968661780955E-2</v>
      </c>
    </row>
    <row r="155" spans="1:1605" s="1" customFormat="1" ht="18.75" x14ac:dyDescent="0.4">
      <c r="A155" s="46">
        <v>91810699</v>
      </c>
      <c r="B155" s="54" t="s">
        <v>146</v>
      </c>
      <c r="C155" s="95">
        <v>1129</v>
      </c>
      <c r="D155" s="55">
        <f t="shared" si="54"/>
        <v>0.16907231107011195</v>
      </c>
      <c r="E155" s="55">
        <f t="shared" si="55"/>
        <v>0.22645816847712075</v>
      </c>
      <c r="F155" s="55">
        <f t="shared" si="56"/>
        <v>3.455492489024186E-2</v>
      </c>
      <c r="G155" s="56">
        <f t="shared" si="52"/>
        <v>0.43008540443747456</v>
      </c>
      <c r="H155" s="57"/>
      <c r="I155" s="57"/>
      <c r="J155" s="55">
        <f t="shared" si="57"/>
        <v>3.5505185324723507E-2</v>
      </c>
      <c r="K155" s="55">
        <f t="shared" si="58"/>
        <v>0.12455199266241643</v>
      </c>
      <c r="L155" s="55">
        <f t="shared" si="59"/>
        <v>8.638731222560465E-3</v>
      </c>
      <c r="M155" s="57"/>
      <c r="N155" s="55">
        <f t="shared" si="60"/>
        <v>4.0577354656826867E-2</v>
      </c>
      <c r="O155" s="55">
        <f t="shared" si="61"/>
        <v>0.13587490108627245</v>
      </c>
      <c r="P155" s="55">
        <f t="shared" si="62"/>
        <v>1.0366477467072558E-2</v>
      </c>
      <c r="Q155" s="57"/>
      <c r="R155" s="55">
        <f t="shared" si="63"/>
        <v>4.0577354656826867E-2</v>
      </c>
      <c r="S155" s="55">
        <f t="shared" si="64"/>
        <v>0.13587490108627245</v>
      </c>
      <c r="T155" s="55">
        <f>F155*0.3</f>
        <v>1.0366477467072558E-2</v>
      </c>
      <c r="V155" s="55">
        <v>4.0577354656826867E-2</v>
      </c>
      <c r="W155" s="55">
        <v>0.13587490108627245</v>
      </c>
      <c r="X155" s="55">
        <v>1.0366477467072558E-2</v>
      </c>
    </row>
    <row r="156" spans="1:1605" ht="18.75" x14ac:dyDescent="0.4">
      <c r="A156" s="9">
        <v>91811142</v>
      </c>
      <c r="B156" s="58" t="s">
        <v>147</v>
      </c>
      <c r="C156" s="110">
        <v>1918</v>
      </c>
      <c r="D156" s="59">
        <f t="shared" si="54"/>
        <v>0.28722824856729384</v>
      </c>
      <c r="E156" s="59">
        <f t="shared" si="55"/>
        <v>0.38471812855546289</v>
      </c>
      <c r="F156" s="59">
        <f t="shared" si="56"/>
        <v>5.8703583648789977E-2</v>
      </c>
      <c r="G156" s="60">
        <f t="shared" si="52"/>
        <v>0.73064996077154676</v>
      </c>
      <c r="I156" s="46"/>
      <c r="J156" s="59">
        <f t="shared" si="57"/>
        <v>6.0317932199131702E-2</v>
      </c>
      <c r="K156" s="59">
        <f t="shared" si="58"/>
        <v>0.21159497070550462</v>
      </c>
      <c r="L156" s="59">
        <f t="shared" si="59"/>
        <v>1.4675895912197494E-2</v>
      </c>
      <c r="M156" s="46"/>
      <c r="N156" s="59">
        <f t="shared" si="60"/>
        <v>6.8934779656150524E-2</v>
      </c>
      <c r="O156" s="59">
        <f t="shared" si="61"/>
        <v>0.23083087713327771</v>
      </c>
      <c r="P156" s="59">
        <f t="shared" si="62"/>
        <v>1.7611075094636993E-2</v>
      </c>
      <c r="Q156" s="46"/>
      <c r="R156" s="59">
        <f t="shared" si="63"/>
        <v>6.8934779656150524E-2</v>
      </c>
      <c r="S156" s="59">
        <f t="shared" si="64"/>
        <v>0.23083087713327771</v>
      </c>
      <c r="T156" s="59">
        <f t="shared" ref="T156" si="69">F156*0.3</f>
        <v>1.7611075094636993E-2</v>
      </c>
      <c r="V156" s="59">
        <v>6.8934779656150524E-2</v>
      </c>
      <c r="W156" s="59">
        <v>0.23083087713327771</v>
      </c>
      <c r="X156" s="59">
        <v>1.7611075094636993E-2</v>
      </c>
    </row>
    <row r="157" spans="1:1605" s="1" customFormat="1" ht="18.75" x14ac:dyDescent="0.4">
      <c r="A157" s="118">
        <v>91811294</v>
      </c>
      <c r="B157" s="54" t="s">
        <v>148</v>
      </c>
      <c r="C157" s="95">
        <v>745</v>
      </c>
      <c r="D157" s="55">
        <f t="shared" si="54"/>
        <v>0.11156675974068503</v>
      </c>
      <c r="E157" s="55">
        <f t="shared" si="55"/>
        <v>0.14943430957967666</v>
      </c>
      <c r="F157" s="55">
        <f t="shared" si="56"/>
        <v>2.2801965494446574E-2</v>
      </c>
      <c r="G157" s="56">
        <f t="shared" si="52"/>
        <v>0.28380303481480829</v>
      </c>
      <c r="H157" s="57"/>
      <c r="I157" s="57"/>
      <c r="J157" s="55">
        <f t="shared" si="57"/>
        <v>2.3429019545543855E-2</v>
      </c>
      <c r="K157" s="55">
        <f t="shared" si="58"/>
        <v>8.218887026882217E-2</v>
      </c>
      <c r="L157" s="55">
        <f t="shared" si="59"/>
        <v>5.7004913736116436E-3</v>
      </c>
      <c r="M157" s="57"/>
      <c r="N157" s="55">
        <f t="shared" si="60"/>
        <v>2.6776022337764407E-2</v>
      </c>
      <c r="O157" s="55">
        <f t="shared" si="61"/>
        <v>8.9660585747805985E-2</v>
      </c>
      <c r="P157" s="55">
        <f t="shared" si="62"/>
        <v>6.8405896483339718E-3</v>
      </c>
      <c r="Q157" s="57"/>
      <c r="R157" s="55">
        <f t="shared" si="63"/>
        <v>2.6776022337764407E-2</v>
      </c>
      <c r="S157" s="55">
        <f t="shared" si="64"/>
        <v>8.9660585747805985E-2</v>
      </c>
      <c r="T157" s="55">
        <f>F157*0.3</f>
        <v>6.8405896483339718E-3</v>
      </c>
      <c r="V157" s="55">
        <v>2.6776022337764407E-2</v>
      </c>
      <c r="W157" s="55">
        <v>8.9660585747805985E-2</v>
      </c>
      <c r="X157" s="55">
        <v>6.8405896483339718E-3</v>
      </c>
    </row>
    <row r="158" spans="1:1605" ht="18.75" x14ac:dyDescent="0.4">
      <c r="A158" s="9">
        <v>91811425</v>
      </c>
      <c r="B158" s="47" t="s">
        <v>149</v>
      </c>
      <c r="C158" s="109">
        <v>6761</v>
      </c>
      <c r="D158" s="59">
        <f t="shared" si="54"/>
        <v>1.0124870639017067</v>
      </c>
      <c r="E158" s="59">
        <f t="shared" si="55"/>
        <v>1.3561414323063006</v>
      </c>
      <c r="F158" s="59">
        <f t="shared" si="56"/>
        <v>0.20693166269523933</v>
      </c>
      <c r="G158" s="60">
        <f t="shared" si="52"/>
        <v>2.5755601589032464</v>
      </c>
      <c r="I158" s="46"/>
      <c r="J158" s="59">
        <f t="shared" si="57"/>
        <v>0.2126222834193584</v>
      </c>
      <c r="K158" s="59">
        <f t="shared" si="58"/>
        <v>0.74587778776846536</v>
      </c>
      <c r="L158" s="59">
        <f t="shared" si="59"/>
        <v>5.1732915673809832E-2</v>
      </c>
      <c r="M158" s="46"/>
      <c r="N158" s="59">
        <f t="shared" si="60"/>
        <v>0.24299689533640961</v>
      </c>
      <c r="O158" s="59">
        <f t="shared" si="61"/>
        <v>0.81368485938378032</v>
      </c>
      <c r="P158" s="59">
        <f t="shared" si="62"/>
        <v>6.2079498808571797E-2</v>
      </c>
      <c r="Q158" s="46"/>
      <c r="R158" s="59">
        <f t="shared" si="63"/>
        <v>0.24299689533640961</v>
      </c>
      <c r="S158" s="59">
        <f t="shared" si="64"/>
        <v>0.81368485938378032</v>
      </c>
      <c r="T158" s="59">
        <f t="shared" ref="T158:T159" si="70">F158*0.3</f>
        <v>6.2079498808571797E-2</v>
      </c>
      <c r="V158" s="59">
        <v>0.24299689533640961</v>
      </c>
      <c r="W158" s="59">
        <v>0.81368485938378032</v>
      </c>
      <c r="X158" s="59">
        <v>6.2079498808571797E-2</v>
      </c>
    </row>
    <row r="159" spans="1:1605" s="1" customFormat="1" ht="18.75" x14ac:dyDescent="0.4">
      <c r="A159" s="46">
        <v>91811729</v>
      </c>
      <c r="B159" s="54" t="s">
        <v>150</v>
      </c>
      <c r="C159" s="95">
        <v>6165</v>
      </c>
      <c r="D159" s="55">
        <f t="shared" si="54"/>
        <v>0.92323365610915875</v>
      </c>
      <c r="E159" s="55">
        <f t="shared" si="55"/>
        <v>1.2365939846425593</v>
      </c>
      <c r="F159" s="55">
        <f t="shared" si="56"/>
        <v>0.18869009029968209</v>
      </c>
      <c r="G159" s="56">
        <f t="shared" si="52"/>
        <v>2.3485177310514005</v>
      </c>
      <c r="H159" s="57"/>
      <c r="I159" s="57"/>
      <c r="J159" s="55">
        <f t="shared" si="57"/>
        <v>0.19387906778292333</v>
      </c>
      <c r="K159" s="55">
        <f t="shared" si="58"/>
        <v>0.68012669155340766</v>
      </c>
      <c r="L159" s="55">
        <f t="shared" si="59"/>
        <v>4.7172522574920522E-2</v>
      </c>
      <c r="M159" s="57"/>
      <c r="N159" s="55">
        <f t="shared" si="60"/>
        <v>0.22157607746619809</v>
      </c>
      <c r="O159" s="55">
        <f t="shared" si="61"/>
        <v>0.74195639078553555</v>
      </c>
      <c r="P159" s="55">
        <f t="shared" si="62"/>
        <v>5.6607027089904623E-2</v>
      </c>
      <c r="Q159" s="57"/>
      <c r="R159" s="55">
        <f t="shared" si="63"/>
        <v>0.22157607746619809</v>
      </c>
      <c r="S159" s="55">
        <f t="shared" si="64"/>
        <v>0.74195639078553555</v>
      </c>
      <c r="T159" s="55">
        <f t="shared" si="70"/>
        <v>5.6607027089904623E-2</v>
      </c>
      <c r="V159" s="55">
        <v>0.22157607746619809</v>
      </c>
      <c r="W159" s="55">
        <v>0.74195639078553555</v>
      </c>
      <c r="X159" s="55">
        <v>5.6607027089904623E-2</v>
      </c>
    </row>
    <row r="160" spans="1:1605" ht="18.75" x14ac:dyDescent="0.4">
      <c r="A160" s="9">
        <v>91814625</v>
      </c>
      <c r="B160" s="47" t="s">
        <v>151</v>
      </c>
      <c r="C160" s="109">
        <v>8131</v>
      </c>
      <c r="D160" s="59">
        <f t="shared" si="54"/>
        <v>1.2176500985926308</v>
      </c>
      <c r="E160" s="59">
        <f t="shared" si="55"/>
        <v>1.6309400955602025</v>
      </c>
      <c r="F160" s="59">
        <f t="shared" si="56"/>
        <v>0.24886279387294644</v>
      </c>
      <c r="G160" s="60">
        <f t="shared" si="52"/>
        <v>3.0974529880257795</v>
      </c>
      <c r="I160" s="46"/>
      <c r="J160" s="59">
        <f t="shared" si="57"/>
        <v>0.25570652070445249</v>
      </c>
      <c r="K160" s="59">
        <f t="shared" si="58"/>
        <v>0.89701705255811148</v>
      </c>
      <c r="L160" s="59">
        <f t="shared" si="59"/>
        <v>6.2215698468236609E-2</v>
      </c>
      <c r="M160" s="46"/>
      <c r="N160" s="59">
        <f t="shared" si="60"/>
        <v>0.29223602366223139</v>
      </c>
      <c r="O160" s="59">
        <f t="shared" si="61"/>
        <v>0.9785640573361214</v>
      </c>
      <c r="P160" s="59">
        <f t="shared" si="62"/>
        <v>7.4658838161883928E-2</v>
      </c>
      <c r="Q160" s="46"/>
      <c r="R160" s="59">
        <f t="shared" si="63"/>
        <v>0.29223602366223139</v>
      </c>
      <c r="S160" s="59">
        <f t="shared" si="64"/>
        <v>0.9785640573361214</v>
      </c>
      <c r="T160" s="59">
        <f t="shared" ref="T160:T168" si="71">F160*0.3</f>
        <v>7.4658838161883928E-2</v>
      </c>
      <c r="V160" s="59">
        <v>0.29223602366223139</v>
      </c>
      <c r="W160" s="59">
        <v>0.9785640573361214</v>
      </c>
      <c r="X160" s="59">
        <v>7.4658838161883928E-2</v>
      </c>
    </row>
    <row r="161" spans="1:24" s="1" customFormat="1" ht="18.75" x14ac:dyDescent="0.4">
      <c r="A161" s="46">
        <v>91815718</v>
      </c>
      <c r="B161" s="54" t="s">
        <v>152</v>
      </c>
      <c r="C161" s="95">
        <v>3151</v>
      </c>
      <c r="D161" s="55">
        <f t="shared" si="54"/>
        <v>0.47187497978912551</v>
      </c>
      <c r="E161" s="55">
        <f t="shared" si="55"/>
        <v>0.63203692548397472</v>
      </c>
      <c r="F161" s="55">
        <f t="shared" si="56"/>
        <v>9.6441601708726385E-2</v>
      </c>
      <c r="G161" s="56">
        <f t="shared" si="52"/>
        <v>1.2003535069818265</v>
      </c>
      <c r="H161" s="57"/>
      <c r="I161" s="57"/>
      <c r="J161" s="55">
        <f t="shared" si="57"/>
        <v>9.9093745755716348E-2</v>
      </c>
      <c r="K161" s="55">
        <f t="shared" si="58"/>
        <v>0.34762030901618612</v>
      </c>
      <c r="L161" s="55">
        <f t="shared" si="59"/>
        <v>2.4110400427181596E-2</v>
      </c>
      <c r="M161" s="57"/>
      <c r="N161" s="55">
        <f t="shared" si="60"/>
        <v>0.11324999514939012</v>
      </c>
      <c r="O161" s="55">
        <f t="shared" si="61"/>
        <v>0.37922215529038483</v>
      </c>
      <c r="P161" s="55">
        <f t="shared" si="62"/>
        <v>2.8932480512617913E-2</v>
      </c>
      <c r="Q161" s="57"/>
      <c r="R161" s="55">
        <f t="shared" si="63"/>
        <v>0.11324999514939012</v>
      </c>
      <c r="S161" s="55">
        <f t="shared" si="64"/>
        <v>0.37922215529038483</v>
      </c>
      <c r="T161" s="55">
        <f t="shared" si="71"/>
        <v>2.8932480512617913E-2</v>
      </c>
      <c r="V161" s="55">
        <v>0.11324999514939012</v>
      </c>
      <c r="W161" s="55">
        <v>0.37922215529038483</v>
      </c>
      <c r="X161" s="55">
        <v>2.8932480512617913E-2</v>
      </c>
    </row>
    <row r="162" spans="1:24" ht="18.75" x14ac:dyDescent="0.4">
      <c r="A162" s="9">
        <v>91816109</v>
      </c>
      <c r="B162" s="47" t="s">
        <v>153</v>
      </c>
      <c r="C162" s="109">
        <v>16434</v>
      </c>
      <c r="D162" s="59">
        <f t="shared" si="54"/>
        <v>2.4610578920515676</v>
      </c>
      <c r="E162" s="59">
        <f t="shared" si="55"/>
        <v>3.2963804612515522</v>
      </c>
      <c r="F162" s="59">
        <f t="shared" si="56"/>
        <v>0.50298993414192616</v>
      </c>
      <c r="G162" s="60">
        <f t="shared" si="52"/>
        <v>6.2604282874450456</v>
      </c>
      <c r="I162" s="46"/>
      <c r="J162" s="59">
        <f t="shared" si="57"/>
        <v>0.51682215733082915</v>
      </c>
      <c r="K162" s="59">
        <f t="shared" si="58"/>
        <v>1.8130092536883538</v>
      </c>
      <c r="L162" s="59">
        <f t="shared" si="59"/>
        <v>0.12574748353548154</v>
      </c>
      <c r="M162" s="46"/>
      <c r="N162" s="59">
        <f t="shared" si="60"/>
        <v>0.59065389409237623</v>
      </c>
      <c r="O162" s="59">
        <f t="shared" si="61"/>
        <v>1.9778282767509312</v>
      </c>
      <c r="P162" s="59">
        <f t="shared" si="62"/>
        <v>0.15089698024257783</v>
      </c>
      <c r="Q162" s="46"/>
      <c r="R162" s="59">
        <f t="shared" si="63"/>
        <v>0.59065389409237623</v>
      </c>
      <c r="S162" s="59">
        <f t="shared" si="64"/>
        <v>1.9778282767509312</v>
      </c>
      <c r="T162" s="59">
        <f t="shared" si="71"/>
        <v>0.15089698024257783</v>
      </c>
      <c r="V162" s="59">
        <v>0.59065389409237623</v>
      </c>
      <c r="W162" s="59">
        <v>1.9778282767509312</v>
      </c>
      <c r="X162" s="59">
        <v>0.15089698024257783</v>
      </c>
    </row>
    <row r="163" spans="1:24" s="1" customFormat="1" ht="18.75" x14ac:dyDescent="0.4">
      <c r="A163" s="46">
        <v>91816491</v>
      </c>
      <c r="B163" s="54" t="s">
        <v>154</v>
      </c>
      <c r="C163" s="95">
        <v>44301</v>
      </c>
      <c r="D163" s="55">
        <f t="shared" si="54"/>
        <v>6.6342537225128702</v>
      </c>
      <c r="E163" s="55">
        <f t="shared" si="55"/>
        <v>8.8860259713949752</v>
      </c>
      <c r="F163" s="55">
        <f t="shared" si="56"/>
        <v>1.3559058702946012</v>
      </c>
      <c r="G163" s="56">
        <f t="shared" si="52"/>
        <v>16.876185564202448</v>
      </c>
      <c r="H163" s="57"/>
      <c r="I163" s="57"/>
      <c r="J163" s="55">
        <f t="shared" si="57"/>
        <v>1.3931932817277026</v>
      </c>
      <c r="K163" s="55">
        <f t="shared" si="58"/>
        <v>4.8873142842672364</v>
      </c>
      <c r="L163" s="55">
        <f t="shared" si="59"/>
        <v>0.3389764675736503</v>
      </c>
      <c r="M163" s="57"/>
      <c r="N163" s="55">
        <f t="shared" si="60"/>
        <v>1.5922208934030888</v>
      </c>
      <c r="O163" s="55">
        <f t="shared" si="61"/>
        <v>5.3316155828369851</v>
      </c>
      <c r="P163" s="55">
        <f t="shared" si="62"/>
        <v>0.40677176108838037</v>
      </c>
      <c r="Q163" s="57"/>
      <c r="R163" s="55">
        <f t="shared" si="63"/>
        <v>1.5922208934030888</v>
      </c>
      <c r="S163" s="55">
        <f t="shared" si="64"/>
        <v>5.3316155828369851</v>
      </c>
      <c r="T163" s="55">
        <f t="shared" si="71"/>
        <v>0.40677176108838037</v>
      </c>
      <c r="V163" s="55">
        <v>1.5922208934030888</v>
      </c>
      <c r="W163" s="55">
        <v>5.3316155828369851</v>
      </c>
      <c r="X163" s="55">
        <v>0.40677176108838037</v>
      </c>
    </row>
    <row r="164" spans="1:24" ht="18.75" x14ac:dyDescent="0.4">
      <c r="A164" s="9">
        <v>92642053</v>
      </c>
      <c r="B164" s="47" t="s">
        <v>155</v>
      </c>
      <c r="C164" s="109">
        <v>12115</v>
      </c>
      <c r="D164" s="59">
        <f t="shared" si="54"/>
        <v>1.8142701936354351</v>
      </c>
      <c r="E164" s="59">
        <f t="shared" si="55"/>
        <v>2.4300626316211851</v>
      </c>
      <c r="F164" s="59">
        <f t="shared" si="56"/>
        <v>0.37079974760432249</v>
      </c>
      <c r="G164" s="60">
        <f t="shared" si="52"/>
        <v>4.6151325728609427</v>
      </c>
      <c r="I164" s="46"/>
      <c r="J164" s="59">
        <f t="shared" si="57"/>
        <v>0.38099674066344136</v>
      </c>
      <c r="K164" s="59">
        <f t="shared" si="58"/>
        <v>1.3365344473916518</v>
      </c>
      <c r="L164" s="59">
        <f t="shared" si="59"/>
        <v>9.2699936901080623E-2</v>
      </c>
      <c r="M164" s="46"/>
      <c r="N164" s="59">
        <f t="shared" si="60"/>
        <v>0.4354248464725044</v>
      </c>
      <c r="O164" s="59">
        <f t="shared" si="61"/>
        <v>1.4580375789727109</v>
      </c>
      <c r="P164" s="59">
        <f t="shared" si="62"/>
        <v>0.11123992428129674</v>
      </c>
      <c r="Q164" s="46"/>
      <c r="R164" s="59">
        <f t="shared" si="63"/>
        <v>0.4354248464725044</v>
      </c>
      <c r="S164" s="59">
        <f t="shared" si="64"/>
        <v>1.4580375789727109</v>
      </c>
      <c r="T164" s="59">
        <f t="shared" si="71"/>
        <v>0.11123992428129674</v>
      </c>
      <c r="V164" s="59">
        <v>0.4354248464725044</v>
      </c>
      <c r="W164" s="59">
        <v>1.4580375789727109</v>
      </c>
      <c r="X164" s="59">
        <v>0.11123992428129674</v>
      </c>
    </row>
    <row r="165" spans="1:24" s="1" customFormat="1" ht="18.75" x14ac:dyDescent="0.4">
      <c r="A165" s="46">
        <v>92642268</v>
      </c>
      <c r="B165" s="54" t="s">
        <v>156</v>
      </c>
      <c r="C165" s="95">
        <v>18377</v>
      </c>
      <c r="D165" s="55">
        <f t="shared" si="54"/>
        <v>2.7520299916168711</v>
      </c>
      <c r="E165" s="55">
        <f t="shared" si="55"/>
        <v>3.6861131639539844</v>
      </c>
      <c r="F165" s="55">
        <f t="shared" si="56"/>
        <v>0.56245868441804658</v>
      </c>
      <c r="G165" s="56">
        <f t="shared" si="52"/>
        <v>7.000601839988903</v>
      </c>
      <c r="H165" s="57"/>
      <c r="I165" s="57"/>
      <c r="J165" s="55">
        <f t="shared" si="57"/>
        <v>0.57792629823954289</v>
      </c>
      <c r="K165" s="55">
        <f t="shared" si="58"/>
        <v>2.0273622401746914</v>
      </c>
      <c r="L165" s="55">
        <f t="shared" si="59"/>
        <v>0.14061467110451165</v>
      </c>
      <c r="M165" s="57"/>
      <c r="N165" s="55">
        <f t="shared" si="60"/>
        <v>0.660487197988049</v>
      </c>
      <c r="O165" s="55">
        <f t="shared" si="61"/>
        <v>2.2116678983723905</v>
      </c>
      <c r="P165" s="55">
        <f t="shared" si="62"/>
        <v>0.16873760532541396</v>
      </c>
      <c r="Q165" s="57"/>
      <c r="R165" s="55">
        <f t="shared" si="63"/>
        <v>0.660487197988049</v>
      </c>
      <c r="S165" s="55">
        <f t="shared" si="64"/>
        <v>2.2116678983723905</v>
      </c>
      <c r="T165" s="55">
        <f t="shared" si="71"/>
        <v>0.16873760532541396</v>
      </c>
      <c r="V165" s="55">
        <v>0.660487197988049</v>
      </c>
      <c r="W165" s="55">
        <v>2.2116678983723905</v>
      </c>
      <c r="X165" s="55">
        <v>0.16873760532541396</v>
      </c>
    </row>
    <row r="166" spans="1:24" s="1" customFormat="1" ht="18.75" x14ac:dyDescent="0.4">
      <c r="A166" s="46">
        <v>92643188</v>
      </c>
      <c r="B166" s="58" t="s">
        <v>157</v>
      </c>
      <c r="C166" s="110">
        <v>7451</v>
      </c>
      <c r="D166" s="59">
        <f t="shared" si="54"/>
        <v>1.1158173514467706</v>
      </c>
      <c r="E166" s="59">
        <f t="shared" si="55"/>
        <v>1.4945436787626454</v>
      </c>
      <c r="F166" s="59">
        <f t="shared" si="56"/>
        <v>0.22805026160955896</v>
      </c>
      <c r="G166" s="60">
        <f t="shared" si="52"/>
        <v>2.838411291818975</v>
      </c>
      <c r="H166" s="46"/>
      <c r="I166" s="46"/>
      <c r="J166" s="59">
        <f t="shared" si="57"/>
        <v>0.23432164380382181</v>
      </c>
      <c r="K166" s="59">
        <f t="shared" si="58"/>
        <v>0.82199902331945507</v>
      </c>
      <c r="L166" s="59">
        <f t="shared" si="59"/>
        <v>5.7012565402389741E-2</v>
      </c>
      <c r="M166" s="46"/>
      <c r="N166" s="59">
        <f t="shared" si="60"/>
        <v>0.26779616434722492</v>
      </c>
      <c r="O166" s="59">
        <f t="shared" si="61"/>
        <v>0.89672620725758723</v>
      </c>
      <c r="P166" s="59">
        <f t="shared" si="62"/>
        <v>6.8415078482867681E-2</v>
      </c>
      <c r="Q166" s="46"/>
      <c r="R166" s="59">
        <f t="shared" si="63"/>
        <v>0.26779616434722492</v>
      </c>
      <c r="S166" s="59">
        <f t="shared" si="64"/>
        <v>0.89672620725758723</v>
      </c>
      <c r="T166" s="59">
        <f t="shared" si="71"/>
        <v>6.8415078482867681E-2</v>
      </c>
      <c r="V166" s="59">
        <v>0.26779616434722492</v>
      </c>
      <c r="W166" s="59">
        <v>0.89672620725758723</v>
      </c>
      <c r="X166" s="59">
        <v>6.8415078482867681E-2</v>
      </c>
    </row>
    <row r="167" spans="1:24" ht="18.75" x14ac:dyDescent="0.4">
      <c r="A167" s="9">
        <v>92647727</v>
      </c>
      <c r="B167" s="54" t="s">
        <v>158</v>
      </c>
      <c r="C167" s="95">
        <v>1354</v>
      </c>
      <c r="D167" s="55">
        <f t="shared" si="54"/>
        <v>0.20276697005219801</v>
      </c>
      <c r="E167" s="55">
        <f t="shared" si="55"/>
        <v>0.27158933579984185</v>
      </c>
      <c r="F167" s="55">
        <f t="shared" si="56"/>
        <v>4.1441424536215653E-2</v>
      </c>
      <c r="G167" s="56">
        <f t="shared" si="52"/>
        <v>0.51579773038825549</v>
      </c>
      <c r="H167" s="57"/>
      <c r="I167" s="57"/>
      <c r="J167" s="55">
        <f t="shared" si="57"/>
        <v>4.2581063710961584E-2</v>
      </c>
      <c r="K167" s="55">
        <f t="shared" si="58"/>
        <v>0.14937413468991304</v>
      </c>
      <c r="L167" s="55">
        <f t="shared" si="59"/>
        <v>1.0360356134053913E-2</v>
      </c>
      <c r="M167" s="57"/>
      <c r="N167" s="55">
        <f t="shared" si="60"/>
        <v>4.866407281252752E-2</v>
      </c>
      <c r="O167" s="55">
        <f t="shared" si="61"/>
        <v>0.16295360147990509</v>
      </c>
      <c r="P167" s="55">
        <f t="shared" si="62"/>
        <v>1.2432427360864695E-2</v>
      </c>
      <c r="Q167" s="57"/>
      <c r="R167" s="55">
        <f t="shared" si="63"/>
        <v>4.866407281252752E-2</v>
      </c>
      <c r="S167" s="55">
        <f t="shared" si="64"/>
        <v>0.16295360147990509</v>
      </c>
      <c r="T167" s="55">
        <f t="shared" si="71"/>
        <v>1.2432427360864695E-2</v>
      </c>
      <c r="V167" s="55">
        <v>4.866407281252752E-2</v>
      </c>
      <c r="W167" s="55">
        <v>0.16295360147990509</v>
      </c>
      <c r="X167" s="55">
        <v>1.2432427360864695E-2</v>
      </c>
    </row>
    <row r="168" spans="1:24" ht="18.75" x14ac:dyDescent="0.4">
      <c r="A168" s="9">
        <v>92649310</v>
      </c>
      <c r="B168" s="47" t="s">
        <v>159</v>
      </c>
      <c r="C168" s="109">
        <v>5668</v>
      </c>
      <c r="D168" s="59">
        <f t="shared" si="54"/>
        <v>0.84880589826872854</v>
      </c>
      <c r="E168" s="59">
        <f t="shared" si="55"/>
        <v>1.1369042506008151</v>
      </c>
      <c r="F168" s="59">
        <f t="shared" si="56"/>
        <v>0.17347857774835326</v>
      </c>
      <c r="G168" s="60">
        <f t="shared" si="52"/>
        <v>2.1591887266178968</v>
      </c>
      <c r="I168" s="46"/>
      <c r="J168" s="59">
        <f t="shared" si="57"/>
        <v>0.17824923863643299</v>
      </c>
      <c r="K168" s="59">
        <f t="shared" si="58"/>
        <v>0.62529733783044839</v>
      </c>
      <c r="L168" s="59">
        <f t="shared" si="59"/>
        <v>4.3369644437088316E-2</v>
      </c>
      <c r="M168" s="46"/>
      <c r="N168" s="59">
        <f t="shared" si="60"/>
        <v>0.20371341558449485</v>
      </c>
      <c r="O168" s="59">
        <f t="shared" si="61"/>
        <v>0.6821425503604891</v>
      </c>
      <c r="P168" s="59">
        <f t="shared" si="62"/>
        <v>5.204357332450598E-2</v>
      </c>
      <c r="Q168" s="46"/>
      <c r="R168" s="59">
        <f t="shared" si="63"/>
        <v>0.20371341558449485</v>
      </c>
      <c r="S168" s="59">
        <f t="shared" si="64"/>
        <v>0.6821425503604891</v>
      </c>
      <c r="T168" s="59">
        <f t="shared" si="71"/>
        <v>5.204357332450598E-2</v>
      </c>
      <c r="V168" s="59">
        <v>0.20371341558449485</v>
      </c>
      <c r="W168" s="59">
        <v>0.6821425503604891</v>
      </c>
      <c r="X168" s="59">
        <v>5.204357332450598E-2</v>
      </c>
    </row>
    <row r="169" spans="1:24" s="1" customFormat="1" ht="18.75" x14ac:dyDescent="0.4">
      <c r="A169" s="46">
        <v>92654216</v>
      </c>
      <c r="B169" s="54" t="s">
        <v>160</v>
      </c>
      <c r="C169" s="95">
        <v>1755</v>
      </c>
      <c r="D169" s="55">
        <f t="shared" si="54"/>
        <v>0.26281834006027144</v>
      </c>
      <c r="E169" s="55">
        <f t="shared" si="55"/>
        <v>0.35202310511722484</v>
      </c>
      <c r="F169" s="55">
        <f t="shared" si="56"/>
        <v>5.3714697238595621E-2</v>
      </c>
      <c r="G169" s="56">
        <f t="shared" si="52"/>
        <v>0.66855614241609196</v>
      </c>
      <c r="H169" s="57"/>
      <c r="I169" s="57"/>
      <c r="J169" s="55">
        <f t="shared" si="57"/>
        <v>5.5191851412656999E-2</v>
      </c>
      <c r="K169" s="55">
        <f t="shared" si="58"/>
        <v>0.19361270781447368</v>
      </c>
      <c r="L169" s="55">
        <f t="shared" si="59"/>
        <v>1.3428674309648905E-2</v>
      </c>
      <c r="M169" s="57"/>
      <c r="N169" s="55">
        <f t="shared" si="60"/>
        <v>6.307640161446515E-2</v>
      </c>
      <c r="O169" s="55">
        <f t="shared" si="61"/>
        <v>0.21121386307033491</v>
      </c>
      <c r="P169" s="55">
        <f t="shared" si="62"/>
        <v>1.6114409171578685E-2</v>
      </c>
      <c r="Q169" s="57"/>
      <c r="R169" s="55">
        <f t="shared" si="63"/>
        <v>6.307640161446515E-2</v>
      </c>
      <c r="S169" s="55">
        <f t="shared" si="64"/>
        <v>0.21121386307033491</v>
      </c>
      <c r="T169" s="55">
        <f t="shared" ref="T169:T171" si="72">F169*0.3</f>
        <v>1.6114409171578685E-2</v>
      </c>
      <c r="V169" s="55">
        <v>6.307640161446515E-2</v>
      </c>
      <c r="W169" s="55">
        <v>0.21121386307033491</v>
      </c>
      <c r="X169" s="55">
        <v>1.6114409171578685E-2</v>
      </c>
    </row>
    <row r="170" spans="1:24" ht="18.75" x14ac:dyDescent="0.4">
      <c r="A170" s="9">
        <v>92967374</v>
      </c>
      <c r="B170" s="47" t="s">
        <v>161</v>
      </c>
      <c r="C170" s="109">
        <v>426</v>
      </c>
      <c r="D170" s="59">
        <f t="shared" si="54"/>
        <v>6.3795221006082981E-2</v>
      </c>
      <c r="E170" s="59">
        <f t="shared" si="55"/>
        <v>8.5448343464352025E-2</v>
      </c>
      <c r="F170" s="59">
        <f t="shared" si="56"/>
        <v>1.303843932971039E-2</v>
      </c>
      <c r="G170" s="60">
        <f t="shared" si="52"/>
        <v>0.1622820038001454</v>
      </c>
      <c r="I170" s="46"/>
      <c r="J170" s="59">
        <f t="shared" si="57"/>
        <v>1.3396996411277425E-2</v>
      </c>
      <c r="K170" s="59">
        <f t="shared" si="58"/>
        <v>4.699658890539362E-2</v>
      </c>
      <c r="L170" s="59">
        <f t="shared" si="59"/>
        <v>3.2596098324275975E-3</v>
      </c>
      <c r="M170" s="46"/>
      <c r="N170" s="59">
        <f t="shared" si="60"/>
        <v>1.5310853041459915E-2</v>
      </c>
      <c r="O170" s="59">
        <f t="shared" si="61"/>
        <v>5.1269006078611214E-2</v>
      </c>
      <c r="P170" s="59">
        <f t="shared" si="62"/>
        <v>3.9115317989131164E-3</v>
      </c>
      <c r="Q170" s="46"/>
      <c r="R170" s="59">
        <f t="shared" si="63"/>
        <v>1.5310853041459915E-2</v>
      </c>
      <c r="S170" s="59">
        <f t="shared" si="64"/>
        <v>5.1269006078611214E-2</v>
      </c>
      <c r="T170" s="59">
        <f t="shared" si="72"/>
        <v>3.9115317989131164E-3</v>
      </c>
      <c r="V170" s="59">
        <v>1.5310853041459915E-2</v>
      </c>
      <c r="W170" s="59">
        <v>5.1269006078611214E-2</v>
      </c>
      <c r="X170" s="59">
        <v>3.9115317989131164E-3</v>
      </c>
    </row>
    <row r="171" spans="1:24" s="1" customFormat="1" ht="18.75" x14ac:dyDescent="0.4">
      <c r="A171" s="46">
        <v>94022192</v>
      </c>
      <c r="B171" s="54" t="s">
        <v>162</v>
      </c>
      <c r="C171" s="95">
        <v>65247</v>
      </c>
      <c r="D171" s="55">
        <f t="shared" si="54"/>
        <v>9.7710018426852034</v>
      </c>
      <c r="E171" s="55">
        <f t="shared" si="55"/>
        <v>13.087436774691493</v>
      </c>
      <c r="F171" s="55">
        <f t="shared" si="56"/>
        <v>1.9969930773371216</v>
      </c>
      <c r="G171" s="56">
        <f t="shared" si="52"/>
        <v>24.855431694713822</v>
      </c>
      <c r="H171" s="57"/>
      <c r="I171" s="57"/>
      <c r="J171" s="55">
        <f t="shared" si="57"/>
        <v>2.0519103869638928</v>
      </c>
      <c r="K171" s="55">
        <f t="shared" si="58"/>
        <v>7.1980902260803221</v>
      </c>
      <c r="L171" s="55">
        <f t="shared" si="59"/>
        <v>0.4992482693342804</v>
      </c>
      <c r="M171" s="57"/>
      <c r="N171" s="55">
        <f t="shared" si="60"/>
        <v>2.3450404422444486</v>
      </c>
      <c r="O171" s="55">
        <f t="shared" si="61"/>
        <v>7.8524620648148957</v>
      </c>
      <c r="P171" s="55">
        <f t="shared" si="62"/>
        <v>0.59909792320113642</v>
      </c>
      <c r="Q171" s="57"/>
      <c r="R171" s="55">
        <f t="shared" si="63"/>
        <v>2.3450404422444486</v>
      </c>
      <c r="S171" s="55">
        <f t="shared" si="64"/>
        <v>7.8524620648148957</v>
      </c>
      <c r="T171" s="55">
        <f t="shared" si="72"/>
        <v>0.59909792320113642</v>
      </c>
      <c r="V171" s="55">
        <v>2.3450404422444486</v>
      </c>
      <c r="W171" s="55">
        <v>7.8524620648148957</v>
      </c>
      <c r="X171" s="55">
        <v>0.59909792320113642</v>
      </c>
    </row>
    <row r="172" spans="1:24" ht="18.75" x14ac:dyDescent="0.4">
      <c r="A172" s="9">
        <v>94022208</v>
      </c>
      <c r="B172" s="47" t="s">
        <v>163</v>
      </c>
      <c r="C172" s="109">
        <v>32241</v>
      </c>
      <c r="D172" s="59">
        <f t="shared" si="54"/>
        <v>4.8282200010730545</v>
      </c>
      <c r="E172" s="59">
        <f t="shared" si="55"/>
        <v>6.4669954028971208</v>
      </c>
      <c r="F172" s="59">
        <f t="shared" si="56"/>
        <v>0.98678948927040533</v>
      </c>
      <c r="G172" s="60">
        <f t="shared" si="52"/>
        <v>12.282004893240581</v>
      </c>
      <c r="I172" s="46"/>
      <c r="J172" s="59">
        <f t="shared" si="57"/>
        <v>1.0139262002253413</v>
      </c>
      <c r="K172" s="59">
        <f t="shared" si="58"/>
        <v>3.5568474715934166</v>
      </c>
      <c r="L172" s="59">
        <f t="shared" si="59"/>
        <v>0.24669737231760133</v>
      </c>
      <c r="M172" s="46"/>
      <c r="N172" s="59">
        <f t="shared" si="60"/>
        <v>1.158772800257533</v>
      </c>
      <c r="O172" s="59">
        <f t="shared" si="61"/>
        <v>3.8801972417382724</v>
      </c>
      <c r="P172" s="59">
        <f t="shared" si="62"/>
        <v>0.29603684678112158</v>
      </c>
      <c r="Q172" s="46"/>
      <c r="R172" s="59">
        <f t="shared" si="63"/>
        <v>1.158772800257533</v>
      </c>
      <c r="S172" s="59">
        <f t="shared" si="64"/>
        <v>3.8801972417382724</v>
      </c>
      <c r="T172" s="59">
        <f>F172*0.3</f>
        <v>0.29603684678112158</v>
      </c>
      <c r="V172" s="59">
        <v>1.158772800257533</v>
      </c>
      <c r="W172" s="59">
        <v>3.8801972417382724</v>
      </c>
      <c r="X172" s="59">
        <v>0.29603684678112158</v>
      </c>
    </row>
    <row r="173" spans="1:24" s="1" customFormat="1" ht="18.75" x14ac:dyDescent="0.4">
      <c r="A173" s="73">
        <v>94022229</v>
      </c>
      <c r="B173" s="54" t="s">
        <v>244</v>
      </c>
      <c r="C173" s="95">
        <v>662</v>
      </c>
      <c r="D173" s="55">
        <f t="shared" si="54"/>
        <v>9.9137174427293279E-2</v>
      </c>
      <c r="E173" s="55">
        <f t="shared" si="55"/>
        <v>0.13278592341173953</v>
      </c>
      <c r="F173" s="55">
        <f t="shared" si="56"/>
        <v>2.0261612291709575E-2</v>
      </c>
      <c r="G173" s="56">
        <f t="shared" si="52"/>
        <v>0.2521847101307424</v>
      </c>
      <c r="H173" s="57"/>
      <c r="I173" s="57"/>
      <c r="J173" s="55">
        <f t="shared" si="57"/>
        <v>2.0818806629731589E-2</v>
      </c>
      <c r="K173" s="55">
        <f t="shared" si="58"/>
        <v>7.3032257876456744E-2</v>
      </c>
      <c r="L173" s="55">
        <f t="shared" si="59"/>
        <v>5.0654030729273937E-3</v>
      </c>
      <c r="M173" s="57"/>
      <c r="N173" s="55">
        <f t="shared" si="60"/>
        <v>2.3792921862550387E-2</v>
      </c>
      <c r="O173" s="55">
        <f t="shared" si="61"/>
        <v>7.9671554047043722E-2</v>
      </c>
      <c r="P173" s="55">
        <f t="shared" si="62"/>
        <v>6.0784836875128721E-3</v>
      </c>
      <c r="Q173" s="57"/>
      <c r="R173" s="55">
        <f t="shared" si="63"/>
        <v>2.3792921862550387E-2</v>
      </c>
      <c r="S173" s="55">
        <f t="shared" si="64"/>
        <v>7.9671554047043722E-2</v>
      </c>
      <c r="T173" s="55">
        <f t="shared" ref="T173:T174" si="73">F173*0.3</f>
        <v>6.0784836875128721E-3</v>
      </c>
      <c r="V173" s="55">
        <v>2.3792921862550387E-2</v>
      </c>
      <c r="W173" s="55">
        <v>7.9671554047043722E-2</v>
      </c>
      <c r="X173" s="55">
        <v>6.0784836875128721E-3</v>
      </c>
    </row>
    <row r="174" spans="1:24" ht="18.75" x14ac:dyDescent="0.4">
      <c r="A174" s="9">
        <v>94022501</v>
      </c>
      <c r="B174" s="58" t="s">
        <v>164</v>
      </c>
      <c r="C174" s="110">
        <v>15039</v>
      </c>
      <c r="D174" s="59">
        <f t="shared" si="54"/>
        <v>2.252151006362634</v>
      </c>
      <c r="E174" s="59">
        <f t="shared" si="55"/>
        <v>3.0165672238506809</v>
      </c>
      <c r="F174" s="59">
        <f t="shared" si="56"/>
        <v>0.46029363633688863</v>
      </c>
      <c r="G174" s="60">
        <f t="shared" si="52"/>
        <v>5.7290118665502039</v>
      </c>
      <c r="I174" s="46"/>
      <c r="J174" s="59">
        <f t="shared" si="57"/>
        <v>0.4729517113361531</v>
      </c>
      <c r="K174" s="59">
        <f t="shared" si="58"/>
        <v>1.6591119731178747</v>
      </c>
      <c r="L174" s="59">
        <f t="shared" si="59"/>
        <v>0.11507340908422216</v>
      </c>
      <c r="M174" s="46"/>
      <c r="N174" s="59">
        <f t="shared" si="60"/>
        <v>0.54051624152703215</v>
      </c>
      <c r="O174" s="59">
        <f t="shared" si="61"/>
        <v>1.8099403343104083</v>
      </c>
      <c r="P174" s="59">
        <f t="shared" si="62"/>
        <v>0.13808809090106658</v>
      </c>
      <c r="Q174" s="46"/>
      <c r="R174" s="59">
        <f t="shared" si="63"/>
        <v>0.54051624152703215</v>
      </c>
      <c r="S174" s="59">
        <f t="shared" si="64"/>
        <v>1.8099403343104083</v>
      </c>
      <c r="T174" s="59">
        <f t="shared" si="73"/>
        <v>0.13808809090106658</v>
      </c>
      <c r="V174" s="59">
        <v>0.54051624152703215</v>
      </c>
      <c r="W174" s="59">
        <v>1.8099403343104083</v>
      </c>
      <c r="X174" s="59">
        <v>0.13808809090106658</v>
      </c>
    </row>
    <row r="175" spans="1:24" s="1" customFormat="1" ht="18.75" x14ac:dyDescent="0.4">
      <c r="A175" s="46">
        <v>94022611</v>
      </c>
      <c r="B175" s="54" t="s">
        <v>165</v>
      </c>
      <c r="C175" s="95">
        <v>1651</v>
      </c>
      <c r="D175" s="55">
        <f t="shared" si="54"/>
        <v>0.24724391990855166</v>
      </c>
      <c r="E175" s="55">
        <f t="shared" si="55"/>
        <v>0.33116247666583382</v>
      </c>
      <c r="F175" s="55">
        <f t="shared" si="56"/>
        <v>5.0531604068901066E-2</v>
      </c>
      <c r="G175" s="56">
        <f t="shared" si="52"/>
        <v>0.62893800064328664</v>
      </c>
      <c r="H175" s="57"/>
      <c r="I175" s="57"/>
      <c r="J175" s="55">
        <f t="shared" si="57"/>
        <v>5.1921223180795846E-2</v>
      </c>
      <c r="K175" s="55">
        <f t="shared" si="58"/>
        <v>0.1821393621662086</v>
      </c>
      <c r="L175" s="55">
        <f t="shared" si="59"/>
        <v>1.2632901017225267E-2</v>
      </c>
      <c r="M175" s="57"/>
      <c r="N175" s="55">
        <f t="shared" si="60"/>
        <v>5.9338540778052395E-2</v>
      </c>
      <c r="O175" s="55">
        <f t="shared" si="61"/>
        <v>0.1986974859995003</v>
      </c>
      <c r="P175" s="55">
        <f t="shared" si="62"/>
        <v>1.515948122067032E-2</v>
      </c>
      <c r="Q175" s="57"/>
      <c r="R175" s="55">
        <f t="shared" si="63"/>
        <v>5.9338540778052395E-2</v>
      </c>
      <c r="S175" s="55">
        <f t="shared" si="64"/>
        <v>0.1986974859995003</v>
      </c>
      <c r="T175" s="55">
        <f>F175*0.3</f>
        <v>1.515948122067032E-2</v>
      </c>
      <c r="V175" s="55">
        <v>5.9338540778052395E-2</v>
      </c>
      <c r="W175" s="55">
        <v>0.1986974859995003</v>
      </c>
      <c r="X175" s="55">
        <v>1.515948122067032E-2</v>
      </c>
    </row>
    <row r="176" spans="1:24" ht="18.75" x14ac:dyDescent="0.4">
      <c r="A176" s="9">
        <v>94022700</v>
      </c>
      <c r="B176" s="47" t="s">
        <v>166</v>
      </c>
      <c r="C176" s="109">
        <v>2683</v>
      </c>
      <c r="D176" s="59">
        <f t="shared" si="54"/>
        <v>0.40179008910638647</v>
      </c>
      <c r="E176" s="59">
        <f t="shared" si="55"/>
        <v>0.53816409745271476</v>
      </c>
      <c r="F176" s="59">
        <f t="shared" si="56"/>
        <v>8.2117682445100884E-2</v>
      </c>
      <c r="G176" s="60">
        <f t="shared" si="52"/>
        <v>1.0220718690042021</v>
      </c>
      <c r="I176" s="46"/>
      <c r="J176" s="59">
        <f t="shared" si="57"/>
        <v>8.4375918712341152E-2</v>
      </c>
      <c r="K176" s="59">
        <f t="shared" si="58"/>
        <v>0.29599025359899317</v>
      </c>
      <c r="L176" s="59">
        <f t="shared" si="59"/>
        <v>2.0529420611275221E-2</v>
      </c>
      <c r="M176" s="46"/>
      <c r="N176" s="59">
        <f t="shared" si="60"/>
        <v>9.6429621385532752E-2</v>
      </c>
      <c r="O176" s="59">
        <f t="shared" si="61"/>
        <v>0.32289845847162885</v>
      </c>
      <c r="P176" s="59">
        <f t="shared" si="62"/>
        <v>2.4635304733530265E-2</v>
      </c>
      <c r="Q176" s="46"/>
      <c r="R176" s="59">
        <f t="shared" si="63"/>
        <v>9.6429621385532752E-2</v>
      </c>
      <c r="S176" s="59">
        <f t="shared" si="64"/>
        <v>0.32289845847162885</v>
      </c>
      <c r="T176" s="59">
        <f>F176*0.3</f>
        <v>2.4635304733530265E-2</v>
      </c>
      <c r="V176" s="59">
        <v>9.6429621385532752E-2</v>
      </c>
      <c r="W176" s="59">
        <v>0.32289845847162885</v>
      </c>
      <c r="X176" s="59">
        <v>2.4635304733530265E-2</v>
      </c>
    </row>
    <row r="177" spans="1:24" s="1" customFormat="1" ht="18.75" x14ac:dyDescent="0.4">
      <c r="A177" s="46">
        <v>94023039</v>
      </c>
      <c r="B177" s="54" t="s">
        <v>167</v>
      </c>
      <c r="C177" s="95">
        <v>17139</v>
      </c>
      <c r="D177" s="55">
        <f t="shared" si="54"/>
        <v>2.5666344901954372</v>
      </c>
      <c r="E177" s="55">
        <f t="shared" si="55"/>
        <v>3.4377914521960786</v>
      </c>
      <c r="F177" s="55">
        <f t="shared" si="56"/>
        <v>0.52456763303264409</v>
      </c>
      <c r="G177" s="56">
        <f t="shared" si="52"/>
        <v>6.5289935754241597</v>
      </c>
      <c r="H177" s="57"/>
      <c r="I177" s="57"/>
      <c r="J177" s="55">
        <f t="shared" si="57"/>
        <v>0.53899324294104178</v>
      </c>
      <c r="K177" s="55">
        <f t="shared" si="58"/>
        <v>1.8907852987078433</v>
      </c>
      <c r="L177" s="55">
        <f t="shared" si="59"/>
        <v>0.13114190825816102</v>
      </c>
      <c r="M177" s="57"/>
      <c r="N177" s="55">
        <f t="shared" si="60"/>
        <v>0.6159922776469049</v>
      </c>
      <c r="O177" s="55">
        <f t="shared" si="61"/>
        <v>2.0626748713176473</v>
      </c>
      <c r="P177" s="55">
        <f t="shared" si="62"/>
        <v>0.15737028990979321</v>
      </c>
      <c r="Q177" s="57"/>
      <c r="R177" s="55">
        <f t="shared" si="63"/>
        <v>0.6159922776469049</v>
      </c>
      <c r="S177" s="55">
        <f t="shared" si="64"/>
        <v>2.0626748713176473</v>
      </c>
      <c r="T177" s="55">
        <f t="shared" ref="T177" si="74">F177*0.3</f>
        <v>0.15737028990979321</v>
      </c>
      <c r="V177" s="55">
        <v>0.6159922776469049</v>
      </c>
      <c r="W177" s="55">
        <v>2.0626748713176473</v>
      </c>
      <c r="X177" s="55">
        <v>0.15737028990979321</v>
      </c>
    </row>
    <row r="178" spans="1:24" ht="18.75" x14ac:dyDescent="0.4">
      <c r="A178" s="9">
        <v>94023149</v>
      </c>
      <c r="B178" s="58" t="s">
        <v>168</v>
      </c>
      <c r="C178" s="109">
        <v>33</v>
      </c>
      <c r="D178" s="59">
        <f t="shared" si="54"/>
        <v>4.9418833173726249E-3</v>
      </c>
      <c r="E178" s="59">
        <f t="shared" si="55"/>
        <v>6.6192378739991006E-3</v>
      </c>
      <c r="F178" s="59">
        <f t="shared" si="56"/>
        <v>1.0100199480761571E-3</v>
      </c>
      <c r="G178" s="60">
        <f t="shared" si="52"/>
        <v>1.2571141139447881E-2</v>
      </c>
      <c r="I178" s="46"/>
      <c r="J178" s="59">
        <f t="shared" si="57"/>
        <v>1.0377954966482512E-3</v>
      </c>
      <c r="K178" s="59">
        <f t="shared" si="58"/>
        <v>3.6405808306995057E-3</v>
      </c>
      <c r="L178" s="59">
        <f t="shared" si="59"/>
        <v>2.5250498701903927E-4</v>
      </c>
      <c r="M178" s="46"/>
      <c r="N178" s="59">
        <f t="shared" si="60"/>
        <v>1.18605199616943E-3</v>
      </c>
      <c r="O178" s="59">
        <f t="shared" si="61"/>
        <v>3.9715427243994603E-3</v>
      </c>
      <c r="P178" s="59">
        <f t="shared" si="62"/>
        <v>3.0300598442284713E-4</v>
      </c>
      <c r="Q178" s="46"/>
      <c r="R178" s="59">
        <f t="shared" si="63"/>
        <v>1.18605199616943E-3</v>
      </c>
      <c r="S178" s="59">
        <f t="shared" si="64"/>
        <v>3.9715427243994603E-3</v>
      </c>
      <c r="T178" s="59">
        <f>F178*0.3</f>
        <v>3.0300598442284713E-4</v>
      </c>
      <c r="V178" s="59">
        <v>1.18605199616943E-3</v>
      </c>
      <c r="W178" s="59">
        <v>3.9715427243994603E-3</v>
      </c>
      <c r="X178" s="59">
        <v>3.0300598442284713E-4</v>
      </c>
    </row>
    <row r="179" spans="1:24" s="1" customFormat="1" ht="18.75" x14ac:dyDescent="0.4">
      <c r="A179" s="46">
        <v>94023369</v>
      </c>
      <c r="B179" s="54" t="s">
        <v>169</v>
      </c>
      <c r="C179" s="95">
        <v>4245</v>
      </c>
      <c r="D179" s="55">
        <f t="shared" si="54"/>
        <v>0.63570589946202416</v>
      </c>
      <c r="E179" s="55">
        <f t="shared" si="55"/>
        <v>0.85147469015533883</v>
      </c>
      <c r="F179" s="55">
        <f t="shared" si="56"/>
        <v>0.12992529332070565</v>
      </c>
      <c r="G179" s="56">
        <f t="shared" si="52"/>
        <v>1.6171058829380685</v>
      </c>
      <c r="H179" s="57"/>
      <c r="I179" s="57"/>
      <c r="J179" s="55">
        <f t="shared" si="57"/>
        <v>0.13349823888702506</v>
      </c>
      <c r="K179" s="55">
        <f t="shared" si="58"/>
        <v>0.46831107958543639</v>
      </c>
      <c r="L179" s="55">
        <f t="shared" si="59"/>
        <v>3.2481323330176413E-2</v>
      </c>
      <c r="M179" s="57"/>
      <c r="N179" s="55">
        <f t="shared" si="60"/>
        <v>0.15256941587088579</v>
      </c>
      <c r="O179" s="55">
        <f t="shared" si="61"/>
        <v>0.5108848140932033</v>
      </c>
      <c r="P179" s="55">
        <f t="shared" si="62"/>
        <v>3.8977587996211698E-2</v>
      </c>
      <c r="Q179" s="57"/>
      <c r="R179" s="55">
        <f t="shared" si="63"/>
        <v>0.15256941587088579</v>
      </c>
      <c r="S179" s="55">
        <f t="shared" si="64"/>
        <v>0.5108848140932033</v>
      </c>
      <c r="T179" s="55">
        <f t="shared" ref="T179:T182" si="75">F179*0.3</f>
        <v>3.8977587996211698E-2</v>
      </c>
      <c r="V179" s="55">
        <v>0.15256941587088579</v>
      </c>
      <c r="W179" s="55">
        <v>0.5108848140932033</v>
      </c>
      <c r="X179" s="55">
        <v>3.8977587996211698E-2</v>
      </c>
    </row>
    <row r="180" spans="1:24" ht="18.75" x14ac:dyDescent="0.4">
      <c r="A180" s="9">
        <v>94023641</v>
      </c>
      <c r="B180" s="47" t="s">
        <v>170</v>
      </c>
      <c r="C180" s="109">
        <v>2435</v>
      </c>
      <c r="D180" s="59">
        <f t="shared" si="54"/>
        <v>0.3646510872061316</v>
      </c>
      <c r="E180" s="59">
        <f t="shared" si="55"/>
        <v>0.48841952191478211</v>
      </c>
      <c r="F180" s="59">
        <f t="shared" si="56"/>
        <v>7.4527229501983094E-2</v>
      </c>
      <c r="G180" s="60">
        <f t="shared" si="52"/>
        <v>0.9275978386228968</v>
      </c>
      <c r="I180" s="46"/>
      <c r="J180" s="59">
        <f t="shared" si="57"/>
        <v>7.6576728313287629E-2</v>
      </c>
      <c r="K180" s="59">
        <f t="shared" si="58"/>
        <v>0.26863073705313018</v>
      </c>
      <c r="L180" s="59">
        <f t="shared" si="59"/>
        <v>1.8631807375495774E-2</v>
      </c>
      <c r="M180" s="46"/>
      <c r="N180" s="59">
        <f t="shared" si="60"/>
        <v>8.7516260929471582E-2</v>
      </c>
      <c r="O180" s="59">
        <f t="shared" si="61"/>
        <v>0.29305171314886924</v>
      </c>
      <c r="P180" s="59">
        <f t="shared" si="62"/>
        <v>2.2358168850594929E-2</v>
      </c>
      <c r="Q180" s="46"/>
      <c r="R180" s="59">
        <f t="shared" si="63"/>
        <v>8.7516260929471582E-2</v>
      </c>
      <c r="S180" s="59">
        <f t="shared" si="64"/>
        <v>0.29305171314886924</v>
      </c>
      <c r="T180" s="59">
        <f t="shared" si="75"/>
        <v>2.2358168850594929E-2</v>
      </c>
      <c r="V180" s="59">
        <v>8.7516260929471582E-2</v>
      </c>
      <c r="W180" s="59">
        <v>0.29305171314886924</v>
      </c>
      <c r="X180" s="59">
        <v>2.2358168850594929E-2</v>
      </c>
    </row>
    <row r="181" spans="1:24" s="1" customFormat="1" ht="18.75" x14ac:dyDescent="0.4">
      <c r="A181" s="46">
        <v>94363646</v>
      </c>
      <c r="B181" s="54" t="s">
        <v>171</v>
      </c>
      <c r="C181" s="95">
        <v>857</v>
      </c>
      <c r="D181" s="55">
        <f t="shared" si="54"/>
        <v>0.12833921221176789</v>
      </c>
      <c r="E181" s="55">
        <f t="shared" si="55"/>
        <v>0.17189960175809785</v>
      </c>
      <c r="F181" s="55">
        <f t="shared" si="56"/>
        <v>2.6229911984886868E-2</v>
      </c>
      <c r="G181" s="56">
        <f t="shared" si="52"/>
        <v>0.32646872595475263</v>
      </c>
      <c r="H181" s="57"/>
      <c r="I181" s="57"/>
      <c r="J181" s="55">
        <f t="shared" si="57"/>
        <v>2.6951234564471255E-2</v>
      </c>
      <c r="K181" s="55">
        <f t="shared" si="58"/>
        <v>9.4544780966953818E-2</v>
      </c>
      <c r="L181" s="55">
        <f t="shared" si="59"/>
        <v>6.557477996221717E-3</v>
      </c>
      <c r="M181" s="57"/>
      <c r="N181" s="55">
        <f t="shared" si="60"/>
        <v>3.0801410930824294E-2</v>
      </c>
      <c r="O181" s="55">
        <f t="shared" si="61"/>
        <v>0.10313976105485871</v>
      </c>
      <c r="P181" s="55">
        <f t="shared" si="62"/>
        <v>7.8689735954660597E-3</v>
      </c>
      <c r="Q181" s="57"/>
      <c r="R181" s="55">
        <f t="shared" si="63"/>
        <v>3.0801410930824294E-2</v>
      </c>
      <c r="S181" s="55">
        <f t="shared" si="64"/>
        <v>0.10313976105485871</v>
      </c>
      <c r="T181" s="55">
        <f t="shared" si="75"/>
        <v>7.8689735954660597E-3</v>
      </c>
      <c r="V181" s="55">
        <v>3.0801410930824294E-2</v>
      </c>
      <c r="W181" s="55">
        <v>0.10313976105485871</v>
      </c>
      <c r="X181" s="55">
        <v>7.8689735954660597E-3</v>
      </c>
    </row>
    <row r="182" spans="1:24" ht="18.75" x14ac:dyDescent="0.4">
      <c r="A182" s="9">
        <v>94363693</v>
      </c>
      <c r="B182" s="58" t="s">
        <v>172</v>
      </c>
      <c r="C182" s="110">
        <v>1526</v>
      </c>
      <c r="D182" s="59">
        <f t="shared" si="54"/>
        <v>0.22852466491850384</v>
      </c>
      <c r="E182" s="59">
        <f t="shared" si="55"/>
        <v>0.30608960593098872</v>
      </c>
      <c r="F182" s="59">
        <f t="shared" si="56"/>
        <v>4.6705770932248959E-2</v>
      </c>
      <c r="G182" s="60">
        <f t="shared" si="52"/>
        <v>0.58132004178174146</v>
      </c>
      <c r="I182" s="46"/>
      <c r="J182" s="59">
        <f t="shared" si="57"/>
        <v>4.7990179632885807E-2</v>
      </c>
      <c r="K182" s="59">
        <f t="shared" si="58"/>
        <v>0.16834928326204382</v>
      </c>
      <c r="L182" s="59">
        <f t="shared" si="59"/>
        <v>1.167644273306224E-2</v>
      </c>
      <c r="M182" s="46"/>
      <c r="N182" s="59">
        <f t="shared" si="60"/>
        <v>5.4845919580440917E-2</v>
      </c>
      <c r="O182" s="59">
        <f t="shared" si="61"/>
        <v>0.18365376355859322</v>
      </c>
      <c r="P182" s="59">
        <f t="shared" si="62"/>
        <v>1.4011731279674687E-2</v>
      </c>
      <c r="Q182" s="46"/>
      <c r="R182" s="59">
        <f t="shared" si="63"/>
        <v>5.4845919580440917E-2</v>
      </c>
      <c r="S182" s="59">
        <f t="shared" si="64"/>
        <v>0.18365376355859322</v>
      </c>
      <c r="T182" s="59">
        <f t="shared" si="75"/>
        <v>1.4011731279674687E-2</v>
      </c>
      <c r="V182" s="59">
        <v>5.4845919580440917E-2</v>
      </c>
      <c r="W182" s="59">
        <v>0.18365376355859322</v>
      </c>
      <c r="X182" s="59">
        <v>1.4011731279674687E-2</v>
      </c>
    </row>
    <row r="183" spans="1:24" s="1" customFormat="1" ht="18.75" x14ac:dyDescent="0.4">
      <c r="A183" s="46">
        <v>94363709</v>
      </c>
      <c r="B183" s="54" t="s">
        <v>173</v>
      </c>
      <c r="C183" s="95">
        <v>3648</v>
      </c>
      <c r="D183" s="55">
        <f t="shared" si="54"/>
        <v>0.54630273762955572</v>
      </c>
      <c r="E183" s="55">
        <f t="shared" si="55"/>
        <v>0.7317266595257188</v>
      </c>
      <c r="F183" s="55">
        <f t="shared" si="56"/>
        <v>0.11165311426005518</v>
      </c>
      <c r="G183" s="56">
        <f t="shared" si="52"/>
        <v>1.3896825114153297</v>
      </c>
      <c r="H183" s="57"/>
      <c r="I183" s="57"/>
      <c r="J183" s="55">
        <f t="shared" si="57"/>
        <v>0.11472357490220669</v>
      </c>
      <c r="K183" s="55">
        <f t="shared" si="58"/>
        <v>0.4024496627391454</v>
      </c>
      <c r="L183" s="55">
        <f t="shared" si="59"/>
        <v>2.7913278565013796E-2</v>
      </c>
      <c r="M183" s="57"/>
      <c r="N183" s="55">
        <f t="shared" si="60"/>
        <v>0.13111265703109337</v>
      </c>
      <c r="O183" s="55">
        <f t="shared" si="61"/>
        <v>0.43903599571543128</v>
      </c>
      <c r="P183" s="55">
        <f t="shared" si="62"/>
        <v>3.3495934278016552E-2</v>
      </c>
      <c r="Q183" s="57"/>
      <c r="R183" s="55">
        <f t="shared" si="63"/>
        <v>0.13111265703109337</v>
      </c>
      <c r="S183" s="55">
        <f t="shared" si="64"/>
        <v>0.43903599571543128</v>
      </c>
      <c r="T183" s="55">
        <f>F183*0.3</f>
        <v>3.3495934278016552E-2</v>
      </c>
      <c r="V183" s="55">
        <v>0.13111265703109337</v>
      </c>
      <c r="W183" s="55">
        <v>0.43903599571543128</v>
      </c>
      <c r="X183" s="55">
        <v>3.3495934278016552E-2</v>
      </c>
    </row>
    <row r="184" spans="1:24" s="1" customFormat="1" ht="18.75" x14ac:dyDescent="0.4">
      <c r="A184" s="46">
        <v>96203490</v>
      </c>
      <c r="B184" s="58" t="s">
        <v>174</v>
      </c>
      <c r="C184" s="110">
        <v>130</v>
      </c>
      <c r="D184" s="59">
        <f t="shared" si="54"/>
        <v>1.9468025189649737E-2</v>
      </c>
      <c r="E184" s="59">
        <f t="shared" si="55"/>
        <v>2.6075785564238882E-2</v>
      </c>
      <c r="F184" s="59">
        <f t="shared" si="56"/>
        <v>3.9788664621181946E-3</v>
      </c>
      <c r="G184" s="60">
        <f t="shared" si="52"/>
        <v>4.9522677216006818E-2</v>
      </c>
      <c r="H184" s="46"/>
      <c r="I184" s="46"/>
      <c r="J184" s="59">
        <f t="shared" si="57"/>
        <v>4.0882852898264446E-3</v>
      </c>
      <c r="K184" s="59">
        <f t="shared" si="58"/>
        <v>1.4341682060331385E-2</v>
      </c>
      <c r="L184" s="59">
        <f t="shared" si="59"/>
        <v>9.9471661552954864E-4</v>
      </c>
      <c r="M184" s="46"/>
      <c r="N184" s="59">
        <f t="shared" si="60"/>
        <v>4.6723260455159366E-3</v>
      </c>
      <c r="O184" s="59">
        <f t="shared" si="61"/>
        <v>1.564547133854333E-2</v>
      </c>
      <c r="P184" s="59">
        <f t="shared" si="62"/>
        <v>1.1936599386354583E-3</v>
      </c>
      <c r="Q184" s="46"/>
      <c r="R184" s="59">
        <f t="shared" si="63"/>
        <v>4.6723260455159366E-3</v>
      </c>
      <c r="S184" s="59">
        <f t="shared" si="64"/>
        <v>1.564547133854333E-2</v>
      </c>
      <c r="T184" s="59">
        <f>F184*0.3</f>
        <v>1.1936599386354583E-3</v>
      </c>
      <c r="V184" s="59">
        <v>4.6723260455159366E-3</v>
      </c>
      <c r="W184" s="59">
        <v>1.564547133854333E-2</v>
      </c>
      <c r="X184" s="59">
        <v>1.1936599386354583E-3</v>
      </c>
    </row>
    <row r="185" spans="1:24" ht="18.75" x14ac:dyDescent="0.4">
      <c r="A185" s="9">
        <v>96208279</v>
      </c>
      <c r="B185" s="54" t="s">
        <v>175</v>
      </c>
      <c r="C185" s="95">
        <v>18890</v>
      </c>
      <c r="D185" s="55">
        <f t="shared" si="54"/>
        <v>2.8288538140960271</v>
      </c>
      <c r="E185" s="55">
        <f t="shared" si="55"/>
        <v>3.7890122254497878</v>
      </c>
      <c r="F185" s="55">
        <f t="shared" si="56"/>
        <v>0.57815990361086689</v>
      </c>
      <c r="G185" s="56">
        <f t="shared" si="52"/>
        <v>7.1960259431566822</v>
      </c>
      <c r="H185" s="57"/>
      <c r="I185" s="57"/>
      <c r="J185" s="55">
        <f t="shared" si="57"/>
        <v>0.59405930096016568</v>
      </c>
      <c r="K185" s="55">
        <f t="shared" si="58"/>
        <v>2.0839567239973835</v>
      </c>
      <c r="L185" s="55">
        <f t="shared" si="59"/>
        <v>0.14453997590271672</v>
      </c>
      <c r="M185" s="57"/>
      <c r="N185" s="55">
        <f t="shared" si="60"/>
        <v>0.67892491538304645</v>
      </c>
      <c r="O185" s="55">
        <f t="shared" si="61"/>
        <v>2.2734073352698725</v>
      </c>
      <c r="P185" s="55">
        <f t="shared" si="62"/>
        <v>0.17344797108326007</v>
      </c>
      <c r="Q185" s="57"/>
      <c r="R185" s="55">
        <f t="shared" si="63"/>
        <v>0.67892491538304645</v>
      </c>
      <c r="S185" s="55">
        <f t="shared" si="64"/>
        <v>2.2734073352698725</v>
      </c>
      <c r="T185" s="55">
        <f>F185*0.3</f>
        <v>0.17344797108326007</v>
      </c>
      <c r="V185" s="55">
        <v>0.67892491538304645</v>
      </c>
      <c r="W185" s="55">
        <v>2.2734073352698725</v>
      </c>
      <c r="X185" s="55">
        <v>0.17344797108326007</v>
      </c>
    </row>
    <row r="186" spans="1:24" s="1" customFormat="1" ht="18.75" x14ac:dyDescent="0.4">
      <c r="A186" s="46">
        <v>96208305</v>
      </c>
      <c r="B186" s="58" t="s">
        <v>176</v>
      </c>
      <c r="C186" s="110">
        <v>10136</v>
      </c>
      <c r="D186" s="59">
        <f t="shared" si="54"/>
        <v>1.5179069486329979</v>
      </c>
      <c r="E186" s="59">
        <f t="shared" si="55"/>
        <v>2.0331089421471176</v>
      </c>
      <c r="F186" s="59">
        <f t="shared" si="56"/>
        <v>0.3102291573848463</v>
      </c>
      <c r="G186" s="60">
        <f t="shared" si="52"/>
        <v>3.8612450481649616</v>
      </c>
      <c r="H186" s="46"/>
      <c r="I186" s="46"/>
      <c r="J186" s="59">
        <f t="shared" si="57"/>
        <v>0.31876045921292956</v>
      </c>
      <c r="K186" s="59">
        <f t="shared" si="58"/>
        <v>1.1182099181809149</v>
      </c>
      <c r="L186" s="59">
        <f t="shared" si="59"/>
        <v>7.7557289346211575E-2</v>
      </c>
      <c r="M186" s="46"/>
      <c r="N186" s="59">
        <f t="shared" si="60"/>
        <v>0.36429766767191951</v>
      </c>
      <c r="O186" s="59">
        <f t="shared" si="61"/>
        <v>1.2198653652882705</v>
      </c>
      <c r="P186" s="59">
        <f t="shared" si="62"/>
        <v>9.3068747215453884E-2</v>
      </c>
      <c r="Q186" s="46"/>
      <c r="R186" s="59">
        <f t="shared" si="63"/>
        <v>0.36429766767191951</v>
      </c>
      <c r="S186" s="59">
        <f t="shared" si="64"/>
        <v>1.2198653652882705</v>
      </c>
      <c r="T186" s="59">
        <f t="shared" ref="T186:T194" si="76">F186*0.3</f>
        <v>9.3068747215453884E-2</v>
      </c>
      <c r="V186" s="59">
        <v>0.36429766767191951</v>
      </c>
      <c r="W186" s="59">
        <v>1.2198653652882705</v>
      </c>
      <c r="X186" s="59">
        <v>9.3068747215453884E-2</v>
      </c>
    </row>
    <row r="187" spans="1:24" ht="26.25" x14ac:dyDescent="0.4">
      <c r="A187" s="9">
        <v>96208373</v>
      </c>
      <c r="B187" s="89" t="s">
        <v>201</v>
      </c>
      <c r="C187" s="95">
        <v>33887</v>
      </c>
      <c r="D187" s="55">
        <f t="shared" si="54"/>
        <v>5.074715150782005</v>
      </c>
      <c r="E187" s="55">
        <f t="shared" si="55"/>
        <v>6.7971549647335614</v>
      </c>
      <c r="F187" s="55">
        <f t="shared" si="56"/>
        <v>1.0371680600138404</v>
      </c>
      <c r="G187" s="56">
        <f t="shared" si="52"/>
        <v>12.909038175529407</v>
      </c>
      <c r="H187" s="57"/>
      <c r="I187" s="57"/>
      <c r="J187" s="55">
        <f t="shared" si="57"/>
        <v>1.065690181664221</v>
      </c>
      <c r="K187" s="55">
        <f t="shared" si="58"/>
        <v>3.7384352306034589</v>
      </c>
      <c r="L187" s="55">
        <f t="shared" si="59"/>
        <v>0.25929201500346011</v>
      </c>
      <c r="M187" s="57"/>
      <c r="N187" s="55">
        <f t="shared" si="60"/>
        <v>1.2179316361876811</v>
      </c>
      <c r="O187" s="55">
        <f t="shared" si="61"/>
        <v>4.0782929788401363</v>
      </c>
      <c r="P187" s="55">
        <f t="shared" si="62"/>
        <v>0.31115041800415211</v>
      </c>
      <c r="Q187" s="57"/>
      <c r="R187" s="55">
        <f t="shared" si="63"/>
        <v>1.2179316361876811</v>
      </c>
      <c r="S187" s="55">
        <f t="shared" si="64"/>
        <v>4.0782929788401363</v>
      </c>
      <c r="T187" s="55">
        <f t="shared" si="76"/>
        <v>0.31115041800415211</v>
      </c>
      <c r="V187" s="55">
        <v>1.2179316361876811</v>
      </c>
      <c r="W187" s="55">
        <v>4.0782929788401363</v>
      </c>
      <c r="X187" s="55">
        <v>0.31115041800415211</v>
      </c>
    </row>
    <row r="188" spans="1:24" s="1" customFormat="1" ht="18.75" x14ac:dyDescent="0.4">
      <c r="A188" s="46">
        <v>96208420</v>
      </c>
      <c r="B188" s="58" t="s">
        <v>177</v>
      </c>
      <c r="C188" s="110">
        <v>1158</v>
      </c>
      <c r="D188" s="59">
        <f t="shared" si="54"/>
        <v>0.17341517822780303</v>
      </c>
      <c r="E188" s="59">
        <f t="shared" si="55"/>
        <v>0.23227507448760479</v>
      </c>
      <c r="F188" s="59">
        <f t="shared" si="56"/>
        <v>3.5442518177945144E-2</v>
      </c>
      <c r="G188" s="60">
        <f t="shared" si="52"/>
        <v>0.44113277089335295</v>
      </c>
      <c r="H188" s="46"/>
      <c r="I188" s="46"/>
      <c r="J188" s="59">
        <f t="shared" si="57"/>
        <v>3.6417187427838636E-2</v>
      </c>
      <c r="K188" s="59">
        <f t="shared" si="58"/>
        <v>0.12775129096818263</v>
      </c>
      <c r="L188" s="59">
        <f t="shared" si="59"/>
        <v>8.860629544486286E-3</v>
      </c>
      <c r="M188" s="46"/>
      <c r="N188" s="59">
        <f t="shared" si="60"/>
        <v>4.1619642774672727E-2</v>
      </c>
      <c r="O188" s="59">
        <f t="shared" si="61"/>
        <v>0.13936504469256286</v>
      </c>
      <c r="P188" s="59">
        <f t="shared" si="62"/>
        <v>1.0632755453383543E-2</v>
      </c>
      <c r="Q188" s="46"/>
      <c r="R188" s="59">
        <f t="shared" si="63"/>
        <v>4.1619642774672727E-2</v>
      </c>
      <c r="S188" s="59">
        <f t="shared" si="64"/>
        <v>0.13936504469256286</v>
      </c>
      <c r="T188" s="59">
        <f>F188*0.3</f>
        <v>1.0632755453383543E-2</v>
      </c>
      <c r="V188" s="59">
        <v>4.1619642774672727E-2</v>
      </c>
      <c r="W188" s="59">
        <v>0.13936504469256286</v>
      </c>
      <c r="X188" s="59">
        <v>1.0632755453383543E-2</v>
      </c>
    </row>
    <row r="189" spans="1:24" ht="18.75" x14ac:dyDescent="0.4">
      <c r="A189" s="9">
        <v>96208750</v>
      </c>
      <c r="B189" s="54" t="s">
        <v>178</v>
      </c>
      <c r="C189" s="95">
        <v>6929</v>
      </c>
      <c r="D189" s="55">
        <f t="shared" si="54"/>
        <v>1.037645742608331</v>
      </c>
      <c r="E189" s="55">
        <f t="shared" si="55"/>
        <v>1.3898393705739325</v>
      </c>
      <c r="F189" s="55">
        <f t="shared" si="56"/>
        <v>0.21207358243089977</v>
      </c>
      <c r="G189" s="56">
        <f t="shared" si="52"/>
        <v>2.6395586956131631</v>
      </c>
      <c r="H189" s="57"/>
      <c r="I189" s="57"/>
      <c r="J189" s="55">
        <f t="shared" si="57"/>
        <v>0.21790560594774949</v>
      </c>
      <c r="K189" s="55">
        <f t="shared" si="58"/>
        <v>0.76441165381566289</v>
      </c>
      <c r="L189" s="55">
        <f t="shared" si="59"/>
        <v>5.3018395607724943E-2</v>
      </c>
      <c r="M189" s="57"/>
      <c r="N189" s="55">
        <f t="shared" si="60"/>
        <v>0.24903497822599943</v>
      </c>
      <c r="O189" s="55">
        <f t="shared" si="61"/>
        <v>0.83390362234435944</v>
      </c>
      <c r="P189" s="55">
        <f t="shared" si="62"/>
        <v>6.3622074729269923E-2</v>
      </c>
      <c r="Q189" s="57"/>
      <c r="R189" s="55">
        <f t="shared" si="63"/>
        <v>0.24903497822599943</v>
      </c>
      <c r="S189" s="55">
        <f t="shared" si="64"/>
        <v>0.83390362234435944</v>
      </c>
      <c r="T189" s="55">
        <f t="shared" si="76"/>
        <v>6.3622074729269923E-2</v>
      </c>
      <c r="V189" s="55">
        <v>0.24903497822599943</v>
      </c>
      <c r="W189" s="55">
        <v>0.83390362234435944</v>
      </c>
      <c r="X189" s="55">
        <v>6.3622074729269923E-2</v>
      </c>
    </row>
    <row r="190" spans="1:24" s="1" customFormat="1" ht="18.75" x14ac:dyDescent="0.4">
      <c r="A190" s="46">
        <v>96209728</v>
      </c>
      <c r="B190" s="58" t="s">
        <v>200</v>
      </c>
      <c r="C190" s="110">
        <v>10717</v>
      </c>
      <c r="D190" s="59">
        <f t="shared" si="54"/>
        <v>1.6049140458267401</v>
      </c>
      <c r="E190" s="59">
        <f t="shared" si="55"/>
        <v>2.1496476453226774</v>
      </c>
      <c r="F190" s="59">
        <f t="shared" si="56"/>
        <v>0.32801162980400528</v>
      </c>
      <c r="G190" s="60">
        <f t="shared" si="52"/>
        <v>4.082573320953423</v>
      </c>
      <c r="H190" s="46"/>
      <c r="I190" s="46"/>
      <c r="J190" s="59">
        <f t="shared" si="57"/>
        <v>0.33703194962361543</v>
      </c>
      <c r="K190" s="59">
        <f t="shared" si="58"/>
        <v>1.1823062049274726</v>
      </c>
      <c r="L190" s="59">
        <f t="shared" si="59"/>
        <v>8.200290745100132E-2</v>
      </c>
      <c r="M190" s="46"/>
      <c r="N190" s="59">
        <f t="shared" si="60"/>
        <v>0.38517937099841759</v>
      </c>
      <c r="O190" s="59">
        <f t="shared" si="61"/>
        <v>1.2897885871936063</v>
      </c>
      <c r="P190" s="59">
        <f t="shared" si="62"/>
        <v>9.8403488941201586E-2</v>
      </c>
      <c r="Q190" s="46"/>
      <c r="R190" s="59">
        <f t="shared" si="63"/>
        <v>0.38517937099841759</v>
      </c>
      <c r="S190" s="59">
        <f t="shared" si="64"/>
        <v>1.2897885871936063</v>
      </c>
      <c r="T190" s="59">
        <f>F190*0.3</f>
        <v>9.8403488941201586E-2</v>
      </c>
      <c r="V190" s="59">
        <v>0.38517937099841759</v>
      </c>
      <c r="W190" s="59">
        <v>1.2897885871936063</v>
      </c>
      <c r="X190" s="59">
        <v>9.8403488941201586E-2</v>
      </c>
    </row>
    <row r="191" spans="1:24" ht="18.75" x14ac:dyDescent="0.4">
      <c r="A191" s="9">
        <v>96472389</v>
      </c>
      <c r="B191" s="54" t="s">
        <v>179</v>
      </c>
      <c r="C191" s="95">
        <v>3823</v>
      </c>
      <c r="D191" s="55">
        <f t="shared" si="54"/>
        <v>0.57250969461562262</v>
      </c>
      <c r="E191" s="55">
        <f t="shared" si="55"/>
        <v>0.76682867855450187</v>
      </c>
      <c r="F191" s="55">
        <f t="shared" si="56"/>
        <v>0.11700928065136813</v>
      </c>
      <c r="G191" s="56">
        <f t="shared" si="52"/>
        <v>1.4563476538214926</v>
      </c>
      <c r="H191" s="57"/>
      <c r="I191" s="57"/>
      <c r="J191" s="55">
        <f t="shared" si="57"/>
        <v>0.12022703586928074</v>
      </c>
      <c r="K191" s="55">
        <f t="shared" si="58"/>
        <v>0.42175577320497609</v>
      </c>
      <c r="L191" s="55">
        <f t="shared" si="59"/>
        <v>2.9252320162842033E-2</v>
      </c>
      <c r="M191" s="57"/>
      <c r="N191" s="55">
        <f t="shared" si="60"/>
        <v>0.13740232670774943</v>
      </c>
      <c r="O191" s="55">
        <f t="shared" si="61"/>
        <v>0.46009720713270108</v>
      </c>
      <c r="P191" s="55">
        <f t="shared" si="62"/>
        <v>3.5102784195410436E-2</v>
      </c>
      <c r="Q191" s="57"/>
      <c r="R191" s="55">
        <f t="shared" si="63"/>
        <v>0.13740232670774943</v>
      </c>
      <c r="S191" s="55">
        <f t="shared" si="64"/>
        <v>0.46009720713270108</v>
      </c>
      <c r="T191" s="55">
        <f t="shared" si="76"/>
        <v>3.5102784195410436E-2</v>
      </c>
      <c r="V191" s="55">
        <v>0.13740232670774943</v>
      </c>
      <c r="W191" s="55">
        <v>0.46009720713270108</v>
      </c>
      <c r="X191" s="55">
        <v>3.5102784195410436E-2</v>
      </c>
    </row>
    <row r="192" spans="1:24" s="1" customFormat="1" ht="18.75" x14ac:dyDescent="0.4">
      <c r="A192" s="46">
        <v>96502310</v>
      </c>
      <c r="B192" s="58" t="s">
        <v>180</v>
      </c>
      <c r="C192" s="110">
        <v>358</v>
      </c>
      <c r="D192" s="59">
        <f t="shared" si="54"/>
        <v>5.3611946291496973E-2</v>
      </c>
      <c r="E192" s="59">
        <f t="shared" si="55"/>
        <v>7.1808701784596307E-2</v>
      </c>
      <c r="F192" s="59">
        <f t="shared" si="56"/>
        <v>1.0957186103371644E-2</v>
      </c>
      <c r="G192" s="60">
        <f t="shared" si="52"/>
        <v>0.13637783417946492</v>
      </c>
      <c r="H192" s="46"/>
      <c r="I192" s="46"/>
      <c r="J192" s="59">
        <f t="shared" si="57"/>
        <v>1.1258508721214365E-2</v>
      </c>
      <c r="K192" s="59">
        <f t="shared" si="58"/>
        <v>3.9494785981527974E-2</v>
      </c>
      <c r="L192" s="59">
        <f t="shared" si="59"/>
        <v>2.7392965258429109E-3</v>
      </c>
      <c r="M192" s="46"/>
      <c r="N192" s="59">
        <f t="shared" si="60"/>
        <v>1.2866867109959273E-2</v>
      </c>
      <c r="O192" s="59">
        <f t="shared" si="61"/>
        <v>4.3085221070757782E-2</v>
      </c>
      <c r="P192" s="59">
        <f t="shared" si="62"/>
        <v>3.2871558310114931E-3</v>
      </c>
      <c r="Q192" s="46"/>
      <c r="R192" s="59">
        <f t="shared" si="63"/>
        <v>1.2866867109959273E-2</v>
      </c>
      <c r="S192" s="59">
        <f t="shared" si="64"/>
        <v>4.3085221070757782E-2</v>
      </c>
      <c r="T192" s="59">
        <f t="shared" si="76"/>
        <v>3.2871558310114931E-3</v>
      </c>
      <c r="V192" s="59">
        <v>1.2866867109959273E-2</v>
      </c>
      <c r="W192" s="59">
        <v>4.3085221070757782E-2</v>
      </c>
      <c r="X192" s="59">
        <v>3.2871558310114931E-3</v>
      </c>
    </row>
    <row r="193" spans="1:24" ht="18.75" x14ac:dyDescent="0.4">
      <c r="A193" s="9">
        <v>96502478</v>
      </c>
      <c r="B193" s="54" t="s">
        <v>181</v>
      </c>
      <c r="C193" s="95">
        <v>3279</v>
      </c>
      <c r="D193" s="55">
        <f t="shared" si="54"/>
        <v>0.49104349689893451</v>
      </c>
      <c r="E193" s="55">
        <f t="shared" si="55"/>
        <v>0.65771154511645602</v>
      </c>
      <c r="F193" s="55">
        <f t="shared" si="56"/>
        <v>0.10035925484065815</v>
      </c>
      <c r="G193" s="56">
        <f t="shared" si="52"/>
        <v>1.2491142968560487</v>
      </c>
      <c r="H193" s="57"/>
      <c r="I193" s="57"/>
      <c r="J193" s="55">
        <f t="shared" si="57"/>
        <v>0.10311913434877625</v>
      </c>
      <c r="K193" s="55">
        <f t="shared" si="58"/>
        <v>0.36174134981405082</v>
      </c>
      <c r="L193" s="55">
        <f t="shared" si="59"/>
        <v>2.5089813710164537E-2</v>
      </c>
      <c r="M193" s="57"/>
      <c r="N193" s="55">
        <f t="shared" si="60"/>
        <v>0.11785043925574427</v>
      </c>
      <c r="O193" s="55">
        <f t="shared" si="61"/>
        <v>0.39462692706987362</v>
      </c>
      <c r="P193" s="55">
        <f t="shared" si="62"/>
        <v>3.0107776452197442E-2</v>
      </c>
      <c r="Q193" s="57"/>
      <c r="R193" s="55">
        <f t="shared" si="63"/>
        <v>0.11785043925574427</v>
      </c>
      <c r="S193" s="55">
        <f t="shared" si="64"/>
        <v>0.39462692706987362</v>
      </c>
      <c r="T193" s="55">
        <f>F193*0.3</f>
        <v>3.0107776452197442E-2</v>
      </c>
      <c r="V193" s="55">
        <v>0.11785043925574427</v>
      </c>
      <c r="W193" s="55">
        <v>0.39462692706987362</v>
      </c>
      <c r="X193" s="55">
        <v>3.0107776452197442E-2</v>
      </c>
    </row>
    <row r="194" spans="1:24" s="1" customFormat="1" ht="18.75" x14ac:dyDescent="0.4">
      <c r="A194" s="46">
        <v>96559191</v>
      </c>
      <c r="B194" s="58" t="s">
        <v>182</v>
      </c>
      <c r="C194" s="110">
        <v>20905</v>
      </c>
      <c r="D194" s="59">
        <f t="shared" si="54"/>
        <v>3.1306082045355983</v>
      </c>
      <c r="E194" s="59">
        <f t="shared" si="55"/>
        <v>4.1931869016954906</v>
      </c>
      <c r="F194" s="59">
        <f t="shared" si="56"/>
        <v>0.63983233377369886</v>
      </c>
      <c r="G194" s="60">
        <f t="shared" si="52"/>
        <v>7.9636274400047871</v>
      </c>
      <c r="H194" s="46"/>
      <c r="I194" s="46"/>
      <c r="J194" s="59">
        <f t="shared" si="57"/>
        <v>0.65742772295247565</v>
      </c>
      <c r="K194" s="59">
        <f t="shared" si="58"/>
        <v>2.3062527959325201</v>
      </c>
      <c r="L194" s="59">
        <f t="shared" si="59"/>
        <v>0.15995808344342471</v>
      </c>
      <c r="M194" s="46"/>
      <c r="N194" s="59">
        <f t="shared" si="60"/>
        <v>0.75134596908854356</v>
      </c>
      <c r="O194" s="59">
        <f t="shared" si="61"/>
        <v>2.5159121410172944</v>
      </c>
      <c r="P194" s="59">
        <f t="shared" si="62"/>
        <v>0.19194970013210966</v>
      </c>
      <c r="Q194" s="46"/>
      <c r="R194" s="59">
        <f t="shared" si="63"/>
        <v>0.75134596908854356</v>
      </c>
      <c r="S194" s="59">
        <f t="shared" si="64"/>
        <v>2.5159121410172944</v>
      </c>
      <c r="T194" s="59">
        <f t="shared" si="76"/>
        <v>0.19194970013210966</v>
      </c>
      <c r="V194" s="59">
        <v>0.75134596908854356</v>
      </c>
      <c r="W194" s="59">
        <v>2.5159121410172944</v>
      </c>
      <c r="X194" s="59">
        <v>0.19194970013210966</v>
      </c>
    </row>
    <row r="195" spans="1:24" ht="18.75" x14ac:dyDescent="0.4">
      <c r="A195" s="73">
        <v>96617335</v>
      </c>
      <c r="B195" s="54" t="s">
        <v>197</v>
      </c>
      <c r="C195" s="95">
        <v>10152</v>
      </c>
      <c r="D195" s="55">
        <f t="shared" si="54"/>
        <v>1.5203030132717239</v>
      </c>
      <c r="E195" s="55">
        <f t="shared" si="55"/>
        <v>2.0363182696011779</v>
      </c>
      <c r="F195" s="55">
        <f t="shared" si="56"/>
        <v>0.31071886402633775</v>
      </c>
      <c r="G195" s="56">
        <f t="shared" si="52"/>
        <v>3.8673401468992394</v>
      </c>
      <c r="H195" s="57"/>
      <c r="I195" s="57"/>
      <c r="J195" s="55">
        <f t="shared" si="57"/>
        <v>0.31926363278706199</v>
      </c>
      <c r="K195" s="55">
        <f t="shared" si="58"/>
        <v>1.1199750482806479</v>
      </c>
      <c r="L195" s="55">
        <f t="shared" si="59"/>
        <v>7.7679716006584437E-2</v>
      </c>
      <c r="M195" s="57"/>
      <c r="N195" s="55">
        <f t="shared" si="60"/>
        <v>0.36487272318521374</v>
      </c>
      <c r="O195" s="55">
        <f t="shared" si="61"/>
        <v>1.2217909617607068</v>
      </c>
      <c r="P195" s="55">
        <f t="shared" si="62"/>
        <v>9.3215659207901327E-2</v>
      </c>
      <c r="Q195" s="57"/>
      <c r="R195" s="55">
        <f t="shared" si="63"/>
        <v>0.36487272318521374</v>
      </c>
      <c r="S195" s="55">
        <f t="shared" si="64"/>
        <v>1.2217909617607068</v>
      </c>
      <c r="T195" s="55">
        <f>F195*0.3</f>
        <v>9.3215659207901327E-2</v>
      </c>
      <c r="V195" s="55">
        <v>0.36487272318521374</v>
      </c>
      <c r="W195" s="55">
        <v>1.2217909617607068</v>
      </c>
      <c r="X195" s="55">
        <v>9.3215659207901327E-2</v>
      </c>
    </row>
    <row r="196" spans="1:24" s="3" customFormat="1" ht="18.75" x14ac:dyDescent="0.4">
      <c r="A196" s="118">
        <v>96851770</v>
      </c>
      <c r="B196" s="75" t="s">
        <v>267</v>
      </c>
      <c r="C196" s="97">
        <v>3993</v>
      </c>
      <c r="D196" s="61">
        <f t="shared" si="54"/>
        <v>0.59796788140208768</v>
      </c>
      <c r="E196" s="61">
        <f t="shared" si="55"/>
        <v>0.80092778275389109</v>
      </c>
      <c r="F196" s="61">
        <f t="shared" si="56"/>
        <v>0.122212413717215</v>
      </c>
      <c r="G196" s="72">
        <f t="shared" si="52"/>
        <v>1.5211080778731936</v>
      </c>
      <c r="H196" s="73"/>
      <c r="I196" s="73"/>
      <c r="J196" s="61">
        <f t="shared" si="57"/>
        <v>0.1255732550944384</v>
      </c>
      <c r="K196" s="61">
        <f t="shared" si="58"/>
        <v>0.44051028051464014</v>
      </c>
      <c r="L196" s="61">
        <f t="shared" si="59"/>
        <v>3.055310342930375E-2</v>
      </c>
      <c r="M196" s="73"/>
      <c r="N196" s="61"/>
      <c r="O196" s="61"/>
      <c r="P196" s="61"/>
      <c r="Q196" s="73"/>
      <c r="R196" s="61"/>
      <c r="S196" s="61"/>
      <c r="T196" s="61"/>
      <c r="V196" s="61"/>
      <c r="W196" s="61"/>
      <c r="X196" s="61"/>
    </row>
    <row r="197" spans="1:24" ht="18.75" x14ac:dyDescent="0.4">
      <c r="A197" s="73">
        <v>97062765</v>
      </c>
      <c r="B197" s="54" t="s">
        <v>198</v>
      </c>
      <c r="C197" s="95">
        <v>4336</v>
      </c>
      <c r="D197" s="55">
        <f t="shared" si="54"/>
        <v>0.64933351709477882</v>
      </c>
      <c r="E197" s="55">
        <f t="shared" si="55"/>
        <v>0.86972774005030595</v>
      </c>
      <c r="F197" s="55">
        <f t="shared" si="56"/>
        <v>0.1327104998441884</v>
      </c>
      <c r="G197" s="56">
        <f t="shared" si="52"/>
        <v>1.6517717569892731</v>
      </c>
      <c r="H197" s="57"/>
      <c r="I197" s="57"/>
      <c r="J197" s="55">
        <f t="shared" si="57"/>
        <v>0.13636003858990356</v>
      </c>
      <c r="K197" s="55">
        <f t="shared" si="58"/>
        <v>0.47835025702766831</v>
      </c>
      <c r="L197" s="55">
        <f t="shared" si="59"/>
        <v>3.3177624961047099E-2</v>
      </c>
      <c r="M197" s="57"/>
      <c r="N197" s="55">
        <f t="shared" si="60"/>
        <v>0.15584004410274691</v>
      </c>
      <c r="O197" s="55">
        <f t="shared" si="61"/>
        <v>0.52183664403018359</v>
      </c>
      <c r="P197" s="55">
        <f t="shared" si="62"/>
        <v>3.9813149953256514E-2</v>
      </c>
      <c r="Q197" s="57"/>
      <c r="R197" s="55">
        <f t="shared" si="63"/>
        <v>0.15584004410274691</v>
      </c>
      <c r="S197" s="55">
        <f t="shared" si="64"/>
        <v>0.52183664403018359</v>
      </c>
      <c r="T197" s="55">
        <f t="shared" ref="T197" si="77">F197*0.3</f>
        <v>3.9813149953256514E-2</v>
      </c>
      <c r="V197" s="55">
        <v>0.15584004410274691</v>
      </c>
      <c r="W197" s="55">
        <v>0.52183664403018359</v>
      </c>
      <c r="X197" s="55">
        <v>3.9813149953256514E-2</v>
      </c>
    </row>
    <row r="198" spans="1:24" s="1" customFormat="1" ht="18.75" x14ac:dyDescent="0.4">
      <c r="A198" s="46">
        <v>97447588</v>
      </c>
      <c r="B198" s="58" t="s">
        <v>183</v>
      </c>
      <c r="C198" s="110">
        <v>10139</v>
      </c>
      <c r="D198" s="59">
        <f t="shared" si="54"/>
        <v>1.5183562107527591</v>
      </c>
      <c r="E198" s="59">
        <f t="shared" si="55"/>
        <v>2.033710691044754</v>
      </c>
      <c r="F198" s="59">
        <f t="shared" si="56"/>
        <v>0.31032097738012593</v>
      </c>
      <c r="G198" s="60">
        <f t="shared" si="52"/>
        <v>3.8623878791776391</v>
      </c>
      <c r="H198" s="46"/>
      <c r="I198" s="46"/>
      <c r="J198" s="59">
        <f t="shared" si="57"/>
        <v>0.31885480425807938</v>
      </c>
      <c r="K198" s="59">
        <f t="shared" si="58"/>
        <v>1.1185408800746148</v>
      </c>
      <c r="L198" s="59">
        <f t="shared" si="59"/>
        <v>7.7580244345031482E-2</v>
      </c>
      <c r="M198" s="46"/>
      <c r="N198" s="59">
        <f t="shared" si="60"/>
        <v>0.36440549058066218</v>
      </c>
      <c r="O198" s="59">
        <f t="shared" si="61"/>
        <v>1.2202264146268524</v>
      </c>
      <c r="P198" s="59">
        <f t="shared" si="62"/>
        <v>9.309629321403777E-2</v>
      </c>
      <c r="Q198" s="46"/>
      <c r="R198" s="59">
        <f t="shared" si="63"/>
        <v>0.36440549058066218</v>
      </c>
      <c r="S198" s="59">
        <f t="shared" si="64"/>
        <v>1.2202264146268524</v>
      </c>
      <c r="T198" s="59">
        <f>F198*0.3</f>
        <v>9.309629321403777E-2</v>
      </c>
      <c r="V198" s="59">
        <v>0.36440549058066218</v>
      </c>
      <c r="W198" s="59">
        <v>1.2202264146268524</v>
      </c>
      <c r="X198" s="59">
        <v>9.309629321403777E-2</v>
      </c>
    </row>
    <row r="199" spans="1:24" ht="18.75" x14ac:dyDescent="0.4">
      <c r="A199" s="9">
        <v>97572623</v>
      </c>
      <c r="B199" s="54" t="s">
        <v>184</v>
      </c>
      <c r="C199" s="95">
        <v>6062</v>
      </c>
      <c r="D199" s="55">
        <f>G$9*(C199/E$15)</f>
        <v>0.90780898999735926</v>
      </c>
      <c r="E199" s="55">
        <f t="shared" si="55"/>
        <v>1.215933939157047</v>
      </c>
      <c r="F199" s="55">
        <f t="shared" si="56"/>
        <v>0.18553760379508072</v>
      </c>
      <c r="G199" s="56">
        <f t="shared" si="52"/>
        <v>2.309280532949487</v>
      </c>
      <c r="H199" s="57"/>
      <c r="I199" s="57"/>
      <c r="J199" s="55">
        <f t="shared" si="57"/>
        <v>0.19063988789944544</v>
      </c>
      <c r="K199" s="55">
        <f t="shared" si="58"/>
        <v>0.66876366653637587</v>
      </c>
      <c r="L199" s="55">
        <f t="shared" si="59"/>
        <v>4.638440094877018E-2</v>
      </c>
      <c r="M199" s="57"/>
      <c r="N199" s="55">
        <f t="shared" si="60"/>
        <v>0.21787415759936621</v>
      </c>
      <c r="O199" s="55">
        <f t="shared" si="61"/>
        <v>0.72956036349422815</v>
      </c>
      <c r="P199" s="55">
        <f t="shared" si="62"/>
        <v>5.5661281138524213E-2</v>
      </c>
      <c r="Q199" s="57"/>
      <c r="R199" s="55">
        <f t="shared" si="63"/>
        <v>0.21787415759936621</v>
      </c>
      <c r="S199" s="55">
        <f t="shared" si="64"/>
        <v>0.72956036349422815</v>
      </c>
      <c r="T199" s="55">
        <f>F199*0.3</f>
        <v>5.5661281138524213E-2</v>
      </c>
      <c r="V199" s="55">
        <v>0.21787415759936621</v>
      </c>
      <c r="W199" s="55">
        <v>0.72956036349422815</v>
      </c>
      <c r="X199" s="55">
        <v>5.5661281138524213E-2</v>
      </c>
    </row>
    <row r="200" spans="1:24" s="1" customFormat="1" ht="18.75" x14ac:dyDescent="0.4">
      <c r="A200" s="46">
        <v>97597523</v>
      </c>
      <c r="B200" s="58" t="s">
        <v>185</v>
      </c>
      <c r="C200" s="110">
        <v>26426</v>
      </c>
      <c r="D200" s="59">
        <f t="shared" si="54"/>
        <v>3.9574002589360306</v>
      </c>
      <c r="E200" s="59">
        <f t="shared" si="55"/>
        <v>5.3006054563121285</v>
      </c>
      <c r="F200" s="59">
        <f t="shared" si="56"/>
        <v>0.80881173175334931</v>
      </c>
      <c r="G200" s="60">
        <f t="shared" si="52"/>
        <v>10.06681744700151</v>
      </c>
      <c r="H200" s="46"/>
      <c r="I200" s="46"/>
      <c r="J200" s="59">
        <f t="shared" si="57"/>
        <v>0.83105405437656643</v>
      </c>
      <c r="K200" s="59">
        <f t="shared" si="58"/>
        <v>2.9153330009716711</v>
      </c>
      <c r="L200" s="59">
        <f t="shared" si="59"/>
        <v>0.20220293293833733</v>
      </c>
      <c r="M200" s="46"/>
      <c r="N200" s="59">
        <f t="shared" si="60"/>
        <v>0.94977606214464727</v>
      </c>
      <c r="O200" s="59">
        <f t="shared" si="61"/>
        <v>3.1803632737872771</v>
      </c>
      <c r="P200" s="59">
        <f t="shared" si="62"/>
        <v>0.24264351952600477</v>
      </c>
      <c r="Q200" s="46"/>
      <c r="R200" s="59">
        <f t="shared" si="63"/>
        <v>0.94977606214464727</v>
      </c>
      <c r="S200" s="59">
        <f t="shared" si="64"/>
        <v>3.1803632737872771</v>
      </c>
      <c r="T200" s="59">
        <f>F200*0.3</f>
        <v>0.24264351952600477</v>
      </c>
      <c r="V200" s="59">
        <v>0.94977606214464727</v>
      </c>
      <c r="W200" s="59">
        <v>3.1803632737872771</v>
      </c>
      <c r="X200" s="59">
        <v>0.24264351952600477</v>
      </c>
    </row>
    <row r="201" spans="1:24" ht="18.75" x14ac:dyDescent="0.4">
      <c r="A201" s="9">
        <v>99228054</v>
      </c>
      <c r="B201" s="54" t="s">
        <v>186</v>
      </c>
      <c r="C201" s="95">
        <v>351</v>
      </c>
      <c r="D201" s="55">
        <f t="shared" si="54"/>
        <v>5.2563668012054289E-2</v>
      </c>
      <c r="E201" s="55">
        <f t="shared" si="55"/>
        <v>7.0404621023444983E-2</v>
      </c>
      <c r="F201" s="55">
        <f t="shared" si="56"/>
        <v>1.0742939447719126E-2</v>
      </c>
      <c r="G201" s="56">
        <f t="shared" si="52"/>
        <v>0.1337112284832184</v>
      </c>
      <c r="H201" s="57"/>
      <c r="I201" s="57"/>
      <c r="J201" s="55">
        <f t="shared" si="57"/>
        <v>1.10383702825314E-2</v>
      </c>
      <c r="K201" s="55">
        <f t="shared" si="58"/>
        <v>3.8722541562894744E-2</v>
      </c>
      <c r="L201" s="55">
        <f t="shared" si="59"/>
        <v>2.6857348619297814E-3</v>
      </c>
      <c r="M201" s="57"/>
      <c r="N201" s="55">
        <f t="shared" si="60"/>
        <v>1.261528032289303E-2</v>
      </c>
      <c r="O201" s="55">
        <f t="shared" si="61"/>
        <v>4.224277261406699E-2</v>
      </c>
      <c r="P201" s="55">
        <f t="shared" si="62"/>
        <v>3.2228818343157375E-3</v>
      </c>
      <c r="Q201" s="57"/>
      <c r="R201" s="55">
        <f t="shared" si="63"/>
        <v>1.261528032289303E-2</v>
      </c>
      <c r="S201" s="55">
        <f t="shared" si="64"/>
        <v>4.224277261406699E-2</v>
      </c>
      <c r="T201" s="55">
        <f>F201*0.3</f>
        <v>3.2228818343157375E-3</v>
      </c>
      <c r="V201" s="55">
        <v>1.261528032289303E-2</v>
      </c>
      <c r="W201" s="55">
        <v>4.224277261406699E-2</v>
      </c>
      <c r="X201" s="55">
        <v>3.2228818343157375E-3</v>
      </c>
    </row>
    <row r="202" spans="1:24" s="1" customFormat="1" ht="18.75" x14ac:dyDescent="0.4">
      <c r="A202" s="46">
        <v>99265009</v>
      </c>
      <c r="B202" s="58" t="s">
        <v>187</v>
      </c>
      <c r="C202" s="110">
        <v>358</v>
      </c>
      <c r="D202" s="59">
        <f t="shared" si="54"/>
        <v>5.3611946291496973E-2</v>
      </c>
      <c r="E202" s="59">
        <f t="shared" si="55"/>
        <v>7.1808701784596307E-2</v>
      </c>
      <c r="F202" s="59">
        <f t="shared" si="56"/>
        <v>1.0957186103371644E-2</v>
      </c>
      <c r="G202" s="60">
        <f t="shared" si="52"/>
        <v>0.13637783417946492</v>
      </c>
      <c r="H202" s="46"/>
      <c r="I202" s="46"/>
      <c r="J202" s="59">
        <f t="shared" si="57"/>
        <v>1.1258508721214365E-2</v>
      </c>
      <c r="K202" s="59">
        <f t="shared" si="58"/>
        <v>3.9494785981527974E-2</v>
      </c>
      <c r="L202" s="59">
        <f t="shared" si="59"/>
        <v>2.7392965258429109E-3</v>
      </c>
      <c r="M202" s="46"/>
      <c r="N202" s="59">
        <f t="shared" si="60"/>
        <v>1.2866867109959273E-2</v>
      </c>
      <c r="O202" s="59">
        <f t="shared" si="61"/>
        <v>4.3085221070757782E-2</v>
      </c>
      <c r="P202" s="59">
        <f t="shared" si="62"/>
        <v>3.2871558310114931E-3</v>
      </c>
      <c r="Q202" s="46"/>
      <c r="R202" s="59">
        <f t="shared" si="63"/>
        <v>1.2866867109959273E-2</v>
      </c>
      <c r="S202" s="59">
        <f t="shared" si="64"/>
        <v>4.3085221070757782E-2</v>
      </c>
      <c r="T202" s="59">
        <f>F202*0.3</f>
        <v>3.2871558310114931E-3</v>
      </c>
      <c r="V202" s="59">
        <v>1.2866867109959273E-2</v>
      </c>
      <c r="W202" s="59">
        <v>4.3085221070757782E-2</v>
      </c>
      <c r="X202" s="59">
        <v>3.2871558310114931E-3</v>
      </c>
    </row>
    <row r="203" spans="1:24" ht="18.75" x14ac:dyDescent="0.4">
      <c r="A203" s="9">
        <v>99372485</v>
      </c>
      <c r="B203" s="54" t="s">
        <v>188</v>
      </c>
      <c r="C203" s="95">
        <v>3068</v>
      </c>
      <c r="D203" s="55">
        <f t="shared" si="54"/>
        <v>0.45944539447573374</v>
      </c>
      <c r="E203" s="55">
        <f t="shared" si="55"/>
        <v>0.61538853931603754</v>
      </c>
      <c r="F203" s="55">
        <f t="shared" si="56"/>
        <v>9.3901248505989382E-2</v>
      </c>
      <c r="G203" s="56">
        <f t="shared" si="52"/>
        <v>1.1687351822977607</v>
      </c>
      <c r="H203" s="57"/>
      <c r="I203" s="57"/>
      <c r="J203" s="55">
        <f t="shared" si="57"/>
        <v>9.6483532839904088E-2</v>
      </c>
      <c r="K203" s="55">
        <f t="shared" si="58"/>
        <v>0.3384636966238207</v>
      </c>
      <c r="L203" s="55">
        <f t="shared" si="59"/>
        <v>2.3475312126497345E-2</v>
      </c>
      <c r="M203" s="57"/>
      <c r="N203" s="55">
        <f t="shared" si="60"/>
        <v>0.11026689467417609</v>
      </c>
      <c r="O203" s="55">
        <f t="shared" si="61"/>
        <v>0.36923312358962251</v>
      </c>
      <c r="P203" s="55">
        <f t="shared" si="62"/>
        <v>2.8170374551796815E-2</v>
      </c>
      <c r="Q203" s="57"/>
      <c r="R203" s="55">
        <f t="shared" si="63"/>
        <v>0.11026689467417609</v>
      </c>
      <c r="S203" s="55">
        <f t="shared" si="64"/>
        <v>0.36923312358962251</v>
      </c>
      <c r="T203" s="55">
        <f t="shared" ref="T203:T204" si="78">F203*0.3</f>
        <v>2.8170374551796815E-2</v>
      </c>
      <c r="V203" s="55">
        <v>0.11026689467417609</v>
      </c>
      <c r="W203" s="55">
        <v>0.36923312358962251</v>
      </c>
      <c r="X203" s="55">
        <v>2.8170374551796815E-2</v>
      </c>
    </row>
    <row r="204" spans="1:24" s="1" customFormat="1" ht="16.899999999999999" customHeight="1" x14ac:dyDescent="0.4">
      <c r="A204" s="46">
        <v>99468858</v>
      </c>
      <c r="B204" s="58" t="s">
        <v>189</v>
      </c>
      <c r="C204" s="110">
        <v>2395</v>
      </c>
      <c r="D204" s="59">
        <f t="shared" si="54"/>
        <v>0.35866092560931634</v>
      </c>
      <c r="E204" s="59">
        <f t="shared" si="55"/>
        <v>0.48039620327963173</v>
      </c>
      <c r="F204" s="59">
        <f t="shared" si="56"/>
        <v>7.3302962898254428E-2</v>
      </c>
      <c r="G204" s="60">
        <f t="shared" si="52"/>
        <v>0.91236009178720257</v>
      </c>
      <c r="H204" s="46"/>
      <c r="I204" s="46"/>
      <c r="J204" s="59">
        <f t="shared" si="57"/>
        <v>7.5318794377956425E-2</v>
      </c>
      <c r="K204" s="59">
        <f t="shared" si="58"/>
        <v>0.26421791180379745</v>
      </c>
      <c r="L204" s="59">
        <f t="shared" si="59"/>
        <v>1.8325740724563607E-2</v>
      </c>
      <c r="M204" s="46"/>
      <c r="N204" s="59">
        <f t="shared" si="60"/>
        <v>8.607862214623592E-2</v>
      </c>
      <c r="O204" s="59">
        <f t="shared" si="61"/>
        <v>0.28823772196777903</v>
      </c>
      <c r="P204" s="59">
        <f t="shared" si="62"/>
        <v>2.1990888869476328E-2</v>
      </c>
      <c r="Q204" s="46"/>
      <c r="R204" s="59">
        <f t="shared" si="63"/>
        <v>8.607862214623592E-2</v>
      </c>
      <c r="S204" s="59">
        <f t="shared" si="64"/>
        <v>0.28823772196777903</v>
      </c>
      <c r="T204" s="59">
        <f t="shared" si="78"/>
        <v>2.1990888869476328E-2</v>
      </c>
      <c r="V204" s="59">
        <v>8.607862214623592E-2</v>
      </c>
      <c r="W204" s="59">
        <v>0.28823772196777903</v>
      </c>
      <c r="X204" s="59">
        <v>2.1990888869476328E-2</v>
      </c>
    </row>
    <row r="205" spans="1:24" ht="18.75" x14ac:dyDescent="0.4">
      <c r="A205" s="9">
        <v>99473774</v>
      </c>
      <c r="B205" s="54" t="s">
        <v>190</v>
      </c>
      <c r="C205" s="95">
        <v>673</v>
      </c>
      <c r="D205" s="55">
        <f t="shared" si="54"/>
        <v>0.10078446886641748</v>
      </c>
      <c r="E205" s="55">
        <f t="shared" si="55"/>
        <v>0.1349923360364059</v>
      </c>
      <c r="F205" s="55">
        <f t="shared" si="56"/>
        <v>2.059828560773496E-2</v>
      </c>
      <c r="G205" s="56">
        <f t="shared" ref="G205:G210" si="79">SUM(D205:F205)</f>
        <v>0.25637509051055835</v>
      </c>
      <c r="H205" s="57"/>
      <c r="I205" s="57"/>
      <c r="J205" s="55">
        <f t="shared" si="57"/>
        <v>2.116473846194767E-2</v>
      </c>
      <c r="K205" s="55">
        <f t="shared" si="58"/>
        <v>7.4245784820023253E-2</v>
      </c>
      <c r="L205" s="55">
        <f t="shared" si="59"/>
        <v>5.1495714019337401E-3</v>
      </c>
      <c r="M205" s="57"/>
      <c r="N205" s="55">
        <f t="shared" si="60"/>
        <v>2.4188272527940195E-2</v>
      </c>
      <c r="O205" s="55">
        <f t="shared" si="61"/>
        <v>8.099540162184353E-2</v>
      </c>
      <c r="P205" s="55">
        <f t="shared" si="62"/>
        <v>6.1794856823204876E-3</v>
      </c>
      <c r="Q205" s="57"/>
      <c r="R205" s="55">
        <f t="shared" si="63"/>
        <v>2.4188272527940195E-2</v>
      </c>
      <c r="S205" s="55">
        <f t="shared" si="64"/>
        <v>8.099540162184353E-2</v>
      </c>
      <c r="T205" s="55">
        <f>F205*0.3</f>
        <v>6.1794856823204876E-3</v>
      </c>
      <c r="V205" s="55">
        <v>2.4188272527940195E-2</v>
      </c>
      <c r="W205" s="55">
        <v>8.099540162184353E-2</v>
      </c>
      <c r="X205" s="55">
        <v>6.1794856823204876E-3</v>
      </c>
    </row>
    <row r="206" spans="1:24" s="1" customFormat="1" ht="18.75" x14ac:dyDescent="0.4">
      <c r="A206" s="46">
        <v>99579836</v>
      </c>
      <c r="B206" s="58" t="s">
        <v>191</v>
      </c>
      <c r="C206" s="110">
        <v>819</v>
      </c>
      <c r="D206" s="59">
        <f t="shared" ref="D206:D208" si="80">G$9*(C206/E$15)</f>
        <v>0.12264855869479334</v>
      </c>
      <c r="E206" s="59">
        <f t="shared" ref="E206:E210" si="81">G$10*(C206/E$15)</f>
        <v>0.16427744905470495</v>
      </c>
      <c r="F206" s="59">
        <f t="shared" ref="F206:F210" si="82">G$11*(C206/E$15)</f>
        <v>2.5066858711344626E-2</v>
      </c>
      <c r="G206" s="60">
        <f t="shared" si="79"/>
        <v>0.3119928664608429</v>
      </c>
      <c r="H206" s="46"/>
      <c r="I206" s="46"/>
      <c r="J206" s="59">
        <f t="shared" ref="J206:J210" si="83">D206*0.21</f>
        <v>2.5756197325906602E-2</v>
      </c>
      <c r="K206" s="59">
        <f t="shared" ref="K206:K210" si="84">E206*0.55</f>
        <v>9.0352596980087727E-2</v>
      </c>
      <c r="L206" s="59">
        <f t="shared" ref="L206:L210" si="85">F206*0.25</f>
        <v>6.2667146778361566E-3</v>
      </c>
      <c r="M206" s="46"/>
      <c r="N206" s="59">
        <f t="shared" ref="N206:N210" si="86">D206*0.24</f>
        <v>2.9435654086750401E-2</v>
      </c>
      <c r="O206" s="59">
        <f t="shared" ref="O206:O210" si="87">E206*0.6</f>
        <v>9.8566469432822976E-2</v>
      </c>
      <c r="P206" s="59">
        <f t="shared" ref="P206:P210" si="88">F206*0.3</f>
        <v>7.5200576134033872E-3</v>
      </c>
      <c r="Q206" s="46"/>
      <c r="R206" s="59">
        <f t="shared" ref="R206:R210" si="89">D206*0.24</f>
        <v>2.9435654086750401E-2</v>
      </c>
      <c r="S206" s="59">
        <f t="shared" ref="S206:S210" si="90">E206*0.6</f>
        <v>9.8566469432822976E-2</v>
      </c>
      <c r="T206" s="59">
        <f>F206*0.3</f>
        <v>7.5200576134033872E-3</v>
      </c>
      <c r="V206" s="59">
        <v>2.9435654086750401E-2</v>
      </c>
      <c r="W206" s="59">
        <v>9.8566469432822976E-2</v>
      </c>
      <c r="X206" s="59">
        <v>7.5200576134033872E-3</v>
      </c>
    </row>
    <row r="207" spans="1:24" s="1" customFormat="1" ht="18.75" x14ac:dyDescent="0.4">
      <c r="A207" s="46">
        <v>99595749</v>
      </c>
      <c r="B207" s="54" t="s">
        <v>192</v>
      </c>
      <c r="C207" s="95">
        <v>6629</v>
      </c>
      <c r="D207" s="55">
        <f>G$9*(C207/E$15)</f>
        <v>0.99271953063221618</v>
      </c>
      <c r="E207" s="55">
        <f t="shared" si="81"/>
        <v>1.3296644808103042</v>
      </c>
      <c r="F207" s="55">
        <f t="shared" si="82"/>
        <v>0.20289158290293469</v>
      </c>
      <c r="G207" s="56">
        <f t="shared" si="79"/>
        <v>2.5252755943454548</v>
      </c>
      <c r="H207" s="57"/>
      <c r="I207" s="57"/>
      <c r="J207" s="55">
        <f t="shared" si="83"/>
        <v>0.2084711014327654</v>
      </c>
      <c r="K207" s="55">
        <f t="shared" si="84"/>
        <v>0.73131546444566742</v>
      </c>
      <c r="L207" s="55">
        <f t="shared" si="85"/>
        <v>5.0722895725733672E-2</v>
      </c>
      <c r="M207" s="57"/>
      <c r="N207" s="55">
        <f t="shared" si="86"/>
        <v>0.23825268735173188</v>
      </c>
      <c r="O207" s="55">
        <f t="shared" si="87"/>
        <v>0.79779868848618252</v>
      </c>
      <c r="P207" s="55">
        <f t="shared" si="88"/>
        <v>6.08674748708804E-2</v>
      </c>
      <c r="Q207" s="57"/>
      <c r="R207" s="55">
        <f t="shared" si="89"/>
        <v>0.23825268735173188</v>
      </c>
      <c r="S207" s="55">
        <f t="shared" si="90"/>
        <v>0.79779868848618252</v>
      </c>
      <c r="T207" s="55">
        <f t="shared" ref="T207" si="91">F207*0.3</f>
        <v>6.08674748708804E-2</v>
      </c>
      <c r="V207" s="55">
        <v>0.23825268735173188</v>
      </c>
      <c r="W207" s="55">
        <v>0.79779868848618252</v>
      </c>
      <c r="X207" s="55">
        <v>6.08674748708804E-2</v>
      </c>
    </row>
    <row r="208" spans="1:24" ht="18.75" x14ac:dyDescent="0.4">
      <c r="A208" s="9">
        <v>99634717</v>
      </c>
      <c r="B208" s="58" t="s">
        <v>193</v>
      </c>
      <c r="C208" s="110">
        <v>1763</v>
      </c>
      <c r="D208" s="59">
        <f t="shared" si="80"/>
        <v>0.26401637237963449</v>
      </c>
      <c r="E208" s="59">
        <f t="shared" si="81"/>
        <v>0.35362776884425495</v>
      </c>
      <c r="F208" s="59">
        <f t="shared" si="82"/>
        <v>5.395955055934136E-2</v>
      </c>
      <c r="G208" s="60">
        <f t="shared" si="79"/>
        <v>0.67160369178323076</v>
      </c>
      <c r="I208" s="46"/>
      <c r="J208" s="59">
        <f t="shared" si="83"/>
        <v>5.5443438199723243E-2</v>
      </c>
      <c r="K208" s="59">
        <f t="shared" si="84"/>
        <v>0.19449527286434024</v>
      </c>
      <c r="L208" s="59">
        <f t="shared" si="85"/>
        <v>1.348988763983534E-2</v>
      </c>
      <c r="M208" s="46"/>
      <c r="N208" s="59">
        <f t="shared" si="86"/>
        <v>6.3363929371112279E-2</v>
      </c>
      <c r="O208" s="59">
        <f t="shared" si="87"/>
        <v>0.21217666130655297</v>
      </c>
      <c r="P208" s="59">
        <f t="shared" si="88"/>
        <v>1.6187865167802407E-2</v>
      </c>
      <c r="Q208" s="46"/>
      <c r="R208" s="59">
        <f t="shared" si="89"/>
        <v>6.3363929371112279E-2</v>
      </c>
      <c r="S208" s="59">
        <f t="shared" si="90"/>
        <v>0.21217666130655297</v>
      </c>
      <c r="T208" s="59">
        <f>F208*0.3</f>
        <v>1.6187865167802407E-2</v>
      </c>
      <c r="V208" s="59">
        <v>6.3363929371112279E-2</v>
      </c>
      <c r="W208" s="59">
        <v>0.21217666130655297</v>
      </c>
      <c r="X208" s="59">
        <v>1.6187865167802407E-2</v>
      </c>
    </row>
    <row r="209" spans="1:24" s="1" customFormat="1" ht="18.75" x14ac:dyDescent="0.4">
      <c r="A209" s="46">
        <v>99953072</v>
      </c>
      <c r="B209" s="54" t="s">
        <v>266</v>
      </c>
      <c r="C209" s="95">
        <v>4692</v>
      </c>
      <c r="D209" s="55">
        <f>G$9*(C209/E$15)</f>
        <v>0.70264595530643514</v>
      </c>
      <c r="E209" s="55">
        <f>G$10*(C209/E$15)</f>
        <v>0.94113527590314483</v>
      </c>
      <c r="F209" s="55">
        <f t="shared" si="82"/>
        <v>0.14360647261737358</v>
      </c>
      <c r="G209" s="56">
        <f t="shared" si="79"/>
        <v>1.7873877038269537</v>
      </c>
      <c r="H209" s="57"/>
      <c r="I209" s="57"/>
      <c r="J209" s="55">
        <f t="shared" si="83"/>
        <v>0.14755565061435139</v>
      </c>
      <c r="K209" s="55">
        <f t="shared" si="84"/>
        <v>0.51762440174672975</v>
      </c>
      <c r="L209" s="55">
        <f t="shared" si="85"/>
        <v>3.5901618154343395E-2</v>
      </c>
      <c r="M209" s="57"/>
      <c r="N209" s="55">
        <f>D209*0.24</f>
        <v>0.16863502927354443</v>
      </c>
      <c r="O209" s="55">
        <f>E209*0.6</f>
        <v>0.56468116554188685</v>
      </c>
      <c r="P209" s="55">
        <f t="shared" si="88"/>
        <v>4.3081941785212075E-2</v>
      </c>
      <c r="Q209" s="57"/>
      <c r="R209" s="55">
        <f t="shared" si="89"/>
        <v>0.16863502927354443</v>
      </c>
      <c r="S209" s="55">
        <f t="shared" si="90"/>
        <v>0.56468116554188685</v>
      </c>
      <c r="T209" s="55">
        <f t="shared" ref="T209:T210" si="92">F209*0.3</f>
        <v>4.3081941785212075E-2</v>
      </c>
      <c r="V209" s="55">
        <v>0.16863502927354443</v>
      </c>
      <c r="W209" s="55">
        <v>0.56468116554188685</v>
      </c>
      <c r="X209" s="55">
        <v>4.3081941785212075E-2</v>
      </c>
    </row>
    <row r="210" spans="1:24" s="1" customFormat="1" ht="18.75" x14ac:dyDescent="0.4">
      <c r="A210" s="46">
        <v>12413929</v>
      </c>
      <c r="B210" s="58" t="s">
        <v>207</v>
      </c>
      <c r="C210" s="110">
        <v>12781.12</v>
      </c>
      <c r="D210" s="59">
        <f>G$9*(C210/E$15)</f>
        <v>1.9140243547072004</v>
      </c>
      <c r="E210" s="59">
        <f t="shared" si="81"/>
        <v>2.5636749568523451</v>
      </c>
      <c r="F210" s="59">
        <f t="shared" si="82"/>
        <v>0.39118745935621613</v>
      </c>
      <c r="G210" s="60">
        <f t="shared" si="79"/>
        <v>4.8688867709157613</v>
      </c>
      <c r="H210" s="46"/>
      <c r="I210" s="46"/>
      <c r="J210" s="59">
        <f t="shared" si="83"/>
        <v>0.40194511448851206</v>
      </c>
      <c r="K210" s="59">
        <f t="shared" si="84"/>
        <v>1.4100212262687899</v>
      </c>
      <c r="L210" s="59">
        <f t="shared" si="85"/>
        <v>9.7796864839054032E-2</v>
      </c>
      <c r="M210" s="46"/>
      <c r="N210" s="59">
        <f t="shared" si="86"/>
        <v>0.45936584512972811</v>
      </c>
      <c r="O210" s="59">
        <f t="shared" si="87"/>
        <v>1.538204974111407</v>
      </c>
      <c r="P210" s="59">
        <f t="shared" si="88"/>
        <v>0.11735623780686483</v>
      </c>
      <c r="Q210" s="46"/>
      <c r="R210" s="59">
        <f t="shared" si="89"/>
        <v>0.45936584512972811</v>
      </c>
      <c r="S210" s="59">
        <f t="shared" si="90"/>
        <v>1.538204974111407</v>
      </c>
      <c r="T210" s="59">
        <f t="shared" si="92"/>
        <v>0.11735623780686483</v>
      </c>
      <c r="V210" s="59">
        <v>0.45936584512972811</v>
      </c>
      <c r="W210" s="59">
        <v>1.538204974111407</v>
      </c>
      <c r="X210" s="59">
        <v>0.11735623780686483</v>
      </c>
    </row>
    <row r="211" spans="1:24" s="6" customFormat="1" ht="10.5" customHeight="1" x14ac:dyDescent="0.2">
      <c r="A211" s="114"/>
      <c r="B211" s="115" t="s">
        <v>91</v>
      </c>
      <c r="C211" s="116">
        <v>1607</v>
      </c>
      <c r="D211" s="117">
        <f>G$9*(C211/E$15)</f>
        <v>0.24065474215205485</v>
      </c>
      <c r="E211" s="117">
        <f>G$10*(C211/E$15)</f>
        <v>0.32233682616716836</v>
      </c>
      <c r="F211" s="117">
        <f>G$11*(C211/E$15)</f>
        <v>4.9184910804799531E-2</v>
      </c>
      <c r="G211" s="117">
        <f>SUM(D211:F211)</f>
        <v>0.61217647912402273</v>
      </c>
      <c r="H211" s="114"/>
      <c r="I211" s="114"/>
      <c r="J211" s="117">
        <f>D211*0.21</f>
        <v>5.0537495851931513E-2</v>
      </c>
      <c r="K211" s="117">
        <f>E211*0.55</f>
        <v>0.17728525439194262</v>
      </c>
      <c r="L211" s="117">
        <f>F211*0.25</f>
        <v>1.2296227701199883E-2</v>
      </c>
      <c r="M211" s="114"/>
      <c r="N211" s="117">
        <f>D211*0.24</f>
        <v>5.7757138116493162E-2</v>
      </c>
      <c r="O211" s="117">
        <f>E211*0.6</f>
        <v>0.19340209570030101</v>
      </c>
      <c r="P211" s="117">
        <f>F211*0.3</f>
        <v>1.4755473241439859E-2</v>
      </c>
      <c r="Q211" s="114"/>
      <c r="R211" s="117">
        <f>D211*0.24</f>
        <v>5.7757138116493162E-2</v>
      </c>
      <c r="S211" s="117">
        <f>E211*0.6</f>
        <v>0.19340209570030101</v>
      </c>
      <c r="T211" s="117">
        <f>F211*0.3</f>
        <v>1.4755473241439859E-2</v>
      </c>
      <c r="V211" s="117">
        <v>5.7757138116493162E-2</v>
      </c>
      <c r="W211" s="117">
        <v>0.19340209570030101</v>
      </c>
      <c r="X211" s="117">
        <v>1.4755473241439859E-2</v>
      </c>
    </row>
    <row r="212" spans="1:24" s="6" customFormat="1" ht="11.25" x14ac:dyDescent="0.2">
      <c r="A212" s="114"/>
      <c r="B212" s="115" t="s">
        <v>51</v>
      </c>
      <c r="C212" s="116">
        <v>34007</v>
      </c>
      <c r="D212" s="117">
        <f>G$9*(C212/E$15)</f>
        <v>5.092685635572451</v>
      </c>
      <c r="E212" s="117">
        <f>G$10*(C212/E$15)</f>
        <v>6.821224920639013</v>
      </c>
      <c r="F212" s="117">
        <f>G$11*(C212/E$15)</f>
        <v>1.0408408598250265</v>
      </c>
      <c r="G212" s="117">
        <f>SUM(D212:F212)</f>
        <v>12.95475141603649</v>
      </c>
      <c r="H212" s="114"/>
      <c r="I212" s="114"/>
      <c r="J212" s="117">
        <f>D212*0.21</f>
        <v>1.0694639834702147</v>
      </c>
      <c r="K212" s="117">
        <f>E212*0.55</f>
        <v>3.7516737063514576</v>
      </c>
      <c r="L212" s="117">
        <f>F212*0.25</f>
        <v>0.26021021495625662</v>
      </c>
      <c r="M212" s="114"/>
      <c r="N212" s="117">
        <f>D212*0.24</f>
        <v>1.2222445525373882</v>
      </c>
      <c r="O212" s="117">
        <f>E212*0.6</f>
        <v>4.0927349523834078</v>
      </c>
      <c r="P212" s="117">
        <f>F212*0.3</f>
        <v>0.31225225794750794</v>
      </c>
      <c r="Q212" s="114"/>
      <c r="R212" s="117">
        <f>D212*0.24</f>
        <v>1.2222445525373882</v>
      </c>
      <c r="S212" s="117">
        <f>E212*0.6</f>
        <v>4.0927349523834078</v>
      </c>
      <c r="T212" s="117">
        <f>F212*0.3</f>
        <v>0.31225225794750794</v>
      </c>
      <c r="V212" s="117">
        <v>1.2222445525373882</v>
      </c>
      <c r="W212" s="117">
        <v>4.0927349523834078</v>
      </c>
      <c r="X212" s="117">
        <v>0.31225225794750794</v>
      </c>
    </row>
    <row r="213" spans="1:24" s="3" customFormat="1" ht="18.75" x14ac:dyDescent="0.4">
      <c r="A213" s="57">
        <v>62026329</v>
      </c>
      <c r="B213" s="54" t="s">
        <v>213</v>
      </c>
      <c r="C213" s="95">
        <f>SUM(C211:C212)</f>
        <v>35614</v>
      </c>
      <c r="D213" s="55">
        <f>SUM(D211:D212)</f>
        <v>5.3333403777245056</v>
      </c>
      <c r="E213" s="55">
        <f>SUM(E211:E212)</f>
        <v>7.1435617468061814</v>
      </c>
      <c r="F213" s="55">
        <f>SUM(F211:F212)</f>
        <v>1.090025770629826</v>
      </c>
      <c r="G213" s="90">
        <f>SUM(G211:G212)</f>
        <v>13.566927895160513</v>
      </c>
      <c r="H213" s="57"/>
      <c r="I213" s="57"/>
      <c r="J213" s="91">
        <f>SUM(J211:J212)</f>
        <v>1.1200014793221462</v>
      </c>
      <c r="K213" s="91">
        <f>SUM(K211:K212)</f>
        <v>3.9289589607434001</v>
      </c>
      <c r="L213" s="91">
        <f>SUM(L211:L212)</f>
        <v>0.27250644265745649</v>
      </c>
      <c r="M213" s="57"/>
      <c r="N213" s="91">
        <f>SUM(N211:N212)</f>
        <v>1.2800016906538814</v>
      </c>
      <c r="O213" s="91">
        <f>SUM(O211:O212)</f>
        <v>4.2861370480837087</v>
      </c>
      <c r="P213" s="91">
        <f>SUM(P211:P212)</f>
        <v>0.32700773118894777</v>
      </c>
      <c r="Q213" s="57"/>
      <c r="R213" s="91">
        <f>SUM(R211:R212)</f>
        <v>1.2800016906538814</v>
      </c>
      <c r="S213" s="91">
        <f>SUM(S211:S212)</f>
        <v>4.2861370480837087</v>
      </c>
      <c r="T213" s="91">
        <f>SUM(T211:T212)</f>
        <v>0.32700773118894777</v>
      </c>
      <c r="V213" s="91">
        <v>1.2800016906538814</v>
      </c>
      <c r="W213" s="91">
        <v>4.2861370480837087</v>
      </c>
      <c r="X213" s="91">
        <v>0.32700773118894777</v>
      </c>
    </row>
    <row r="214" spans="1:24" ht="18.75" x14ac:dyDescent="0.4">
      <c r="B214" s="92"/>
      <c r="D214" s="59"/>
      <c r="E214" s="59"/>
      <c r="F214" s="59"/>
      <c r="G214" s="60"/>
      <c r="J214" s="59"/>
      <c r="K214" s="59"/>
      <c r="L214" s="59"/>
      <c r="N214" s="59"/>
      <c r="O214" s="59"/>
      <c r="P214" s="59"/>
      <c r="R214" s="59"/>
      <c r="S214" s="59"/>
      <c r="T214" s="59"/>
      <c r="V214" s="59"/>
      <c r="W214" s="59"/>
      <c r="X214" s="59"/>
    </row>
    <row r="215" spans="1:24" ht="18.75" x14ac:dyDescent="0.4">
      <c r="B215" s="93" t="s">
        <v>264</v>
      </c>
      <c r="V215" s="9"/>
      <c r="W215" s="9"/>
      <c r="X215" s="9"/>
    </row>
    <row r="216" spans="1:24" ht="18.75" customHeight="1" x14ac:dyDescent="0.4">
      <c r="A216" s="94">
        <v>11679404</v>
      </c>
      <c r="B216" s="54" t="s">
        <v>217</v>
      </c>
      <c r="C216" s="95">
        <v>58444</v>
      </c>
      <c r="D216" s="55">
        <f>G$9*(C216/E$15)</f>
        <v>8.7522251091068402</v>
      </c>
      <c r="E216" s="55">
        <f>G$10*(C216/E$15)</f>
        <v>11.722870857818284</v>
      </c>
      <c r="F216" s="55">
        <f>G$11*(C216/E$15)</f>
        <v>1.7887759347079673</v>
      </c>
      <c r="G216" s="90">
        <f>SUM(D216:F216)</f>
        <v>22.263871901633092</v>
      </c>
      <c r="H216" s="62"/>
      <c r="I216" s="62"/>
      <c r="J216" s="62"/>
      <c r="K216" s="62"/>
      <c r="L216" s="62"/>
      <c r="M216" s="62"/>
      <c r="N216" s="55">
        <f>D216*0.24</f>
        <v>2.1005340261856418</v>
      </c>
      <c r="O216" s="55">
        <f>E216*0.6</f>
        <v>7.0337225146909708</v>
      </c>
      <c r="P216" s="55">
        <f>F216*0.3</f>
        <v>0.53663278041239015</v>
      </c>
      <c r="Q216" s="55"/>
      <c r="R216" s="55">
        <f>D216*0.24</f>
        <v>2.1005340261856418</v>
      </c>
      <c r="S216" s="55">
        <f>E216*0.6</f>
        <v>7.0337225146909708</v>
      </c>
      <c r="T216" s="55">
        <f>F216*0.3</f>
        <v>0.53663278041239015</v>
      </c>
      <c r="U216" s="7"/>
      <c r="V216" s="55">
        <v>2.1005340261856418</v>
      </c>
      <c r="W216" s="55">
        <v>7.0337225146909708</v>
      </c>
      <c r="X216" s="55">
        <v>0.53663278041239015</v>
      </c>
    </row>
    <row r="217" spans="1:24" ht="18.75" customHeight="1" x14ac:dyDescent="0.4">
      <c r="A217" s="96">
        <v>10030849</v>
      </c>
      <c r="B217" s="96" t="s">
        <v>218</v>
      </c>
      <c r="C217" s="97">
        <v>4648</v>
      </c>
      <c r="D217" s="61">
        <f>G$9*(C217/E$15)</f>
        <v>0.69605677754993822</v>
      </c>
      <c r="E217" s="61">
        <f>G$10*(C217/E$15)</f>
        <v>0.93230962540447937</v>
      </c>
      <c r="F217" s="61">
        <f>G$11*(C217/E$15)</f>
        <v>0.14225977935327205</v>
      </c>
      <c r="G217" s="98">
        <f>SUM(D217:F217)</f>
        <v>1.7706261823076896</v>
      </c>
      <c r="H217" s="76"/>
      <c r="I217" s="76"/>
      <c r="J217" s="76"/>
      <c r="K217" s="76"/>
      <c r="L217" s="76"/>
      <c r="M217" s="76"/>
      <c r="N217" s="61">
        <f t="shared" ref="N217:N236" si="93">D217*0.24</f>
        <v>0.16705362661198517</v>
      </c>
      <c r="O217" s="61">
        <f t="shared" ref="O217:O236" si="94">E217*0.6</f>
        <v>0.55938577524268762</v>
      </c>
      <c r="P217" s="61">
        <f t="shared" ref="P217:P236" si="95">F217*0.3</f>
        <v>4.2677933805981616E-2</v>
      </c>
      <c r="Q217" s="61"/>
      <c r="R217" s="61">
        <f t="shared" ref="R217:R236" si="96">D217*0.24</f>
        <v>0.16705362661198517</v>
      </c>
      <c r="S217" s="61">
        <f t="shared" ref="S217:S236" si="97">E217*0.6</f>
        <v>0.55938577524268762</v>
      </c>
      <c r="T217" s="61">
        <f t="shared" ref="T217:T236" si="98">F217*0.3</f>
        <v>4.2677933805981616E-2</v>
      </c>
      <c r="U217" s="7"/>
      <c r="V217" s="61">
        <v>0.16705362661198517</v>
      </c>
      <c r="W217" s="61">
        <v>0.55938577524268762</v>
      </c>
      <c r="X217" s="61">
        <v>4.2677933805981616E-2</v>
      </c>
    </row>
    <row r="218" spans="1:24" ht="18.75" customHeight="1" x14ac:dyDescent="0.4">
      <c r="A218" s="99">
        <v>10501781</v>
      </c>
      <c r="B218" s="99" t="s">
        <v>219</v>
      </c>
      <c r="C218" s="95">
        <v>7648</v>
      </c>
      <c r="D218" s="55">
        <f t="shared" ref="D218:D236" si="99">G$9*(C218/E$15)</f>
        <v>1.1453188973110859</v>
      </c>
      <c r="E218" s="55">
        <f t="shared" ref="E218:E236" si="100">G$10*(C218/E$15)</f>
        <v>1.5340585230407611</v>
      </c>
      <c r="F218" s="55">
        <f t="shared" ref="F218:F236" si="101">G$11*(C218/E$15)</f>
        <v>0.23407977463292268</v>
      </c>
      <c r="G218" s="90">
        <f t="shared" ref="G218:G236" si="102">SUM(D218:F218)</f>
        <v>2.9134571949847698</v>
      </c>
      <c r="H218" s="62"/>
      <c r="I218" s="62"/>
      <c r="J218" s="62"/>
      <c r="K218" s="62"/>
      <c r="L218" s="62"/>
      <c r="M218" s="62"/>
      <c r="N218" s="55">
        <f t="shared" si="93"/>
        <v>0.27487653535466061</v>
      </c>
      <c r="O218" s="55">
        <f t="shared" si="94"/>
        <v>0.92043511382445664</v>
      </c>
      <c r="P218" s="55">
        <f t="shared" si="95"/>
        <v>7.02239323898768E-2</v>
      </c>
      <c r="Q218" s="55"/>
      <c r="R218" s="55">
        <f t="shared" si="96"/>
        <v>0.27487653535466061</v>
      </c>
      <c r="S218" s="55">
        <f t="shared" si="97"/>
        <v>0.92043511382445664</v>
      </c>
      <c r="T218" s="55">
        <f t="shared" si="98"/>
        <v>7.02239323898768E-2</v>
      </c>
      <c r="U218" s="7"/>
      <c r="V218" s="55">
        <v>0.27487653535466061</v>
      </c>
      <c r="W218" s="55">
        <v>0.92043511382445664</v>
      </c>
      <c r="X218" s="55">
        <v>7.02239323898768E-2</v>
      </c>
    </row>
    <row r="219" spans="1:24" ht="18.75" customHeight="1" x14ac:dyDescent="0.4">
      <c r="A219" s="96">
        <v>11139363</v>
      </c>
      <c r="B219" s="96" t="s">
        <v>220</v>
      </c>
      <c r="C219" s="97">
        <v>2286</v>
      </c>
      <c r="D219" s="61">
        <f t="shared" si="99"/>
        <v>0.3423377352579946</v>
      </c>
      <c r="E219" s="61">
        <f t="shared" si="100"/>
        <v>0.45853265999884679</v>
      </c>
      <c r="F219" s="61">
        <f t="shared" si="101"/>
        <v>6.9966836403093785E-2</v>
      </c>
      <c r="G219" s="98">
        <f t="shared" si="102"/>
        <v>0.87083723165993521</v>
      </c>
      <c r="H219" s="76"/>
      <c r="I219" s="76"/>
      <c r="J219" s="76"/>
      <c r="K219" s="76"/>
      <c r="L219" s="76"/>
      <c r="M219" s="76"/>
      <c r="N219" s="61">
        <f t="shared" si="93"/>
        <v>8.2161056461918708E-2</v>
      </c>
      <c r="O219" s="61">
        <f t="shared" si="94"/>
        <v>0.27511959599930808</v>
      </c>
      <c r="P219" s="61">
        <f t="shared" si="95"/>
        <v>2.0990050920928136E-2</v>
      </c>
      <c r="Q219" s="61"/>
      <c r="R219" s="61">
        <f t="shared" si="96"/>
        <v>8.2161056461918708E-2</v>
      </c>
      <c r="S219" s="61">
        <f t="shared" si="97"/>
        <v>0.27511959599930808</v>
      </c>
      <c r="T219" s="61">
        <f t="shared" si="98"/>
        <v>2.0990050920928136E-2</v>
      </c>
      <c r="U219" s="7"/>
      <c r="V219" s="61">
        <v>8.2161056461918708E-2</v>
      </c>
      <c r="W219" s="61">
        <v>0.27511959599930808</v>
      </c>
      <c r="X219" s="61">
        <v>2.0990050920928136E-2</v>
      </c>
    </row>
    <row r="220" spans="1:24" ht="18.75" customHeight="1" x14ac:dyDescent="0.4">
      <c r="A220" s="99">
        <v>11442698</v>
      </c>
      <c r="B220" s="99" t="s">
        <v>221</v>
      </c>
      <c r="C220" s="95">
        <v>4206</v>
      </c>
      <c r="D220" s="55">
        <f t="shared" si="99"/>
        <v>0.62986549190512919</v>
      </c>
      <c r="E220" s="55">
        <f t="shared" si="100"/>
        <v>0.84365195448606711</v>
      </c>
      <c r="F220" s="55">
        <f t="shared" si="101"/>
        <v>0.12873163338207019</v>
      </c>
      <c r="G220" s="90">
        <f t="shared" si="102"/>
        <v>1.6022490797732665</v>
      </c>
      <c r="H220" s="62"/>
      <c r="I220" s="62"/>
      <c r="J220" s="62"/>
      <c r="K220" s="62"/>
      <c r="L220" s="62"/>
      <c r="M220" s="62"/>
      <c r="N220" s="55">
        <f t="shared" si="93"/>
        <v>0.151167718057231</v>
      </c>
      <c r="O220" s="55">
        <f t="shared" si="94"/>
        <v>0.50619117269164027</v>
      </c>
      <c r="P220" s="55">
        <f t="shared" si="95"/>
        <v>3.8619490014621054E-2</v>
      </c>
      <c r="Q220" s="55"/>
      <c r="R220" s="55">
        <f t="shared" si="96"/>
        <v>0.151167718057231</v>
      </c>
      <c r="S220" s="55">
        <f t="shared" si="97"/>
        <v>0.50619117269164027</v>
      </c>
      <c r="T220" s="55">
        <f t="shared" si="98"/>
        <v>3.8619490014621054E-2</v>
      </c>
      <c r="U220" s="7"/>
      <c r="V220" s="55">
        <v>0.151167718057231</v>
      </c>
      <c r="W220" s="55">
        <v>0.50619117269164027</v>
      </c>
      <c r="X220" s="55">
        <v>3.8619490014621054E-2</v>
      </c>
    </row>
    <row r="221" spans="1:24" ht="18.75" customHeight="1" x14ac:dyDescent="0.4">
      <c r="A221" s="96">
        <v>12025270</v>
      </c>
      <c r="B221" s="96" t="s">
        <v>222</v>
      </c>
      <c r="C221" s="97">
        <v>3914</v>
      </c>
      <c r="D221" s="61">
        <f t="shared" si="99"/>
        <v>0.58613731224837751</v>
      </c>
      <c r="E221" s="61">
        <f t="shared" si="100"/>
        <v>0.78508172844946911</v>
      </c>
      <c r="F221" s="61">
        <f t="shared" si="101"/>
        <v>0.11979448717485087</v>
      </c>
      <c r="G221" s="98">
        <f t="shared" si="102"/>
        <v>1.4910135278726975</v>
      </c>
      <c r="H221" s="76"/>
      <c r="I221" s="76"/>
      <c r="J221" s="76"/>
      <c r="K221" s="76"/>
      <c r="L221" s="76"/>
      <c r="M221" s="76"/>
      <c r="N221" s="61">
        <f t="shared" si="93"/>
        <v>0.1406729549396106</v>
      </c>
      <c r="O221" s="61">
        <f t="shared" si="94"/>
        <v>0.47104903706968143</v>
      </c>
      <c r="P221" s="61">
        <f t="shared" si="95"/>
        <v>3.593834615245526E-2</v>
      </c>
      <c r="Q221" s="61"/>
      <c r="R221" s="61">
        <f t="shared" si="96"/>
        <v>0.1406729549396106</v>
      </c>
      <c r="S221" s="61">
        <f t="shared" si="97"/>
        <v>0.47104903706968143</v>
      </c>
      <c r="T221" s="61">
        <f t="shared" si="98"/>
        <v>3.593834615245526E-2</v>
      </c>
      <c r="U221" s="7"/>
      <c r="V221" s="61">
        <v>0.1406729549396106</v>
      </c>
      <c r="W221" s="61">
        <v>0.47104903706968143</v>
      </c>
      <c r="X221" s="61">
        <v>3.593834615245526E-2</v>
      </c>
    </row>
    <row r="222" spans="1:24" ht="18.75" customHeight="1" x14ac:dyDescent="0.4">
      <c r="A222" s="99">
        <v>12406434</v>
      </c>
      <c r="B222" s="99" t="s">
        <v>223</v>
      </c>
      <c r="C222" s="95">
        <v>10204</v>
      </c>
      <c r="D222" s="55">
        <f t="shared" si="99"/>
        <v>1.5280902233475839</v>
      </c>
      <c r="E222" s="55">
        <f t="shared" si="100"/>
        <v>2.0467485838268731</v>
      </c>
      <c r="F222" s="55">
        <f t="shared" si="101"/>
        <v>0.31231041061118503</v>
      </c>
      <c r="G222" s="90">
        <f t="shared" si="102"/>
        <v>3.8871492177856419</v>
      </c>
      <c r="H222" s="62"/>
      <c r="I222" s="62"/>
      <c r="J222" s="62"/>
      <c r="K222" s="62"/>
      <c r="L222" s="62"/>
      <c r="M222" s="62"/>
      <c r="N222" s="55">
        <f t="shared" si="93"/>
        <v>0.36674165360342015</v>
      </c>
      <c r="O222" s="55">
        <f t="shared" si="94"/>
        <v>1.2280491502961237</v>
      </c>
      <c r="P222" s="55">
        <f t="shared" si="95"/>
        <v>9.3693123183355501E-2</v>
      </c>
      <c r="Q222" s="55"/>
      <c r="R222" s="55">
        <f t="shared" si="96"/>
        <v>0.36674165360342015</v>
      </c>
      <c r="S222" s="55">
        <f t="shared" si="97"/>
        <v>1.2280491502961237</v>
      </c>
      <c r="T222" s="55">
        <f t="shared" si="98"/>
        <v>9.3693123183355501E-2</v>
      </c>
      <c r="U222" s="7"/>
      <c r="V222" s="55">
        <v>0.36674165360342015</v>
      </c>
      <c r="W222" s="55">
        <v>1.2280491502961237</v>
      </c>
      <c r="X222" s="55">
        <v>9.3693123183355501E-2</v>
      </c>
    </row>
    <row r="223" spans="1:24" ht="18.75" customHeight="1" x14ac:dyDescent="0.4">
      <c r="A223" s="96">
        <v>12494053</v>
      </c>
      <c r="B223" s="96" t="s">
        <v>224</v>
      </c>
      <c r="C223" s="97">
        <v>5451</v>
      </c>
      <c r="D223" s="61">
        <f t="shared" si="99"/>
        <v>0.81630927160600553</v>
      </c>
      <c r="E223" s="61">
        <f t="shared" si="100"/>
        <v>1.0933777470051242</v>
      </c>
      <c r="F223" s="61">
        <f t="shared" si="101"/>
        <v>0.16683693142312522</v>
      </c>
      <c r="G223" s="98">
        <f t="shared" si="102"/>
        <v>2.0765239500342552</v>
      </c>
      <c r="H223" s="76"/>
      <c r="I223" s="76"/>
      <c r="J223" s="76"/>
      <c r="K223" s="76"/>
      <c r="L223" s="76"/>
      <c r="M223" s="76"/>
      <c r="N223" s="61">
        <f t="shared" si="93"/>
        <v>0.19591422518544133</v>
      </c>
      <c r="O223" s="61">
        <f t="shared" si="94"/>
        <v>0.65602664820307455</v>
      </c>
      <c r="P223" s="61">
        <f t="shared" si="95"/>
        <v>5.0051079426937567E-2</v>
      </c>
      <c r="Q223" s="61"/>
      <c r="R223" s="61">
        <f t="shared" si="96"/>
        <v>0.19591422518544133</v>
      </c>
      <c r="S223" s="61">
        <f t="shared" si="97"/>
        <v>0.65602664820307455</v>
      </c>
      <c r="T223" s="61">
        <f t="shared" si="98"/>
        <v>5.0051079426937567E-2</v>
      </c>
      <c r="U223" s="7"/>
      <c r="V223" s="61">
        <v>0.19591422518544133</v>
      </c>
      <c r="W223" s="61">
        <v>0.65602664820307455</v>
      </c>
      <c r="X223" s="61">
        <v>5.0051079426937567E-2</v>
      </c>
    </row>
    <row r="224" spans="1:24" ht="18.75" customHeight="1" x14ac:dyDescent="0.4">
      <c r="A224" s="99">
        <v>12585648</v>
      </c>
      <c r="B224" s="99" t="s">
        <v>225</v>
      </c>
      <c r="C224" s="95">
        <v>1428</v>
      </c>
      <c r="D224" s="55">
        <f t="shared" si="99"/>
        <v>0.21384876900630637</v>
      </c>
      <c r="E224" s="55">
        <f t="shared" si="100"/>
        <v>0.2864324752748702</v>
      </c>
      <c r="F224" s="55">
        <f t="shared" si="101"/>
        <v>4.3706317753113705E-2</v>
      </c>
      <c r="G224" s="90">
        <f t="shared" si="102"/>
        <v>0.54398756203429033</v>
      </c>
      <c r="H224" s="62"/>
      <c r="I224" s="62"/>
      <c r="J224" s="62"/>
      <c r="K224" s="62"/>
      <c r="L224" s="62"/>
      <c r="M224" s="62"/>
      <c r="N224" s="55">
        <f t="shared" si="93"/>
        <v>5.1323704561513528E-2</v>
      </c>
      <c r="O224" s="55">
        <f t="shared" si="94"/>
        <v>0.17185948516492211</v>
      </c>
      <c r="P224" s="55">
        <f t="shared" si="95"/>
        <v>1.3111895325934111E-2</v>
      </c>
      <c r="Q224" s="55"/>
      <c r="R224" s="55">
        <f t="shared" si="96"/>
        <v>5.1323704561513528E-2</v>
      </c>
      <c r="S224" s="55">
        <f t="shared" si="97"/>
        <v>0.17185948516492211</v>
      </c>
      <c r="T224" s="55">
        <f t="shared" si="98"/>
        <v>1.3111895325934111E-2</v>
      </c>
      <c r="U224" s="7"/>
      <c r="V224" s="55">
        <v>5.1323704561513528E-2</v>
      </c>
      <c r="W224" s="55">
        <v>0.17185948516492211</v>
      </c>
      <c r="X224" s="55">
        <v>1.3111895325934111E-2</v>
      </c>
    </row>
    <row r="225" spans="1:24" ht="18.75" customHeight="1" x14ac:dyDescent="0.4">
      <c r="A225" s="96">
        <v>12937643</v>
      </c>
      <c r="B225" s="96" t="s">
        <v>226</v>
      </c>
      <c r="C225" s="97">
        <v>6107</v>
      </c>
      <c r="D225" s="61">
        <f t="shared" si="99"/>
        <v>0.91454792179377642</v>
      </c>
      <c r="E225" s="61">
        <f t="shared" si="100"/>
        <v>1.2249601726215911</v>
      </c>
      <c r="F225" s="61">
        <f t="shared" si="101"/>
        <v>0.18691490372427547</v>
      </c>
      <c r="G225" s="98">
        <f t="shared" si="102"/>
        <v>2.3264229981396429</v>
      </c>
      <c r="H225" s="76"/>
      <c r="I225" s="76"/>
      <c r="J225" s="76"/>
      <c r="K225" s="76"/>
      <c r="L225" s="76"/>
      <c r="M225" s="76"/>
      <c r="N225" s="61">
        <f t="shared" si="93"/>
        <v>0.21949150123050634</v>
      </c>
      <c r="O225" s="61">
        <f t="shared" si="94"/>
        <v>0.73497610357295462</v>
      </c>
      <c r="P225" s="61">
        <f t="shared" si="95"/>
        <v>5.6074471117282636E-2</v>
      </c>
      <c r="Q225" s="61"/>
      <c r="R225" s="61">
        <f t="shared" si="96"/>
        <v>0.21949150123050634</v>
      </c>
      <c r="S225" s="61">
        <f t="shared" si="97"/>
        <v>0.73497610357295462</v>
      </c>
      <c r="T225" s="61">
        <f t="shared" si="98"/>
        <v>5.6074471117282636E-2</v>
      </c>
      <c r="U225" s="7"/>
      <c r="V225" s="61">
        <v>0.21949150123050634</v>
      </c>
      <c r="W225" s="61">
        <v>0.73497610357295462</v>
      </c>
      <c r="X225" s="61">
        <v>5.6074471117282636E-2</v>
      </c>
    </row>
    <row r="226" spans="1:24" ht="18.75" customHeight="1" x14ac:dyDescent="0.4">
      <c r="A226" s="99">
        <v>12970237</v>
      </c>
      <c r="B226" s="99" t="s">
        <v>227</v>
      </c>
      <c r="C226" s="95">
        <v>10182</v>
      </c>
      <c r="D226" s="55">
        <f t="shared" si="99"/>
        <v>1.5247956344693354</v>
      </c>
      <c r="E226" s="55">
        <f t="shared" si="100"/>
        <v>2.0423357585775408</v>
      </c>
      <c r="F226" s="55">
        <f t="shared" si="101"/>
        <v>0.31163706397913427</v>
      </c>
      <c r="G226" s="90">
        <f t="shared" si="102"/>
        <v>3.8787684570260104</v>
      </c>
      <c r="H226" s="62"/>
      <c r="I226" s="62"/>
      <c r="J226" s="62"/>
      <c r="K226" s="62"/>
      <c r="L226" s="62"/>
      <c r="M226" s="62"/>
      <c r="N226" s="55">
        <f t="shared" si="93"/>
        <v>0.36595095227264046</v>
      </c>
      <c r="O226" s="55">
        <f t="shared" si="94"/>
        <v>1.2254014551465244</v>
      </c>
      <c r="P226" s="55">
        <f t="shared" si="95"/>
        <v>9.3491119193740271E-2</v>
      </c>
      <c r="Q226" s="55"/>
      <c r="R226" s="55">
        <f t="shared" si="96"/>
        <v>0.36595095227264046</v>
      </c>
      <c r="S226" s="55">
        <f t="shared" si="97"/>
        <v>1.2254014551465244</v>
      </c>
      <c r="T226" s="55">
        <f t="shared" si="98"/>
        <v>9.3491119193740271E-2</v>
      </c>
      <c r="U226" s="7"/>
      <c r="V226" s="55">
        <v>0.36595095227264046</v>
      </c>
      <c r="W226" s="55">
        <v>1.2254014551465244</v>
      </c>
      <c r="X226" s="55">
        <v>9.3491119193740271E-2</v>
      </c>
    </row>
    <row r="227" spans="1:24" ht="18.75" customHeight="1" x14ac:dyDescent="0.4">
      <c r="A227" s="96">
        <v>13154825</v>
      </c>
      <c r="B227" s="96" t="s">
        <v>228</v>
      </c>
      <c r="C227" s="97">
        <v>667</v>
      </c>
      <c r="D227" s="61">
        <f t="shared" si="99"/>
        <v>9.9885944626895193E-2</v>
      </c>
      <c r="E227" s="61">
        <f t="shared" si="100"/>
        <v>0.13378883824113333</v>
      </c>
      <c r="F227" s="61">
        <f t="shared" si="101"/>
        <v>2.041464561717566E-2</v>
      </c>
      <c r="G227" s="98">
        <f t="shared" si="102"/>
        <v>0.25408942848520416</v>
      </c>
      <c r="H227" s="76"/>
      <c r="I227" s="76"/>
      <c r="J227" s="76"/>
      <c r="K227" s="76"/>
      <c r="L227" s="76"/>
      <c r="M227" s="76"/>
      <c r="N227" s="61">
        <f t="shared" si="93"/>
        <v>2.3972626710454845E-2</v>
      </c>
      <c r="O227" s="61">
        <f t="shared" si="94"/>
        <v>8.0273302944679992E-2</v>
      </c>
      <c r="P227" s="61">
        <f t="shared" si="95"/>
        <v>6.1243936851526981E-3</v>
      </c>
      <c r="Q227" s="61"/>
      <c r="R227" s="61">
        <f t="shared" si="96"/>
        <v>2.3972626710454845E-2</v>
      </c>
      <c r="S227" s="61">
        <f t="shared" si="97"/>
        <v>8.0273302944679992E-2</v>
      </c>
      <c r="T227" s="61">
        <f t="shared" si="98"/>
        <v>6.1243936851526981E-3</v>
      </c>
      <c r="U227" s="7"/>
      <c r="V227" s="61">
        <v>2.3972626710454845E-2</v>
      </c>
      <c r="W227" s="61">
        <v>8.0273302944679992E-2</v>
      </c>
      <c r="X227" s="61">
        <v>6.1243936851526981E-3</v>
      </c>
    </row>
    <row r="228" spans="1:24" ht="18.75" customHeight="1" x14ac:dyDescent="0.4">
      <c r="A228" s="99">
        <v>13155017</v>
      </c>
      <c r="B228" s="99" t="s">
        <v>229</v>
      </c>
      <c r="C228" s="95">
        <v>2295</v>
      </c>
      <c r="D228" s="55">
        <f t="shared" si="99"/>
        <v>0.34368552161727806</v>
      </c>
      <c r="E228" s="55">
        <f t="shared" si="100"/>
        <v>0.46033790669175562</v>
      </c>
      <c r="F228" s="55">
        <f t="shared" si="101"/>
        <v>7.0242296388932743E-2</v>
      </c>
      <c r="G228" s="90">
        <f t="shared" si="102"/>
        <v>0.87426572469796648</v>
      </c>
      <c r="H228" s="62"/>
      <c r="I228" s="62"/>
      <c r="J228" s="62"/>
      <c r="K228" s="62"/>
      <c r="L228" s="62"/>
      <c r="M228" s="62"/>
      <c r="N228" s="55">
        <f t="shared" si="93"/>
        <v>8.2484525188146723E-2</v>
      </c>
      <c r="O228" s="55">
        <f t="shared" si="94"/>
        <v>0.27620274401505335</v>
      </c>
      <c r="P228" s="55">
        <f t="shared" si="95"/>
        <v>2.1072688916679821E-2</v>
      </c>
      <c r="Q228" s="55"/>
      <c r="R228" s="55">
        <f t="shared" si="96"/>
        <v>8.2484525188146723E-2</v>
      </c>
      <c r="S228" s="55">
        <f t="shared" si="97"/>
        <v>0.27620274401505335</v>
      </c>
      <c r="T228" s="55">
        <f t="shared" si="98"/>
        <v>2.1072688916679821E-2</v>
      </c>
      <c r="U228" s="7"/>
      <c r="V228" s="55">
        <v>8.2484525188146723E-2</v>
      </c>
      <c r="W228" s="55">
        <v>0.27620274401505335</v>
      </c>
      <c r="X228" s="55">
        <v>2.1072688916679821E-2</v>
      </c>
    </row>
    <row r="229" spans="1:24" ht="18.75" customHeight="1" x14ac:dyDescent="0.4">
      <c r="A229" s="96">
        <v>13155064</v>
      </c>
      <c r="B229" s="96" t="s">
        <v>230</v>
      </c>
      <c r="C229" s="97">
        <v>2651</v>
      </c>
      <c r="D229" s="61">
        <f t="shared" si="99"/>
        <v>0.39699795982893427</v>
      </c>
      <c r="E229" s="61">
        <f t="shared" si="100"/>
        <v>0.53174544254459444</v>
      </c>
      <c r="F229" s="61">
        <f t="shared" si="101"/>
        <v>8.1138269162117943E-2</v>
      </c>
      <c r="G229" s="98">
        <f t="shared" si="102"/>
        <v>1.0098816715356467</v>
      </c>
      <c r="H229" s="76"/>
      <c r="I229" s="76"/>
      <c r="J229" s="76"/>
      <c r="K229" s="76"/>
      <c r="L229" s="76"/>
      <c r="M229" s="76"/>
      <c r="N229" s="61">
        <f t="shared" si="93"/>
        <v>9.5279510358944219E-2</v>
      </c>
      <c r="O229" s="61">
        <f t="shared" si="94"/>
        <v>0.31904726552675666</v>
      </c>
      <c r="P229" s="61">
        <f t="shared" si="95"/>
        <v>2.4341480748635382E-2</v>
      </c>
      <c r="Q229" s="61"/>
      <c r="R229" s="61">
        <f t="shared" si="96"/>
        <v>9.5279510358944219E-2</v>
      </c>
      <c r="S229" s="61">
        <f t="shared" si="97"/>
        <v>0.31904726552675666</v>
      </c>
      <c r="T229" s="61">
        <f t="shared" si="98"/>
        <v>2.4341480748635382E-2</v>
      </c>
      <c r="U229" s="7"/>
      <c r="V229" s="61">
        <v>9.5279510358944219E-2</v>
      </c>
      <c r="W229" s="61">
        <v>0.31904726552675666</v>
      </c>
      <c r="X229" s="61">
        <v>2.4341480748635382E-2</v>
      </c>
    </row>
    <row r="230" spans="1:24" s="3" customFormat="1" ht="18.75" customHeight="1" x14ac:dyDescent="0.4">
      <c r="A230" s="99">
        <v>13506574</v>
      </c>
      <c r="B230" s="99" t="s">
        <v>233</v>
      </c>
      <c r="C230" s="95">
        <v>3193</v>
      </c>
      <c r="D230" s="55">
        <f t="shared" si="99"/>
        <v>0.47816464946578158</v>
      </c>
      <c r="E230" s="55">
        <f t="shared" si="100"/>
        <v>0.64046141005088264</v>
      </c>
      <c r="F230" s="55">
        <f t="shared" si="101"/>
        <v>9.7727081642641489E-2</v>
      </c>
      <c r="G230" s="90">
        <f t="shared" si="102"/>
        <v>1.2163531411593056</v>
      </c>
      <c r="H230" s="62"/>
      <c r="I230" s="62"/>
      <c r="J230" s="62"/>
      <c r="K230" s="62"/>
      <c r="L230" s="62"/>
      <c r="M230" s="62"/>
      <c r="N230" s="55">
        <f t="shared" si="93"/>
        <v>0.11475951587178758</v>
      </c>
      <c r="O230" s="55">
        <f t="shared" si="94"/>
        <v>0.38427684603052958</v>
      </c>
      <c r="P230" s="55">
        <f t="shared" si="95"/>
        <v>2.9318124492792447E-2</v>
      </c>
      <c r="Q230" s="55"/>
      <c r="R230" s="55">
        <f t="shared" si="96"/>
        <v>0.11475951587178758</v>
      </c>
      <c r="S230" s="55">
        <f t="shared" si="97"/>
        <v>0.38427684603052958</v>
      </c>
      <c r="T230" s="55">
        <f t="shared" si="98"/>
        <v>2.9318124492792447E-2</v>
      </c>
      <c r="U230" s="8"/>
      <c r="V230" s="55">
        <v>0.11475951587178758</v>
      </c>
      <c r="W230" s="55">
        <v>0.38427684603052958</v>
      </c>
      <c r="X230" s="55">
        <v>2.9318124492792447E-2</v>
      </c>
    </row>
    <row r="231" spans="1:24" s="3" customFormat="1" ht="18.75" customHeight="1" x14ac:dyDescent="0.4">
      <c r="A231" s="96">
        <v>13572839</v>
      </c>
      <c r="B231" s="96" t="s">
        <v>234</v>
      </c>
      <c r="C231" s="97">
        <v>1022</v>
      </c>
      <c r="D231" s="61">
        <f t="shared" si="99"/>
        <v>0.15304862879863099</v>
      </c>
      <c r="E231" s="61">
        <f t="shared" si="100"/>
        <v>0.20499579112809335</v>
      </c>
      <c r="F231" s="61">
        <f t="shared" si="101"/>
        <v>3.1280011725267648E-2</v>
      </c>
      <c r="G231" s="98">
        <f t="shared" si="102"/>
        <v>0.38932443165199193</v>
      </c>
      <c r="H231" s="76"/>
      <c r="I231" s="76"/>
      <c r="J231" s="76"/>
      <c r="K231" s="76"/>
      <c r="L231" s="76"/>
      <c r="M231" s="76"/>
      <c r="N231" s="61">
        <f t="shared" si="93"/>
        <v>3.6731670911671434E-2</v>
      </c>
      <c r="O231" s="61">
        <f t="shared" si="94"/>
        <v>0.12299747467685601</v>
      </c>
      <c r="P231" s="61">
        <f t="shared" si="95"/>
        <v>9.3840035175802947E-3</v>
      </c>
      <c r="Q231" s="61"/>
      <c r="R231" s="61">
        <f t="shared" si="96"/>
        <v>3.6731670911671434E-2</v>
      </c>
      <c r="S231" s="61">
        <f t="shared" si="97"/>
        <v>0.12299747467685601</v>
      </c>
      <c r="T231" s="61">
        <f t="shared" si="98"/>
        <v>9.3840035175802947E-3</v>
      </c>
      <c r="U231" s="8"/>
      <c r="V231" s="61">
        <v>3.6731670911671434E-2</v>
      </c>
      <c r="W231" s="61">
        <v>0.12299747467685601</v>
      </c>
      <c r="X231" s="61">
        <v>9.3840035175802947E-3</v>
      </c>
    </row>
    <row r="232" spans="1:24" s="3" customFormat="1" ht="18.75" customHeight="1" x14ac:dyDescent="0.4">
      <c r="A232" s="99">
        <v>13920452</v>
      </c>
      <c r="B232" s="99" t="s">
        <v>235</v>
      </c>
      <c r="C232" s="95">
        <v>3117</v>
      </c>
      <c r="D232" s="55">
        <f t="shared" si="99"/>
        <v>0.4667833424318325</v>
      </c>
      <c r="E232" s="55">
        <f t="shared" si="100"/>
        <v>0.62521710464409685</v>
      </c>
      <c r="F232" s="55">
        <f t="shared" si="101"/>
        <v>9.5400975095557006E-2</v>
      </c>
      <c r="G232" s="90">
        <f t="shared" si="102"/>
        <v>1.1874014221714861</v>
      </c>
      <c r="H232" s="62"/>
      <c r="I232" s="62"/>
      <c r="J232" s="62"/>
      <c r="K232" s="62"/>
      <c r="L232" s="62"/>
      <c r="M232" s="62"/>
      <c r="N232" s="55">
        <f t="shared" si="93"/>
        <v>0.1120280021836398</v>
      </c>
      <c r="O232" s="55">
        <f t="shared" si="94"/>
        <v>0.37513026278645811</v>
      </c>
      <c r="P232" s="55">
        <f t="shared" si="95"/>
        <v>2.8620292528667102E-2</v>
      </c>
      <c r="Q232" s="55"/>
      <c r="R232" s="55">
        <f t="shared" si="96"/>
        <v>0.1120280021836398</v>
      </c>
      <c r="S232" s="55">
        <f t="shared" si="97"/>
        <v>0.37513026278645811</v>
      </c>
      <c r="T232" s="55">
        <f t="shared" si="98"/>
        <v>2.8620292528667102E-2</v>
      </c>
      <c r="U232" s="8"/>
      <c r="V232" s="55">
        <v>0.1120280021836398</v>
      </c>
      <c r="W232" s="55">
        <v>0.37513026278645811</v>
      </c>
      <c r="X232" s="55">
        <v>2.8620292528667102E-2</v>
      </c>
    </row>
    <row r="233" spans="1:24" s="3" customFormat="1" ht="18.75" customHeight="1" x14ac:dyDescent="0.4">
      <c r="A233" s="96">
        <v>13920557</v>
      </c>
      <c r="B233" s="96" t="s">
        <v>236</v>
      </c>
      <c r="C233" s="97">
        <v>1618</v>
      </c>
      <c r="D233" s="61">
        <f t="shared" si="99"/>
        <v>0.24230203659117902</v>
      </c>
      <c r="E233" s="61">
        <f t="shared" si="100"/>
        <v>0.32454323879183467</v>
      </c>
      <c r="F233" s="61">
        <f t="shared" si="101"/>
        <v>4.9521584120824913E-2</v>
      </c>
      <c r="G233" s="98">
        <f t="shared" si="102"/>
        <v>0.61636685950383852</v>
      </c>
      <c r="H233" s="76"/>
      <c r="I233" s="76"/>
      <c r="J233" s="76"/>
      <c r="K233" s="76"/>
      <c r="L233" s="76"/>
      <c r="M233" s="76"/>
      <c r="N233" s="61">
        <f t="shared" si="93"/>
        <v>5.8152488781882963E-2</v>
      </c>
      <c r="O233" s="61">
        <f t="shared" si="94"/>
        <v>0.19472594327510079</v>
      </c>
      <c r="P233" s="61">
        <f t="shared" si="95"/>
        <v>1.4856475236247474E-2</v>
      </c>
      <c r="Q233" s="61"/>
      <c r="R233" s="61">
        <f t="shared" si="96"/>
        <v>5.8152488781882963E-2</v>
      </c>
      <c r="S233" s="61">
        <f t="shared" si="97"/>
        <v>0.19472594327510079</v>
      </c>
      <c r="T233" s="61">
        <f t="shared" si="98"/>
        <v>1.4856475236247474E-2</v>
      </c>
      <c r="U233" s="8"/>
      <c r="V233" s="61">
        <v>5.8152488781882963E-2</v>
      </c>
      <c r="W233" s="61">
        <v>0.19472594327510079</v>
      </c>
      <c r="X233" s="61">
        <v>1.4856475236247474E-2</v>
      </c>
    </row>
    <row r="234" spans="1:24" s="3" customFormat="1" ht="18" customHeight="1" x14ac:dyDescent="0.4">
      <c r="A234" s="99">
        <v>94754609</v>
      </c>
      <c r="B234" s="99" t="s">
        <v>238</v>
      </c>
      <c r="C234" s="95">
        <v>1832</v>
      </c>
      <c r="D234" s="55">
        <f t="shared" si="99"/>
        <v>0.27434940113414091</v>
      </c>
      <c r="E234" s="55">
        <f t="shared" si="100"/>
        <v>0.36746799348988951</v>
      </c>
      <c r="F234" s="55">
        <f t="shared" si="101"/>
        <v>5.607141045077333E-2</v>
      </c>
      <c r="G234" s="90">
        <f t="shared" si="102"/>
        <v>0.69788880507480378</v>
      </c>
      <c r="H234" s="62"/>
      <c r="I234" s="62"/>
      <c r="J234" s="62"/>
      <c r="K234" s="62"/>
      <c r="L234" s="62"/>
      <c r="M234" s="62"/>
      <c r="N234" s="55">
        <f t="shared" si="93"/>
        <v>6.5843856272193815E-2</v>
      </c>
      <c r="O234" s="55">
        <f t="shared" si="94"/>
        <v>0.2204807960939337</v>
      </c>
      <c r="P234" s="55">
        <f t="shared" si="95"/>
        <v>1.6821423135231998E-2</v>
      </c>
      <c r="Q234" s="55"/>
      <c r="R234" s="55">
        <f t="shared" si="96"/>
        <v>6.5843856272193815E-2</v>
      </c>
      <c r="S234" s="55">
        <f t="shared" si="97"/>
        <v>0.2204807960939337</v>
      </c>
      <c r="T234" s="55">
        <f t="shared" si="98"/>
        <v>1.6821423135231998E-2</v>
      </c>
      <c r="U234" s="8"/>
      <c r="V234" s="55">
        <v>6.5843856272193815E-2</v>
      </c>
      <c r="W234" s="55">
        <v>0.2204807960939337</v>
      </c>
      <c r="X234" s="55">
        <v>1.6821423135231998E-2</v>
      </c>
    </row>
    <row r="235" spans="1:24" s="3" customFormat="1" ht="18.75" customHeight="1" x14ac:dyDescent="0.4">
      <c r="A235" s="96">
        <v>99110966</v>
      </c>
      <c r="B235" s="96" t="s">
        <v>241</v>
      </c>
      <c r="C235" s="97">
        <v>22040</v>
      </c>
      <c r="D235" s="61">
        <f t="shared" si="99"/>
        <v>3.3005790398452324</v>
      </c>
      <c r="E235" s="61">
        <f t="shared" si="100"/>
        <v>4.4208485679678846</v>
      </c>
      <c r="F235" s="61">
        <f t="shared" si="101"/>
        <v>0.67457089865450004</v>
      </c>
      <c r="G235" s="98">
        <f t="shared" si="102"/>
        <v>8.3959985064676168</v>
      </c>
      <c r="H235" s="76"/>
      <c r="I235" s="76"/>
      <c r="J235" s="76"/>
      <c r="K235" s="76"/>
      <c r="L235" s="76"/>
      <c r="M235" s="76"/>
      <c r="N235" s="61">
        <f t="shared" si="93"/>
        <v>0.79213896956285579</v>
      </c>
      <c r="O235" s="61">
        <f t="shared" si="94"/>
        <v>2.6525091407807309</v>
      </c>
      <c r="P235" s="61">
        <f t="shared" si="95"/>
        <v>0.20237126959635002</v>
      </c>
      <c r="Q235" s="61"/>
      <c r="R235" s="61">
        <f t="shared" si="96"/>
        <v>0.79213896956285579</v>
      </c>
      <c r="S235" s="61">
        <f t="shared" si="97"/>
        <v>2.6525091407807309</v>
      </c>
      <c r="T235" s="61">
        <f t="shared" si="98"/>
        <v>0.20237126959635002</v>
      </c>
      <c r="U235" s="8"/>
      <c r="V235" s="61">
        <v>0.79213896956285579</v>
      </c>
      <c r="W235" s="61">
        <v>2.6525091407807309</v>
      </c>
      <c r="X235" s="61">
        <v>0.20237126959635002</v>
      </c>
    </row>
    <row r="236" spans="1:24" s="3" customFormat="1" ht="18.75" customHeight="1" x14ac:dyDescent="0.4">
      <c r="A236" s="99">
        <v>99209418</v>
      </c>
      <c r="B236" s="99" t="s">
        <v>242</v>
      </c>
      <c r="C236" s="95">
        <v>7807</v>
      </c>
      <c r="D236" s="55">
        <f t="shared" si="99"/>
        <v>1.169129789658427</v>
      </c>
      <c r="E236" s="55">
        <f t="shared" si="100"/>
        <v>1.5659512146154841</v>
      </c>
      <c r="F236" s="55">
        <f t="shared" si="101"/>
        <v>0.23894623438274418</v>
      </c>
      <c r="G236" s="90">
        <f t="shared" si="102"/>
        <v>2.9740272386566553</v>
      </c>
      <c r="H236" s="62"/>
      <c r="I236" s="62"/>
      <c r="J236" s="62"/>
      <c r="K236" s="62"/>
      <c r="L236" s="62"/>
      <c r="M236" s="62"/>
      <c r="N236" s="55">
        <f t="shared" si="93"/>
        <v>0.28059114951802244</v>
      </c>
      <c r="O236" s="55">
        <f t="shared" si="94"/>
        <v>0.93957072876929049</v>
      </c>
      <c r="P236" s="55">
        <f t="shared" si="95"/>
        <v>7.1683870314823248E-2</v>
      </c>
      <c r="Q236" s="55"/>
      <c r="R236" s="55">
        <f t="shared" si="96"/>
        <v>0.28059114951802244</v>
      </c>
      <c r="S236" s="55">
        <f t="shared" si="97"/>
        <v>0.93957072876929049</v>
      </c>
      <c r="T236" s="55">
        <f t="shared" si="98"/>
        <v>7.1683870314823248E-2</v>
      </c>
      <c r="U236" s="8"/>
      <c r="V236" s="55">
        <v>0.28059114951802244</v>
      </c>
      <c r="W236" s="55">
        <v>0.93957072876929049</v>
      </c>
      <c r="X236" s="55">
        <v>7.1683870314823248E-2</v>
      </c>
    </row>
    <row r="237" spans="1:24" ht="18.75" customHeight="1" x14ac:dyDescent="0.25">
      <c r="V237" s="9"/>
      <c r="W237" s="9"/>
      <c r="X237" s="9"/>
    </row>
    <row r="238" spans="1:24" ht="18.75" customHeight="1" x14ac:dyDescent="0.4">
      <c r="B238" s="93" t="s">
        <v>265</v>
      </c>
      <c r="V238" s="9"/>
      <c r="W238" s="9"/>
      <c r="X238" s="9"/>
    </row>
    <row r="239" spans="1:24" ht="18.75" customHeight="1" x14ac:dyDescent="0.4">
      <c r="A239" s="99">
        <v>13238511</v>
      </c>
      <c r="B239" s="99" t="s">
        <v>231</v>
      </c>
      <c r="C239" s="95">
        <v>7597</v>
      </c>
      <c r="D239" s="55">
        <f>G$9*(C239/E$15)</f>
        <v>1.1376814412751466</v>
      </c>
      <c r="E239" s="55">
        <f>G$10*(C239/E$15)</f>
        <v>1.5238287917809445</v>
      </c>
      <c r="F239" s="55">
        <f>G$11*(C239/E$15)</f>
        <v>0.23251883471316864</v>
      </c>
      <c r="G239" s="90">
        <f>SUM(D239:F239)</f>
        <v>2.8940290677692597</v>
      </c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55">
        <f>D239*0.24</f>
        <v>0.27304354590603519</v>
      </c>
      <c r="S239" s="55">
        <f t="shared" ref="S239:S249" si="103">E239*0.6</f>
        <v>0.91429727506856673</v>
      </c>
      <c r="T239" s="55">
        <f t="shared" ref="T239:T249" si="104">F239*0.3</f>
        <v>6.9755650413950585E-2</v>
      </c>
      <c r="V239" s="55">
        <v>0.27304354590603519</v>
      </c>
      <c r="W239" s="55">
        <v>0.91429727506856673</v>
      </c>
      <c r="X239" s="55">
        <v>6.9755650413950585E-2</v>
      </c>
    </row>
    <row r="240" spans="1:24" ht="18.75" customHeight="1" x14ac:dyDescent="0.4">
      <c r="A240" s="100">
        <v>11299024</v>
      </c>
      <c r="B240" s="96" t="s">
        <v>246</v>
      </c>
      <c r="C240" s="109">
        <v>957</v>
      </c>
      <c r="D240" s="61">
        <f>G$9*(C240/E$15)</f>
        <v>0.14331461620380614</v>
      </c>
      <c r="E240" s="61">
        <f>G$10*(C240/E$15)</f>
        <v>0.19195789834597393</v>
      </c>
      <c r="F240" s="61">
        <f>G$11*(C240/E$15)</f>
        <v>2.9290578494208554E-2</v>
      </c>
      <c r="G240" s="98">
        <f>SUM(D240:F240)</f>
        <v>0.36456309304398865</v>
      </c>
      <c r="H240" s="22"/>
      <c r="I240" s="22"/>
      <c r="J240" s="22"/>
      <c r="K240" s="22"/>
      <c r="L240" s="22"/>
      <c r="M240" s="22"/>
      <c r="N240" s="22"/>
      <c r="O240" s="22"/>
      <c r="P240"/>
      <c r="Q240"/>
      <c r="R240" s="61">
        <f t="shared" ref="R240:R249" si="105">D240*0.24</f>
        <v>3.4395507888913476E-2</v>
      </c>
      <c r="S240" s="61">
        <f t="shared" si="103"/>
        <v>0.11517473900758435</v>
      </c>
      <c r="T240" s="61">
        <f t="shared" si="104"/>
        <v>8.7871735482625661E-3</v>
      </c>
      <c r="V240" s="61">
        <v>3.4395507888913476E-2</v>
      </c>
      <c r="W240" s="61">
        <v>0.11517473900758435</v>
      </c>
      <c r="X240" s="61">
        <v>8.7871735482625661E-3</v>
      </c>
    </row>
    <row r="241" spans="1:24" ht="18.75" customHeight="1" x14ac:dyDescent="0.4">
      <c r="A241" s="99">
        <v>13431877</v>
      </c>
      <c r="B241" s="99" t="s">
        <v>247</v>
      </c>
      <c r="C241" s="95">
        <v>4001</v>
      </c>
      <c r="D241" s="55">
        <f t="shared" ref="D241:D248" si="106">G$9*(C241/E$15)</f>
        <v>0.59916591372145078</v>
      </c>
      <c r="E241" s="55">
        <f t="shared" ref="E241:E248" si="107">G$10*(C241/E$15)</f>
        <v>0.80253244648092126</v>
      </c>
      <c r="F241" s="55">
        <f t="shared" ref="F241:F248" si="108">G$11*(C241/E$15)</f>
        <v>0.12245726703796074</v>
      </c>
      <c r="G241" s="90">
        <f t="shared" ref="G241:G248" si="109">SUM(D241:F241)</f>
        <v>1.5241556272403327</v>
      </c>
      <c r="H241" s="62"/>
      <c r="I241" s="62"/>
      <c r="J241" s="62"/>
      <c r="K241" s="62"/>
      <c r="L241" s="62"/>
      <c r="M241" s="62"/>
      <c r="N241" s="62"/>
      <c r="O241" s="62"/>
      <c r="P241" s="101"/>
      <c r="Q241" s="101"/>
      <c r="R241" s="55">
        <f t="shared" si="105"/>
        <v>0.1437998192931482</v>
      </c>
      <c r="S241" s="55">
        <f t="shared" si="103"/>
        <v>0.48151946788855271</v>
      </c>
      <c r="T241" s="55">
        <f t="shared" si="104"/>
        <v>3.6737180111388219E-2</v>
      </c>
      <c r="V241" s="55">
        <v>0.1437998192931482</v>
      </c>
      <c r="W241" s="55">
        <v>0.48151946788855271</v>
      </c>
      <c r="X241" s="55">
        <v>3.6737180111388219E-2</v>
      </c>
    </row>
    <row r="242" spans="1:24" s="1" customFormat="1" ht="18.75" customHeight="1" x14ac:dyDescent="0.4">
      <c r="A242" s="100">
        <v>13872364</v>
      </c>
      <c r="B242" s="100" t="s">
        <v>249</v>
      </c>
      <c r="C242" s="110">
        <v>4653</v>
      </c>
      <c r="D242" s="59">
        <f t="shared" si="106"/>
        <v>0.69680554774954018</v>
      </c>
      <c r="E242" s="59">
        <f t="shared" si="107"/>
        <v>0.93331254023387322</v>
      </c>
      <c r="F242" s="59">
        <f t="shared" si="108"/>
        <v>0.14241281267873815</v>
      </c>
      <c r="G242" s="105">
        <f t="shared" si="109"/>
        <v>1.7725309006621515</v>
      </c>
      <c r="H242" s="63"/>
      <c r="I242" s="63"/>
      <c r="J242" s="63"/>
      <c r="K242" s="63"/>
      <c r="L242" s="63"/>
      <c r="M242" s="63"/>
      <c r="N242" s="63"/>
      <c r="O242" s="63"/>
      <c r="R242" s="59">
        <f t="shared" si="105"/>
        <v>0.16723333145988964</v>
      </c>
      <c r="S242" s="59">
        <f t="shared" si="103"/>
        <v>0.55998752414032393</v>
      </c>
      <c r="T242" s="59">
        <f t="shared" si="104"/>
        <v>4.2723843803621445E-2</v>
      </c>
      <c r="V242" s="59">
        <v>0.16723333145988964</v>
      </c>
      <c r="W242" s="59">
        <v>0.55998752414032393</v>
      </c>
      <c r="X242" s="59">
        <v>4.2723843803621445E-2</v>
      </c>
    </row>
    <row r="243" spans="1:24" s="1" customFormat="1" ht="18.75" customHeight="1" x14ac:dyDescent="0.4">
      <c r="A243" s="99">
        <v>13921959</v>
      </c>
      <c r="B243" s="99" t="s">
        <v>250</v>
      </c>
      <c r="C243" s="95">
        <v>5820</v>
      </c>
      <c r="D243" s="55">
        <f t="shared" si="106"/>
        <v>0.87156851233662669</v>
      </c>
      <c r="E243" s="55">
        <f t="shared" si="107"/>
        <v>1.1673928614143869</v>
      </c>
      <c r="F243" s="55">
        <f t="shared" si="108"/>
        <v>0.17813079084252226</v>
      </c>
      <c r="G243" s="90">
        <f t="shared" si="109"/>
        <v>2.2170921645935362</v>
      </c>
      <c r="H243" s="62"/>
      <c r="I243" s="62"/>
      <c r="J243" s="62"/>
      <c r="K243" s="62"/>
      <c r="L243" s="62"/>
      <c r="M243" s="62"/>
      <c r="N243" s="62"/>
      <c r="O243" s="62"/>
      <c r="P243" s="101"/>
      <c r="Q243" s="101"/>
      <c r="R243" s="55">
        <f t="shared" si="105"/>
        <v>0.20917644296079041</v>
      </c>
      <c r="S243" s="55">
        <f t="shared" si="103"/>
        <v>0.70043571684863215</v>
      </c>
      <c r="T243" s="55">
        <f t="shared" si="104"/>
        <v>5.3439237252756677E-2</v>
      </c>
      <c r="V243" s="55">
        <v>0.20917644296079041</v>
      </c>
      <c r="W243" s="55">
        <v>0.70043571684863215</v>
      </c>
      <c r="X243" s="55">
        <v>5.3439237252756677E-2</v>
      </c>
    </row>
    <row r="244" spans="1:24" s="1" customFormat="1" ht="18.75" customHeight="1" x14ac:dyDescent="0.4">
      <c r="A244" s="100">
        <v>14012651</v>
      </c>
      <c r="B244" s="100" t="s">
        <v>251</v>
      </c>
      <c r="C244" s="110">
        <v>1165</v>
      </c>
      <c r="D244" s="59">
        <f t="shared" si="106"/>
        <v>0.17446345650724573</v>
      </c>
      <c r="E244" s="59">
        <f t="shared" si="107"/>
        <v>0.23367915524875613</v>
      </c>
      <c r="F244" s="59">
        <f t="shared" si="108"/>
        <v>3.5656764833597671E-2</v>
      </c>
      <c r="G244" s="105">
        <f t="shared" si="109"/>
        <v>0.44379937658959956</v>
      </c>
      <c r="H244" s="63"/>
      <c r="I244" s="63"/>
      <c r="J244" s="63"/>
      <c r="K244" s="63"/>
      <c r="L244" s="63"/>
      <c r="M244" s="63"/>
      <c r="N244" s="63"/>
      <c r="O244" s="63"/>
      <c r="R244" s="59">
        <f t="shared" si="105"/>
        <v>4.1871229561738978E-2</v>
      </c>
      <c r="S244" s="59">
        <f>E244*0.6</f>
        <v>0.14020749314925368</v>
      </c>
      <c r="T244" s="59">
        <f t="shared" si="104"/>
        <v>1.06970294500793E-2</v>
      </c>
      <c r="V244" s="59">
        <v>4.1871229561738978E-2</v>
      </c>
      <c r="W244" s="59">
        <v>0.14020749314925368</v>
      </c>
      <c r="X244" s="59">
        <v>1.06970294500793E-2</v>
      </c>
    </row>
    <row r="245" spans="1:24" s="1" customFormat="1" ht="18.75" customHeight="1" x14ac:dyDescent="0.4">
      <c r="A245" s="99">
        <v>14539204</v>
      </c>
      <c r="B245" s="99" t="s">
        <v>253</v>
      </c>
      <c r="C245" s="95">
        <v>1383</v>
      </c>
      <c r="D245" s="55">
        <f>G$9*(C245/E$15)</f>
        <v>0.20710983720988912</v>
      </c>
      <c r="E245" s="55">
        <f>G$10*(C245/E$15)</f>
        <v>0.27740624181032592</v>
      </c>
      <c r="F245" s="55">
        <f t="shared" si="108"/>
        <v>4.2329017823918944E-2</v>
      </c>
      <c r="G245" s="90">
        <f t="shared" si="109"/>
        <v>0.52684509684413394</v>
      </c>
      <c r="H245" s="62"/>
      <c r="I245" s="62"/>
      <c r="J245" s="62"/>
      <c r="K245" s="62"/>
      <c r="L245" s="62"/>
      <c r="M245" s="62"/>
      <c r="N245" s="62"/>
      <c r="O245" s="62"/>
      <c r="P245" s="101"/>
      <c r="Q245" s="101"/>
      <c r="R245" s="55">
        <f t="shared" si="105"/>
        <v>4.9706360930373387E-2</v>
      </c>
      <c r="S245" s="55">
        <f t="shared" si="103"/>
        <v>0.16644374508619555</v>
      </c>
      <c r="T245" s="55">
        <f t="shared" si="104"/>
        <v>1.2698705347175683E-2</v>
      </c>
      <c r="V245" s="55">
        <v>4.9706360930373387E-2</v>
      </c>
      <c r="W245" s="55">
        <v>0.16644374508619555</v>
      </c>
      <c r="X245" s="55">
        <v>1.2698705347175683E-2</v>
      </c>
    </row>
    <row r="246" spans="1:24" s="1" customFormat="1" ht="18.75" customHeight="1" x14ac:dyDescent="0.4">
      <c r="A246" s="100">
        <v>14827305</v>
      </c>
      <c r="B246" s="100" t="s">
        <v>254</v>
      </c>
      <c r="C246" s="110">
        <v>979</v>
      </c>
      <c r="D246" s="59">
        <f t="shared" si="106"/>
        <v>0.14660920508205455</v>
      </c>
      <c r="E246" s="59">
        <f t="shared" si="107"/>
        <v>0.19637072359530663</v>
      </c>
      <c r="F246" s="59">
        <f>G$11*(C246/E$15)</f>
        <v>2.9963925126259325E-2</v>
      </c>
      <c r="G246" s="105">
        <f>SUM(D246:F246)</f>
        <v>0.3729438538036205</v>
      </c>
      <c r="H246" s="63"/>
      <c r="I246" s="63"/>
      <c r="J246" s="63"/>
      <c r="K246" s="63"/>
      <c r="L246" s="63"/>
      <c r="M246" s="63"/>
      <c r="N246" s="63"/>
      <c r="O246" s="63"/>
      <c r="R246" s="59">
        <f t="shared" si="105"/>
        <v>3.5186209219693093E-2</v>
      </c>
      <c r="S246" s="59">
        <f t="shared" si="103"/>
        <v>0.11782243415718398</v>
      </c>
      <c r="T246" s="59">
        <f t="shared" si="104"/>
        <v>8.9891775378777971E-3</v>
      </c>
      <c r="V246" s="59">
        <v>3.5186209219693093E-2</v>
      </c>
      <c r="W246" s="59">
        <v>0.11782243415718398</v>
      </c>
      <c r="X246" s="59">
        <v>8.9891775378777971E-3</v>
      </c>
    </row>
    <row r="247" spans="1:24" s="1" customFormat="1" ht="18.75" customHeight="1" x14ac:dyDescent="0.4">
      <c r="A247" s="99">
        <v>15488132</v>
      </c>
      <c r="B247" s="99" t="s">
        <v>255</v>
      </c>
      <c r="C247" s="95">
        <v>1947</v>
      </c>
      <c r="D247" s="55">
        <f t="shared" si="106"/>
        <v>0.2915711157249849</v>
      </c>
      <c r="E247" s="55">
        <f t="shared" si="107"/>
        <v>0.39053503456594696</v>
      </c>
      <c r="F247" s="55">
        <f t="shared" si="108"/>
        <v>5.9591176936493268E-2</v>
      </c>
      <c r="G247" s="90">
        <f t="shared" si="109"/>
        <v>0.7416973272274251</v>
      </c>
      <c r="H247" s="62"/>
      <c r="I247" s="62"/>
      <c r="J247" s="62"/>
      <c r="K247" s="62"/>
      <c r="L247" s="62"/>
      <c r="M247" s="62"/>
      <c r="N247" s="62"/>
      <c r="O247" s="62"/>
      <c r="P247" s="101"/>
      <c r="Q247" s="101"/>
      <c r="R247" s="55">
        <f t="shared" si="105"/>
        <v>6.9977067773996371E-2</v>
      </c>
      <c r="S247" s="55">
        <f t="shared" si="103"/>
        <v>0.23432102073956818</v>
      </c>
      <c r="T247" s="55">
        <f>F247*0.3</f>
        <v>1.787735308094798E-2</v>
      </c>
      <c r="V247" s="55">
        <v>6.9977067773996371E-2</v>
      </c>
      <c r="W247" s="55">
        <v>0.23432102073956818</v>
      </c>
      <c r="X247" s="55">
        <v>1.787735308094798E-2</v>
      </c>
    </row>
    <row r="248" spans="1:24" s="1" customFormat="1" ht="18.75" customHeight="1" x14ac:dyDescent="0.4">
      <c r="A248" s="100">
        <v>15659560</v>
      </c>
      <c r="B248" s="100" t="s">
        <v>256</v>
      </c>
      <c r="C248" s="110">
        <v>1743</v>
      </c>
      <c r="D248" s="59">
        <f t="shared" si="106"/>
        <v>0.26102129158122689</v>
      </c>
      <c r="E248" s="59">
        <f t="shared" si="107"/>
        <v>0.34961610952667976</v>
      </c>
      <c r="F248" s="59">
        <f t="shared" si="108"/>
        <v>5.3347417257477027E-2</v>
      </c>
      <c r="G248" s="105">
        <f t="shared" si="109"/>
        <v>0.6639848183653837</v>
      </c>
      <c r="H248" s="63"/>
      <c r="I248" s="63"/>
      <c r="J248" s="63"/>
      <c r="K248" s="63"/>
      <c r="L248" s="63"/>
      <c r="M248" s="63"/>
      <c r="N248" s="63"/>
      <c r="O248" s="63"/>
      <c r="R248" s="59">
        <f t="shared" si="105"/>
        <v>6.2645109979494448E-2</v>
      </c>
      <c r="S248" s="59">
        <f t="shared" si="103"/>
        <v>0.20976966571600786</v>
      </c>
      <c r="T248" s="59">
        <f t="shared" si="104"/>
        <v>1.6004225177243106E-2</v>
      </c>
      <c r="V248" s="59">
        <v>6.2645109979494448E-2</v>
      </c>
      <c r="W248" s="59">
        <v>0.20976966571600786</v>
      </c>
      <c r="X248" s="59">
        <v>1.6004225177243106E-2</v>
      </c>
    </row>
    <row r="249" spans="1:24" s="1" customFormat="1" ht="18.75" customHeight="1" x14ac:dyDescent="0.4">
      <c r="A249" s="99">
        <v>16208118</v>
      </c>
      <c r="B249" s="99" t="s">
        <v>257</v>
      </c>
      <c r="C249" s="95">
        <v>3347</v>
      </c>
      <c r="D249" s="55">
        <f t="shared" ref="D249:D250" si="110">G$9*(C249/E$15)</f>
        <v>0.50122677161352047</v>
      </c>
      <c r="E249" s="55">
        <f t="shared" ref="E249:E250" si="111">G$10*(C249/E$15)</f>
        <v>0.67135118679621175</v>
      </c>
      <c r="F249" s="55">
        <f t="shared" ref="F249:F250" si="112">G$11*(C249/E$15)</f>
        <v>0.10244050806699689</v>
      </c>
      <c r="G249" s="90">
        <f t="shared" ref="G249:G250" si="113">SUM(D249:F249)</f>
        <v>1.275018466476729</v>
      </c>
      <c r="H249" s="62"/>
      <c r="I249" s="62"/>
      <c r="J249" s="62"/>
      <c r="K249" s="62"/>
      <c r="L249" s="62"/>
      <c r="M249" s="62"/>
      <c r="N249" s="62"/>
      <c r="O249" s="62"/>
      <c r="P249" s="101"/>
      <c r="Q249" s="101"/>
      <c r="R249" s="55">
        <f t="shared" si="105"/>
        <v>0.12029442518724491</v>
      </c>
      <c r="S249" s="55">
        <f t="shared" si="103"/>
        <v>0.40281071207772706</v>
      </c>
      <c r="T249" s="55">
        <f t="shared" si="104"/>
        <v>3.0732152420099065E-2</v>
      </c>
      <c r="V249" s="55">
        <v>0.12029442518724491</v>
      </c>
      <c r="W249" s="55">
        <v>0.40281071207772706</v>
      </c>
      <c r="X249" s="55">
        <v>3.0732152420099065E-2</v>
      </c>
    </row>
    <row r="250" spans="1:24" s="1" customFormat="1" ht="18.75" customHeight="1" x14ac:dyDescent="0.4">
      <c r="A250" s="100">
        <v>16208579</v>
      </c>
      <c r="B250" s="100" t="s">
        <v>258</v>
      </c>
      <c r="C250" s="110">
        <v>491</v>
      </c>
      <c r="D250" s="59">
        <f t="shared" si="110"/>
        <v>7.3529233600907851E-2</v>
      </c>
      <c r="E250" s="59">
        <f t="shared" si="111"/>
        <v>9.8486236246471473E-2</v>
      </c>
      <c r="F250" s="59">
        <f t="shared" si="112"/>
        <v>1.5027872560769489E-2</v>
      </c>
      <c r="G250" s="105">
        <f t="shared" si="113"/>
        <v>0.18704334240814879</v>
      </c>
      <c r="H250" s="63"/>
      <c r="I250" s="63"/>
      <c r="J250" s="63"/>
      <c r="K250" s="63"/>
      <c r="L250" s="63"/>
      <c r="M250" s="63"/>
      <c r="N250" s="63"/>
      <c r="O250" s="63"/>
      <c r="R250" s="59">
        <f t="shared" ref="R250" si="114">D250*0.24</f>
        <v>1.7647016064217882E-2</v>
      </c>
      <c r="S250" s="59">
        <f t="shared" ref="S250" si="115">E250*0.6</f>
        <v>5.9091741747882884E-2</v>
      </c>
      <c r="T250" s="59">
        <f t="shared" ref="T250" si="116">F250*0.3</f>
        <v>4.5083617682308468E-3</v>
      </c>
      <c r="V250" s="59">
        <v>1.7647016064217882E-2</v>
      </c>
      <c r="W250" s="59">
        <v>5.9091741747882884E-2</v>
      </c>
      <c r="X250" s="59">
        <v>4.5083617682308468E-3</v>
      </c>
    </row>
    <row r="251" spans="1:24" s="1" customFormat="1" ht="18" customHeight="1" x14ac:dyDescent="0.4">
      <c r="A251" s="99">
        <v>96411496</v>
      </c>
      <c r="B251" s="99" t="s">
        <v>259</v>
      </c>
      <c r="C251" s="95">
        <v>5398</v>
      </c>
      <c r="D251" s="55">
        <f>G$9*(C251/E$15)</f>
        <v>0.80837230749022515</v>
      </c>
      <c r="E251" s="55">
        <f t="shared" ref="E251" si="117">G$10*(C251/E$15)</f>
        <v>1.0827468498135497</v>
      </c>
      <c r="F251" s="55">
        <f t="shared" ref="F251" si="118">G$11*(C251/E$15)</f>
        <v>0.16521477817318472</v>
      </c>
      <c r="G251" s="90">
        <f>SUM(D251:F251)</f>
        <v>2.0563339354769594</v>
      </c>
      <c r="H251" s="57"/>
      <c r="I251" s="57"/>
      <c r="J251" s="57"/>
      <c r="K251" s="57"/>
      <c r="L251" s="57"/>
      <c r="M251" s="57"/>
      <c r="N251" s="57"/>
      <c r="O251" s="57"/>
      <c r="P251" s="101"/>
      <c r="Q251" s="101"/>
      <c r="R251" s="55">
        <f>D251*0.24</f>
        <v>0.19400935379765402</v>
      </c>
      <c r="S251" s="55">
        <f>E251*0.6</f>
        <v>0.64964810988812982</v>
      </c>
      <c r="T251" s="55">
        <f t="shared" ref="T251" si="119">F251*0.3</f>
        <v>4.9564433451955416E-2</v>
      </c>
      <c r="V251" s="55">
        <v>0.19400935379765402</v>
      </c>
      <c r="W251" s="55">
        <v>0.64964810988812982</v>
      </c>
      <c r="X251" s="55">
        <v>4.9564433451955416E-2</v>
      </c>
    </row>
    <row r="252" spans="1:24" x14ac:dyDescent="0.25">
      <c r="A252"/>
      <c r="B252"/>
      <c r="C252" s="46"/>
      <c r="D252" s="9"/>
      <c r="E252" s="9"/>
      <c r="F252" s="9"/>
      <c r="G252" s="9"/>
      <c r="H252" s="9"/>
      <c r="P252"/>
      <c r="Q252"/>
      <c r="R252"/>
      <c r="S252"/>
      <c r="T252"/>
    </row>
    <row r="253" spans="1:24" ht="18.75" x14ac:dyDescent="0.4">
      <c r="B253" s="93" t="s">
        <v>272</v>
      </c>
      <c r="V253" s="9"/>
      <c r="W253" s="9"/>
      <c r="X253" s="9"/>
    </row>
    <row r="254" spans="1:24" s="3" customFormat="1" ht="18.75" customHeight="1" x14ac:dyDescent="0.25">
      <c r="A254" s="99">
        <v>97968055</v>
      </c>
      <c r="B254" s="99" t="s">
        <v>240</v>
      </c>
      <c r="C254" s="99" t="s">
        <v>245</v>
      </c>
      <c r="D254" s="62"/>
      <c r="E254" s="62"/>
      <c r="F254" s="62"/>
      <c r="G254" s="62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8"/>
      <c r="V254" s="57"/>
      <c r="W254" s="57"/>
      <c r="X254" s="57"/>
    </row>
    <row r="255" spans="1:24" ht="18.75" customHeight="1" x14ac:dyDescent="0.25">
      <c r="A255" s="100">
        <v>14664014</v>
      </c>
      <c r="B255" s="100" t="s">
        <v>260</v>
      </c>
      <c r="C255" s="100"/>
      <c r="D255" s="63"/>
      <c r="E255" s="63"/>
      <c r="F255" s="63"/>
      <c r="G255" s="63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3"/>
      <c r="V255" s="46"/>
      <c r="W255" s="46"/>
      <c r="X255" s="46"/>
    </row>
    <row r="256" spans="1:24" ht="18.75" customHeight="1" x14ac:dyDescent="0.25">
      <c r="A256" s="99">
        <v>15924182</v>
      </c>
      <c r="B256" s="99" t="s">
        <v>261</v>
      </c>
      <c r="C256" s="99"/>
      <c r="D256" s="62"/>
      <c r="E256" s="62"/>
      <c r="F256" s="62"/>
      <c r="G256" s="62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3"/>
      <c r="V256" s="57"/>
      <c r="W256" s="57"/>
      <c r="X256" s="57"/>
    </row>
    <row r="257" spans="1:24" ht="18.75" customHeight="1" x14ac:dyDescent="0.25">
      <c r="A257" s="100">
        <v>16643415</v>
      </c>
      <c r="B257" s="100" t="s">
        <v>262</v>
      </c>
      <c r="C257" s="100"/>
      <c r="D257" s="63"/>
      <c r="E257" s="63"/>
      <c r="F257" s="63"/>
      <c r="G257" s="63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3"/>
      <c r="V257" s="46"/>
      <c r="W257" s="46"/>
      <c r="X257" s="46"/>
    </row>
    <row r="258" spans="1:24" ht="18.75" customHeight="1" x14ac:dyDescent="0.25">
      <c r="A258" s="99">
        <v>16759391</v>
      </c>
      <c r="B258" s="99" t="s">
        <v>263</v>
      </c>
      <c r="C258" s="99"/>
      <c r="D258" s="62"/>
      <c r="E258" s="62"/>
      <c r="F258" s="62"/>
      <c r="G258" s="62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3"/>
      <c r="V258" s="57"/>
      <c r="W258" s="57"/>
      <c r="X258" s="57"/>
    </row>
    <row r="259" spans="1:24" s="3" customFormat="1" ht="18.75" customHeight="1" x14ac:dyDescent="0.25">
      <c r="A259" s="96"/>
      <c r="B259" s="96"/>
      <c r="C259" s="96"/>
      <c r="D259" s="76"/>
      <c r="E259" s="76"/>
      <c r="F259" s="76"/>
      <c r="G259" s="76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V259" s="73"/>
      <c r="W259" s="73"/>
      <c r="X259" s="73"/>
    </row>
    <row r="260" spans="1:24" s="3" customFormat="1" ht="18.75" hidden="1" customHeight="1" x14ac:dyDescent="0.4">
      <c r="A260" s="96"/>
      <c r="B260" s="93" t="s">
        <v>271</v>
      </c>
      <c r="C260" s="96"/>
      <c r="D260" s="76"/>
      <c r="E260" s="76"/>
      <c r="F260" s="76"/>
      <c r="G260" s="76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V260" s="73"/>
      <c r="W260" s="73"/>
      <c r="X260" s="73"/>
    </row>
    <row r="261" spans="1:24" ht="18.75" hidden="1" customHeight="1" x14ac:dyDescent="0.25">
      <c r="A261" s="102">
        <v>97256991</v>
      </c>
      <c r="B261" s="102" t="s">
        <v>239</v>
      </c>
      <c r="C261" s="102"/>
      <c r="D261" s="103"/>
      <c r="E261" s="103"/>
      <c r="F261" s="103"/>
      <c r="G261" s="103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V261" s="104"/>
      <c r="W261" s="104"/>
      <c r="X261" s="104"/>
    </row>
    <row r="262" spans="1:24" ht="18.75" hidden="1" customHeight="1" x14ac:dyDescent="0.25">
      <c r="A262" s="102">
        <v>82204729</v>
      </c>
      <c r="B262" s="102" t="s">
        <v>243</v>
      </c>
      <c r="C262" s="102"/>
      <c r="D262" s="103"/>
      <c r="E262" s="103"/>
      <c r="F262" s="103"/>
      <c r="G262" s="103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7"/>
      <c r="V262" s="104"/>
      <c r="W262" s="104"/>
      <c r="X262" s="104"/>
    </row>
    <row r="263" spans="1:24" ht="18.75" hidden="1" customHeight="1" x14ac:dyDescent="0.25">
      <c r="A263" s="102">
        <v>13447903</v>
      </c>
      <c r="B263" s="102" t="s">
        <v>232</v>
      </c>
      <c r="C263" s="102"/>
      <c r="D263" s="103"/>
      <c r="E263" s="103"/>
      <c r="F263" s="103"/>
      <c r="G263" s="103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V263" s="104"/>
      <c r="W263" s="104"/>
      <c r="X263" s="104"/>
    </row>
    <row r="264" spans="1:24" s="3" customFormat="1" ht="18.75" hidden="1" customHeight="1" x14ac:dyDescent="0.25">
      <c r="A264" s="102">
        <v>13932678</v>
      </c>
      <c r="B264" s="102" t="s">
        <v>237</v>
      </c>
      <c r="C264" s="102"/>
      <c r="D264" s="103"/>
      <c r="E264" s="103"/>
      <c r="F264" s="103"/>
      <c r="G264" s="103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8"/>
      <c r="V264" s="104"/>
      <c r="W264" s="104"/>
      <c r="X264" s="104"/>
    </row>
    <row r="265" spans="1:24" ht="18.75" hidden="1" customHeight="1" x14ac:dyDescent="0.4">
      <c r="A265" s="102">
        <v>14242451</v>
      </c>
      <c r="B265" s="102" t="s">
        <v>252</v>
      </c>
      <c r="C265" s="103"/>
      <c r="D265" s="106"/>
      <c r="E265" s="106"/>
      <c r="F265" s="106"/>
      <c r="G265" s="107"/>
      <c r="H265" s="103"/>
      <c r="I265" s="103"/>
      <c r="J265" s="103"/>
      <c r="K265" s="103"/>
      <c r="L265" s="103"/>
      <c r="M265" s="103"/>
      <c r="N265" s="103"/>
      <c r="O265" s="103"/>
      <c r="P265" s="108"/>
      <c r="Q265" s="108"/>
      <c r="R265" s="106"/>
      <c r="S265" s="106"/>
      <c r="T265" s="106"/>
      <c r="V265" s="106"/>
      <c r="W265" s="106"/>
      <c r="X265" s="106"/>
    </row>
    <row r="266" spans="1:24" ht="18.75" hidden="1" customHeight="1" x14ac:dyDescent="0.4">
      <c r="A266" s="102">
        <v>13788393</v>
      </c>
      <c r="B266" s="102" t="s">
        <v>248</v>
      </c>
      <c r="C266" s="103"/>
      <c r="D266" s="106"/>
      <c r="E266" s="106"/>
      <c r="F266" s="106"/>
      <c r="G266" s="107"/>
      <c r="H266" s="103"/>
      <c r="I266" s="103"/>
      <c r="J266" s="103"/>
      <c r="K266" s="103"/>
      <c r="L266" s="103"/>
      <c r="M266" s="103"/>
      <c r="N266" s="103"/>
      <c r="O266" s="103"/>
      <c r="P266" s="108"/>
      <c r="Q266" s="108"/>
      <c r="R266" s="106"/>
      <c r="S266" s="106"/>
      <c r="T266" s="106"/>
      <c r="V266" s="106"/>
      <c r="W266" s="106"/>
      <c r="X266" s="106"/>
    </row>
  </sheetData>
  <sheetProtection algorithmName="SHA-512" hashValue="pIpA1z/dyz+x5V0jVx1/53qCaLG16GrfEZ8dxX31xIMcM/sZsUey62NWozFfGQPk1adBnaa22jprlR+u22zOUA==" saltValue="72zqUrMnkzC1hxAMMViMrw==" spinCount="100000" sheet="1" autoFilter="0"/>
  <autoFilter ref="B23:B210"/>
  <mergeCells count="8">
    <mergeCell ref="V21:X22"/>
    <mergeCell ref="B1:H1"/>
    <mergeCell ref="R21:T22"/>
    <mergeCell ref="B4:H4"/>
    <mergeCell ref="J21:L22"/>
    <mergeCell ref="N21:P22"/>
    <mergeCell ref="B6:H6"/>
    <mergeCell ref="B3:J3"/>
  </mergeCells>
  <pageMargins left="0.25" right="0.25" top="0.75" bottom="0.75" header="0.3" footer="0.3"/>
  <pageSetup paperSize="8" scale="82" fitToHeight="0" orientation="landscape" r:id="rId1"/>
  <headerFooter>
    <oddFooter>&amp;CSeite &amp;P von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Spitex 2022-2025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b188muk</dc:creator>
  <cp:lastModifiedBy>b188mem</cp:lastModifiedBy>
  <cp:lastPrinted>2018-10-29T07:01:15Z</cp:lastPrinted>
  <dcterms:created xsi:type="dcterms:W3CDTF">2016-12-12T16:15:31Z</dcterms:created>
  <dcterms:modified xsi:type="dcterms:W3CDTF">2024-04-04T11:41:14Z</dcterms:modified>
</cp:coreProperties>
</file>