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188akl\Desktop\"/>
    </mc:Choice>
  </mc:AlternateContent>
  <bookViews>
    <workbookView xWindow="7185" yWindow="-15" windowWidth="6990" windowHeight="7170" tabRatio="705"/>
  </bookViews>
  <sheets>
    <sheet name="Tab_L1.1." sheetId="2" r:id="rId1"/>
    <sheet name="Tab_L1.2." sheetId="3" r:id="rId2"/>
    <sheet name="Tab_L1.3." sheetId="4" r:id="rId3"/>
    <sheet name="Tab_L1.4." sheetId="5" r:id="rId4"/>
    <sheet name="Tab_L1.5." sheetId="6" r:id="rId5"/>
    <sheet name="Tab_L2.1." sheetId="7" r:id="rId6"/>
    <sheet name="Tab_L2.2." sheetId="8" r:id="rId7"/>
    <sheet name="Tab_L2.3." sheetId="9" r:id="rId8"/>
    <sheet name="Tab_L2.4." sheetId="10" r:id="rId9"/>
    <sheet name="Tab_L2.5." sheetId="11" r:id="rId10"/>
    <sheet name="Tab_L2.6." sheetId="12" r:id="rId11"/>
    <sheet name="Tab_L2.7." sheetId="13" r:id="rId12"/>
    <sheet name="Tab_L2.8." sheetId="14" r:id="rId13"/>
    <sheet name="Tab_L2.9." sheetId="15" r:id="rId14"/>
    <sheet name="Tab_L2.10." sheetId="16" r:id="rId15"/>
    <sheet name="Tab_L2.11." sheetId="17" r:id="rId16"/>
    <sheet name="Tab_L2.12." sheetId="18" r:id="rId17"/>
    <sheet name="Tab_L2.13." sheetId="19" r:id="rId18"/>
    <sheet name="Tab_L2.14." sheetId="20" r:id="rId19"/>
    <sheet name="Tab_L3.1." sheetId="21" r:id="rId20"/>
    <sheet name="Tab_L3.2." sheetId="22" r:id="rId21"/>
    <sheet name="Tab_L3.3." sheetId="23" r:id="rId22"/>
    <sheet name="Tab_L3.4." sheetId="24" r:id="rId23"/>
    <sheet name="Tab_L3.5." sheetId="25" r:id="rId24"/>
    <sheet name="Tab_L3.6." sheetId="26" r:id="rId25"/>
    <sheet name="Tab_L4.1." sheetId="27" r:id="rId26"/>
    <sheet name="Tab_L4.2." sheetId="28" r:id="rId27"/>
    <sheet name="Tab_L4.3." sheetId="29" r:id="rId28"/>
    <sheet name="Tab_L4.4." sheetId="30" r:id="rId29"/>
    <sheet name="Tab_L4.5." sheetId="31" r:id="rId30"/>
    <sheet name="Tab_L4.6." sheetId="32" r:id="rId31"/>
    <sheet name="Tab_L4.7." sheetId="33" r:id="rId32"/>
    <sheet name="Tab_L5.1." sheetId="34" r:id="rId33"/>
    <sheet name="Tab_L5.2." sheetId="35" r:id="rId34"/>
    <sheet name="Tab_L5.3." sheetId="36" r:id="rId35"/>
    <sheet name="Tab_L5.4." sheetId="37" r:id="rId36"/>
    <sheet name="Tab_L5.5." sheetId="38" r:id="rId37"/>
    <sheet name="Tab_L5.6." sheetId="39" r:id="rId38"/>
  </sheets>
  <definedNames>
    <definedName name="_xlnm.Print_Area" localSheetId="0">Tab_L1.1.!$A$1:$E$295</definedName>
    <definedName name="_xlnm.Print_Area" localSheetId="6">Tab_L2.2.!$A$1:$I$41</definedName>
    <definedName name="_xlnm.Print_Area" localSheetId="27">Tab_L4.3.!$A$1:$E$46</definedName>
    <definedName name="_xlnm.Print_Area" localSheetId="32">Tab_L5.1.!$A$1:$I$47</definedName>
    <definedName name="_xlnm.Print_Titles" localSheetId="0">Tab_L1.1.!$2:$5</definedName>
    <definedName name="_xlnm.Print_Titles" localSheetId="31">Tab_L4.7.!$4:$5</definedName>
    <definedName name="_xlnm.Print_Titles" localSheetId="36">Tab_L5.5.!$4:$5</definedName>
    <definedName name="_xlnm.Print_Titles" localSheetId="37">Tab_L5.6.!$4:$5</definedName>
  </definedNames>
  <calcPr calcId="162913"/>
</workbook>
</file>

<file path=xl/calcChain.xml><?xml version="1.0" encoding="utf-8"?>
<calcChain xmlns="http://schemas.openxmlformats.org/spreadsheetml/2006/main">
  <c r="H28" i="26" l="1"/>
  <c r="H18" i="26"/>
  <c r="H7" i="26"/>
  <c r="I31" i="23" l="1"/>
  <c r="I30" i="23"/>
  <c r="I28" i="23"/>
  <c r="H28" i="23"/>
  <c r="G28" i="23"/>
  <c r="F28" i="23"/>
  <c r="E28" i="23"/>
  <c r="D28" i="23"/>
  <c r="C28" i="23"/>
  <c r="I24" i="23"/>
  <c r="I23" i="23"/>
  <c r="I22" i="23"/>
  <c r="I21" i="23"/>
  <c r="I20" i="23"/>
  <c r="I18" i="23"/>
  <c r="H18" i="23"/>
  <c r="G18" i="23"/>
  <c r="F18" i="23"/>
  <c r="E18" i="23"/>
  <c r="D18" i="23"/>
  <c r="C18" i="23"/>
  <c r="I14" i="23"/>
  <c r="I13" i="23"/>
  <c r="I12" i="23"/>
  <c r="I11" i="23"/>
  <c r="I10" i="23"/>
  <c r="I9" i="23"/>
  <c r="I7" i="23"/>
  <c r="H7" i="23"/>
  <c r="G7" i="23"/>
  <c r="F7" i="23"/>
  <c r="E7" i="23"/>
  <c r="D7" i="23"/>
  <c r="C7" i="23"/>
  <c r="H29" i="22"/>
  <c r="G29" i="22"/>
  <c r="F29" i="22"/>
  <c r="E29" i="22"/>
  <c r="D29" i="22"/>
  <c r="C29" i="22"/>
  <c r="B29" i="22"/>
  <c r="H19" i="22"/>
  <c r="G19" i="22"/>
  <c r="F19" i="22"/>
  <c r="E19" i="22"/>
  <c r="D19" i="22"/>
  <c r="C19" i="22"/>
  <c r="B19" i="22"/>
  <c r="H8" i="22"/>
  <c r="G8" i="22"/>
  <c r="F8" i="22"/>
  <c r="E8" i="22"/>
  <c r="D8" i="22"/>
  <c r="C8" i="22"/>
  <c r="B8" i="22"/>
  <c r="I60" i="21"/>
  <c r="H60" i="21"/>
  <c r="G60" i="21"/>
  <c r="F60" i="21"/>
  <c r="E60" i="21"/>
  <c r="D60" i="21"/>
  <c r="C60" i="21"/>
  <c r="I59" i="21"/>
  <c r="H59" i="21"/>
  <c r="G59" i="21"/>
  <c r="F59" i="21"/>
  <c r="E59" i="21"/>
  <c r="D59" i="21"/>
  <c r="C59" i="21"/>
  <c r="I57" i="21"/>
  <c r="H57" i="21"/>
  <c r="G57" i="21"/>
  <c r="F57" i="21"/>
  <c r="E57" i="21"/>
  <c r="D57" i="21"/>
  <c r="C57" i="21"/>
  <c r="I53" i="21"/>
  <c r="H53" i="21"/>
  <c r="G53" i="21"/>
  <c r="F53" i="21"/>
  <c r="E53" i="21"/>
  <c r="D53" i="21"/>
  <c r="C53" i="21"/>
  <c r="I52" i="21"/>
  <c r="H52" i="21"/>
  <c r="G52" i="21"/>
  <c r="F52" i="21"/>
  <c r="E52" i="21"/>
  <c r="D52" i="21"/>
  <c r="C52" i="21"/>
  <c r="I51" i="21"/>
  <c r="H51" i="21"/>
  <c r="G51" i="21"/>
  <c r="F51" i="21"/>
  <c r="E51" i="21"/>
  <c r="D51" i="21"/>
  <c r="C51" i="21"/>
  <c r="I50" i="21"/>
  <c r="H50" i="21"/>
  <c r="G50" i="21"/>
  <c r="F50" i="21"/>
  <c r="E50" i="21"/>
  <c r="D50" i="21"/>
  <c r="C50" i="21"/>
  <c r="I49" i="21"/>
  <c r="H49" i="21"/>
  <c r="G49" i="21"/>
  <c r="F49" i="21"/>
  <c r="E49" i="21"/>
  <c r="D49" i="21"/>
  <c r="C49" i="21"/>
  <c r="I47" i="21"/>
  <c r="H47" i="21"/>
  <c r="G47" i="21"/>
  <c r="F47" i="21"/>
  <c r="E47" i="21"/>
  <c r="D47" i="21"/>
  <c r="C47" i="21"/>
  <c r="I43" i="21"/>
  <c r="H43" i="21"/>
  <c r="G43" i="21"/>
  <c r="F43" i="21"/>
  <c r="E43" i="21"/>
  <c r="D43" i="21"/>
  <c r="C43" i="21"/>
  <c r="I42" i="21"/>
  <c r="H42" i="21"/>
  <c r="G42" i="21"/>
  <c r="F42" i="21"/>
  <c r="E42" i="21"/>
  <c r="D42" i="21"/>
  <c r="C42" i="21"/>
  <c r="I41" i="21"/>
  <c r="H41" i="21"/>
  <c r="G41" i="21"/>
  <c r="F41" i="21"/>
  <c r="E41" i="21"/>
  <c r="D41" i="21"/>
  <c r="C41" i="21"/>
  <c r="I40" i="21"/>
  <c r="H40" i="21"/>
  <c r="G40" i="21"/>
  <c r="F40" i="21"/>
  <c r="E40" i="21"/>
  <c r="D40" i="21"/>
  <c r="C40" i="21"/>
  <c r="I39" i="21"/>
  <c r="H39" i="21"/>
  <c r="G39" i="21"/>
  <c r="F39" i="21"/>
  <c r="E39" i="21"/>
  <c r="D39" i="21"/>
  <c r="C39" i="21"/>
  <c r="I38" i="21"/>
  <c r="H38" i="21"/>
  <c r="G38" i="21"/>
  <c r="F38" i="21"/>
  <c r="E38" i="21"/>
  <c r="D38" i="21"/>
  <c r="C38" i="21"/>
  <c r="I36" i="21"/>
  <c r="H36" i="21"/>
  <c r="G36" i="21"/>
  <c r="F36" i="21"/>
  <c r="E36" i="21"/>
  <c r="D36" i="21"/>
  <c r="C36" i="21"/>
  <c r="I29" i="21"/>
  <c r="H29" i="21"/>
  <c r="G29" i="21"/>
  <c r="F29" i="21"/>
  <c r="E29" i="21"/>
  <c r="D29" i="21"/>
  <c r="C29" i="21"/>
  <c r="I19" i="21"/>
  <c r="H19" i="21"/>
  <c r="G19" i="21"/>
  <c r="F19" i="21"/>
  <c r="E19" i="21"/>
  <c r="D19" i="21"/>
  <c r="C19" i="21"/>
  <c r="I8" i="21"/>
  <c r="H8" i="21"/>
  <c r="G8" i="21"/>
  <c r="F8" i="21"/>
  <c r="E8" i="21"/>
  <c r="D8" i="21"/>
  <c r="C8" i="21"/>
  <c r="H57" i="20"/>
  <c r="G57" i="20"/>
  <c r="F57" i="20"/>
  <c r="E57" i="20"/>
  <c r="D57" i="20"/>
  <c r="C57" i="20"/>
  <c r="H56" i="20"/>
  <c r="G56" i="20"/>
  <c r="F56" i="20"/>
  <c r="E56" i="20"/>
  <c r="D56" i="20"/>
  <c r="C56" i="20"/>
  <c r="H55" i="20"/>
  <c r="G55" i="20"/>
  <c r="F55" i="20"/>
  <c r="E55" i="20"/>
  <c r="D55" i="20"/>
  <c r="C55" i="20"/>
  <c r="H54" i="20"/>
  <c r="G54" i="20"/>
  <c r="F54" i="20"/>
  <c r="E54" i="20"/>
  <c r="D54" i="20"/>
  <c r="C54" i="20"/>
  <c r="H53" i="20"/>
  <c r="G53" i="20"/>
  <c r="F53" i="20"/>
  <c r="E53" i="20"/>
  <c r="D53" i="20"/>
  <c r="C53" i="20"/>
  <c r="H52" i="20"/>
  <c r="G52" i="20"/>
  <c r="F52" i="20"/>
  <c r="E52" i="20"/>
  <c r="D52" i="20"/>
  <c r="C52" i="20"/>
  <c r="H51" i="20"/>
  <c r="G51" i="20"/>
  <c r="F51" i="20"/>
  <c r="E51" i="20"/>
  <c r="D51" i="20"/>
  <c r="C51" i="20"/>
  <c r="H50" i="20"/>
  <c r="G50" i="20"/>
  <c r="F50" i="20"/>
  <c r="E50" i="20"/>
  <c r="D50" i="20"/>
  <c r="C50" i="20"/>
  <c r="H49" i="20"/>
  <c r="G49" i="20"/>
  <c r="F49" i="20"/>
  <c r="E49" i="20"/>
  <c r="D49" i="20"/>
  <c r="C49" i="20"/>
  <c r="H48" i="20"/>
  <c r="G48" i="20"/>
  <c r="F48" i="20"/>
  <c r="E48" i="20"/>
  <c r="D48" i="20"/>
  <c r="C48" i="20"/>
  <c r="H47" i="20"/>
  <c r="G47" i="20"/>
  <c r="F47" i="20"/>
  <c r="E47" i="20"/>
  <c r="D47" i="20"/>
  <c r="C47" i="20"/>
  <c r="H46" i="20"/>
  <c r="G46" i="20"/>
  <c r="F46" i="20"/>
  <c r="E46" i="20"/>
  <c r="D46" i="20"/>
  <c r="C46" i="20"/>
  <c r="H45" i="20"/>
  <c r="G45" i="20"/>
  <c r="F45" i="20"/>
  <c r="E45" i="20"/>
  <c r="D45" i="20"/>
  <c r="C45" i="20"/>
  <c r="H28" i="20"/>
  <c r="G28" i="20"/>
  <c r="F28" i="20"/>
  <c r="E28" i="20"/>
  <c r="D28" i="20"/>
  <c r="C28" i="20"/>
  <c r="B28" i="20"/>
  <c r="H24" i="20"/>
  <c r="G24" i="20"/>
  <c r="F24" i="20"/>
  <c r="E24" i="20"/>
  <c r="D24" i="20"/>
  <c r="C24" i="20"/>
  <c r="H23" i="20"/>
  <c r="G23" i="20"/>
  <c r="F23" i="20"/>
  <c r="E23" i="20"/>
  <c r="D23" i="20"/>
  <c r="C23" i="20"/>
  <c r="H22" i="20"/>
  <c r="G22" i="20"/>
  <c r="F22" i="20"/>
  <c r="E22" i="20"/>
  <c r="D22" i="20"/>
  <c r="C22" i="20"/>
  <c r="H21" i="20"/>
  <c r="G21" i="20"/>
  <c r="F21" i="20"/>
  <c r="E21" i="20"/>
  <c r="D21" i="20"/>
  <c r="C21" i="20"/>
  <c r="H20" i="20"/>
  <c r="G20" i="20"/>
  <c r="F20" i="20"/>
  <c r="E20" i="20"/>
  <c r="D20" i="20"/>
  <c r="C20" i="20"/>
  <c r="H19" i="20"/>
  <c r="G19" i="20"/>
  <c r="F19" i="20"/>
  <c r="E19" i="20"/>
  <c r="D19" i="20"/>
  <c r="C19" i="20"/>
  <c r="H18" i="20"/>
  <c r="G18" i="20"/>
  <c r="F18" i="20"/>
  <c r="E18" i="20"/>
  <c r="D18" i="20"/>
  <c r="C18" i="20"/>
  <c r="H7" i="20"/>
  <c r="G7" i="20"/>
  <c r="F7" i="20"/>
  <c r="E7" i="20"/>
  <c r="D7" i="20"/>
  <c r="C7" i="20"/>
  <c r="B7" i="20"/>
  <c r="G19" i="19"/>
  <c r="F19" i="19"/>
  <c r="D19" i="19"/>
  <c r="C19" i="19"/>
  <c r="B19" i="19"/>
  <c r="G8" i="19"/>
  <c r="F8" i="19"/>
  <c r="D8" i="19"/>
  <c r="C8" i="19"/>
  <c r="B8" i="19"/>
  <c r="I50" i="18"/>
  <c r="I49" i="18"/>
  <c r="I47" i="18"/>
  <c r="H47" i="18"/>
  <c r="G47" i="18"/>
  <c r="F47" i="18"/>
  <c r="E47" i="18"/>
  <c r="D47" i="18"/>
  <c r="C47" i="18"/>
  <c r="I43" i="18"/>
  <c r="I42" i="18"/>
  <c r="I41" i="18"/>
  <c r="I40" i="18"/>
  <c r="I39" i="18"/>
  <c r="I38" i="18"/>
  <c r="I37" i="18"/>
  <c r="I35" i="18"/>
  <c r="H35" i="18"/>
  <c r="G35" i="18"/>
  <c r="F35" i="18"/>
  <c r="E35" i="18"/>
  <c r="D35" i="18"/>
  <c r="C35" i="18"/>
  <c r="I31" i="18"/>
  <c r="I30" i="18"/>
  <c r="I29" i="18"/>
  <c r="I28" i="18"/>
  <c r="I27" i="18"/>
  <c r="I26" i="18"/>
  <c r="I25" i="18"/>
  <c r="I24" i="18"/>
  <c r="I23" i="18"/>
  <c r="I22" i="18"/>
  <c r="I21" i="18"/>
  <c r="I20" i="18"/>
  <c r="I18" i="18"/>
  <c r="H18" i="18"/>
  <c r="G18" i="18"/>
  <c r="F18" i="18"/>
  <c r="E18" i="18"/>
  <c r="D18" i="18"/>
  <c r="C18" i="18"/>
  <c r="I14" i="18"/>
  <c r="I13" i="18"/>
  <c r="I12" i="18"/>
  <c r="I11" i="18"/>
  <c r="I10" i="18"/>
  <c r="I9" i="18"/>
  <c r="I7" i="18"/>
  <c r="H7" i="18"/>
  <c r="G7" i="18"/>
  <c r="F7" i="18"/>
  <c r="E7" i="18"/>
  <c r="D7" i="18"/>
  <c r="C7" i="18"/>
  <c r="E46" i="17"/>
  <c r="E45" i="17"/>
  <c r="E43" i="17"/>
  <c r="D43" i="17"/>
  <c r="C43" i="17"/>
  <c r="E39" i="17"/>
  <c r="E38" i="17"/>
  <c r="E37" i="17"/>
  <c r="E36" i="17"/>
  <c r="E35" i="17"/>
  <c r="E34" i="17"/>
  <c r="E33" i="17"/>
  <c r="E31" i="17"/>
  <c r="D31" i="17"/>
  <c r="C31" i="17"/>
  <c r="E27" i="17"/>
  <c r="E26" i="17"/>
  <c r="E25" i="17"/>
  <c r="E24" i="17"/>
  <c r="E23" i="17"/>
  <c r="E22" i="17"/>
  <c r="E20" i="17"/>
  <c r="D20" i="17"/>
  <c r="C20" i="17"/>
  <c r="E16" i="17"/>
  <c r="E15" i="17"/>
  <c r="E14" i="17"/>
  <c r="E13" i="17"/>
  <c r="E12" i="17"/>
  <c r="E11" i="17"/>
  <c r="E9" i="17"/>
  <c r="D9" i="17"/>
  <c r="C9" i="17"/>
  <c r="H26" i="16"/>
  <c r="H25" i="16"/>
  <c r="H24" i="16"/>
  <c r="H23" i="16"/>
  <c r="H22" i="16"/>
  <c r="H21" i="16"/>
  <c r="H19" i="16"/>
  <c r="G19" i="16"/>
  <c r="F19" i="16"/>
  <c r="E19" i="16"/>
  <c r="D19" i="16"/>
  <c r="C19" i="16"/>
  <c r="B19" i="16"/>
  <c r="H14" i="16"/>
  <c r="H13" i="16"/>
  <c r="H12" i="16"/>
  <c r="H11" i="16"/>
  <c r="H10" i="16"/>
  <c r="H9" i="16"/>
  <c r="H7" i="16"/>
  <c r="G7" i="16"/>
  <c r="F7" i="16"/>
  <c r="E7" i="16"/>
  <c r="D7" i="16"/>
  <c r="C7" i="16"/>
  <c r="B7" i="16"/>
  <c r="I50" i="15"/>
  <c r="I49" i="15"/>
  <c r="I47" i="15"/>
  <c r="H47" i="15"/>
  <c r="G47" i="15"/>
  <c r="F47" i="15"/>
  <c r="E47" i="15"/>
  <c r="D47" i="15"/>
  <c r="C47" i="15"/>
  <c r="I43" i="15"/>
  <c r="I42" i="15"/>
  <c r="I41" i="15"/>
  <c r="I40" i="15"/>
  <c r="I39" i="15"/>
  <c r="I38" i="15"/>
  <c r="I37" i="15"/>
  <c r="I35" i="15"/>
  <c r="H35" i="15"/>
  <c r="G35" i="15"/>
  <c r="F35" i="15"/>
  <c r="E35" i="15"/>
  <c r="D35" i="15"/>
  <c r="C35" i="15"/>
  <c r="I31" i="15"/>
  <c r="I30" i="15"/>
  <c r="I29" i="15"/>
  <c r="I28" i="15"/>
  <c r="I27" i="15"/>
  <c r="I26" i="15"/>
  <c r="I25" i="15"/>
  <c r="I24" i="15"/>
  <c r="I23" i="15"/>
  <c r="I22" i="15"/>
  <c r="I21" i="15"/>
  <c r="I20" i="15"/>
  <c r="I18" i="15"/>
  <c r="H18" i="15"/>
  <c r="G18" i="15"/>
  <c r="F18" i="15"/>
  <c r="E18" i="15"/>
  <c r="D18" i="15"/>
  <c r="C18" i="15"/>
  <c r="I14" i="15"/>
  <c r="I13" i="15"/>
  <c r="I12" i="15"/>
  <c r="I11" i="15"/>
  <c r="I10" i="15"/>
  <c r="I9" i="15"/>
  <c r="I7" i="15"/>
  <c r="H7" i="15"/>
  <c r="G7" i="15"/>
  <c r="F7" i="15"/>
  <c r="E7" i="15"/>
  <c r="D7" i="15"/>
  <c r="C7" i="15"/>
  <c r="P21" i="14"/>
  <c r="P20" i="14"/>
  <c r="P19" i="14"/>
  <c r="P18" i="14"/>
  <c r="P17" i="14"/>
  <c r="P16" i="14"/>
  <c r="P15" i="14"/>
  <c r="P14" i="14"/>
  <c r="P13" i="14"/>
  <c r="P12" i="14"/>
  <c r="P11" i="14"/>
  <c r="P10" i="14"/>
  <c r="P8" i="14"/>
  <c r="O8" i="14"/>
  <c r="N8" i="14"/>
  <c r="M8" i="14"/>
  <c r="L8" i="14"/>
  <c r="K8" i="14"/>
  <c r="J8" i="14"/>
  <c r="I8" i="14"/>
  <c r="H8" i="14"/>
  <c r="G8" i="14"/>
  <c r="F8" i="14"/>
  <c r="E8" i="14"/>
  <c r="D8" i="14"/>
  <c r="C8" i="14"/>
  <c r="B8" i="14"/>
  <c r="G25" i="13"/>
  <c r="G24" i="13"/>
  <c r="G23" i="13"/>
  <c r="G22" i="13"/>
  <c r="G21" i="13"/>
  <c r="G20" i="13"/>
  <c r="G18" i="13"/>
  <c r="F18" i="13"/>
  <c r="E18" i="13"/>
  <c r="D18" i="13"/>
  <c r="C18" i="13"/>
  <c r="B18" i="13"/>
  <c r="G14" i="13"/>
  <c r="G13" i="13"/>
  <c r="G12" i="13"/>
  <c r="G11" i="13"/>
  <c r="G10" i="13"/>
  <c r="G9" i="13"/>
  <c r="G7" i="13"/>
  <c r="F7" i="13"/>
  <c r="E7" i="13"/>
  <c r="D7" i="13"/>
  <c r="C7" i="13"/>
  <c r="B7" i="13"/>
  <c r="J43" i="12"/>
  <c r="I43" i="12"/>
  <c r="H43" i="12"/>
  <c r="G43" i="12"/>
  <c r="F43" i="12"/>
  <c r="E43" i="12"/>
  <c r="D43" i="12"/>
  <c r="C43" i="12"/>
  <c r="J36" i="12"/>
  <c r="I36" i="12"/>
  <c r="H36" i="12"/>
  <c r="G36" i="12"/>
  <c r="F36" i="12"/>
  <c r="E36" i="12"/>
  <c r="D36" i="12"/>
  <c r="C36" i="12"/>
  <c r="J19" i="12"/>
  <c r="I19" i="12"/>
  <c r="H19" i="12"/>
  <c r="G19" i="12"/>
  <c r="F19" i="12"/>
  <c r="E19" i="12"/>
  <c r="D19" i="12"/>
  <c r="C19" i="12"/>
  <c r="J8" i="12"/>
  <c r="I8" i="12"/>
  <c r="H8" i="12"/>
  <c r="G8" i="12"/>
  <c r="F8" i="12"/>
  <c r="E8" i="12"/>
  <c r="D8" i="12"/>
  <c r="C8" i="12"/>
  <c r="H47" i="11"/>
  <c r="G47" i="11"/>
  <c r="F47" i="11"/>
  <c r="E47" i="11"/>
  <c r="D47" i="11"/>
  <c r="C47" i="11"/>
  <c r="B47" i="11"/>
  <c r="H35" i="11"/>
  <c r="G35" i="11"/>
  <c r="F35" i="11"/>
  <c r="E35" i="11"/>
  <c r="D35" i="11"/>
  <c r="C35" i="11"/>
  <c r="B35" i="11"/>
  <c r="H18" i="11"/>
  <c r="G18" i="11"/>
  <c r="F18" i="11"/>
  <c r="E18" i="11"/>
  <c r="D18" i="11"/>
  <c r="C18" i="11"/>
  <c r="B18" i="11"/>
  <c r="H7" i="11"/>
  <c r="G7" i="11"/>
  <c r="F7" i="11"/>
  <c r="E7" i="11"/>
  <c r="D7" i="11"/>
  <c r="C7" i="11"/>
  <c r="B7" i="11"/>
  <c r="J43" i="10"/>
  <c r="I43" i="10"/>
  <c r="H43" i="10"/>
  <c r="G43" i="10"/>
  <c r="F43" i="10"/>
  <c r="E43" i="10"/>
  <c r="D43" i="10"/>
  <c r="C43" i="10"/>
  <c r="J36" i="10"/>
  <c r="I36" i="10"/>
  <c r="H36" i="10"/>
  <c r="G36" i="10"/>
  <c r="F36" i="10"/>
  <c r="E36" i="10"/>
  <c r="D36" i="10"/>
  <c r="C36" i="10"/>
  <c r="J19" i="10"/>
  <c r="I19" i="10"/>
  <c r="H19" i="10"/>
  <c r="G19" i="10"/>
  <c r="F19" i="10"/>
  <c r="E19" i="10"/>
  <c r="D19" i="10"/>
  <c r="C19" i="10"/>
  <c r="J8" i="10"/>
  <c r="I8" i="10"/>
  <c r="H8" i="10"/>
  <c r="G8" i="10"/>
  <c r="F8" i="10"/>
  <c r="E8" i="10"/>
  <c r="D8" i="10"/>
  <c r="C8" i="10"/>
  <c r="H47" i="9"/>
  <c r="G47" i="9"/>
  <c r="F47" i="9"/>
  <c r="E47" i="9"/>
  <c r="D47" i="9"/>
  <c r="C47" i="9"/>
  <c r="B47" i="9"/>
  <c r="H35" i="9"/>
  <c r="G35" i="9"/>
  <c r="F35" i="9"/>
  <c r="E35" i="9"/>
  <c r="D35" i="9"/>
  <c r="C35" i="9"/>
  <c r="B35" i="9"/>
  <c r="H18" i="9"/>
  <c r="G18" i="9"/>
  <c r="F18" i="9"/>
  <c r="E18" i="9"/>
  <c r="D18" i="9"/>
  <c r="C18" i="9"/>
  <c r="B18" i="9"/>
  <c r="H7" i="9"/>
  <c r="G7" i="9"/>
  <c r="F7" i="9"/>
  <c r="E7" i="9"/>
  <c r="D7" i="9"/>
  <c r="C7" i="9"/>
  <c r="B7" i="9"/>
  <c r="F35" i="8"/>
  <c r="F34" i="8"/>
  <c r="F33" i="8"/>
  <c r="F31" i="8"/>
  <c r="F27" i="8"/>
  <c r="F26" i="8"/>
  <c r="F25" i="8"/>
  <c r="F23" i="8"/>
  <c r="E23" i="8"/>
  <c r="F19" i="8"/>
  <c r="F18" i="8"/>
  <c r="F17" i="8"/>
  <c r="F15" i="8"/>
  <c r="E15" i="8"/>
  <c r="I11" i="8"/>
  <c r="H11" i="8"/>
  <c r="G11" i="8"/>
  <c r="F11" i="8"/>
  <c r="I10" i="8"/>
  <c r="H10" i="8"/>
  <c r="G10" i="8"/>
  <c r="F10" i="8"/>
  <c r="I9" i="8"/>
  <c r="H9" i="8"/>
  <c r="G9" i="8"/>
  <c r="F9" i="8"/>
  <c r="I7" i="8"/>
  <c r="H7" i="8"/>
  <c r="G7" i="8"/>
  <c r="F7" i="8"/>
  <c r="E7" i="8"/>
  <c r="F47" i="7"/>
  <c r="E47" i="7"/>
  <c r="D47" i="7"/>
  <c r="C47" i="7"/>
  <c r="B47" i="7"/>
  <c r="F35" i="7"/>
  <c r="E35" i="7"/>
  <c r="D35" i="7"/>
  <c r="C35" i="7"/>
  <c r="B35" i="7"/>
  <c r="F18" i="7"/>
  <c r="E18" i="7"/>
  <c r="D18" i="7"/>
  <c r="C18" i="7"/>
  <c r="B18" i="7"/>
  <c r="F7" i="7"/>
  <c r="E7" i="7"/>
  <c r="D7" i="7"/>
  <c r="C7" i="7"/>
  <c r="B7" i="7"/>
  <c r="J49" i="6"/>
  <c r="I49" i="6"/>
  <c r="H49" i="6"/>
  <c r="G49" i="6"/>
  <c r="F49" i="6"/>
  <c r="E49" i="6"/>
  <c r="D49" i="6"/>
  <c r="C49" i="6"/>
  <c r="B49" i="6"/>
  <c r="J45" i="6"/>
  <c r="J44" i="6"/>
  <c r="J42" i="6"/>
  <c r="I42" i="6"/>
  <c r="H42" i="6"/>
  <c r="G42" i="6"/>
  <c r="F42" i="6"/>
  <c r="E42" i="6"/>
  <c r="D42" i="6"/>
  <c r="C42" i="6"/>
  <c r="B42" i="6"/>
  <c r="J21" i="6"/>
  <c r="J20" i="6"/>
  <c r="J19" i="6"/>
  <c r="J18" i="6"/>
  <c r="J17" i="6"/>
  <c r="J16" i="6"/>
  <c r="J15" i="6"/>
  <c r="J14" i="6"/>
  <c r="J13" i="6"/>
  <c r="J12" i="6"/>
  <c r="J11" i="6"/>
  <c r="J10" i="6"/>
  <c r="J8" i="6"/>
  <c r="I8" i="6"/>
  <c r="H8" i="6"/>
  <c r="G8" i="6"/>
  <c r="F8" i="6"/>
  <c r="E8" i="6"/>
  <c r="D8" i="6"/>
  <c r="C8" i="6"/>
  <c r="B8" i="6"/>
  <c r="J31" i="5"/>
  <c r="J30" i="5"/>
  <c r="J29" i="5"/>
  <c r="J28" i="5"/>
  <c r="J27" i="5"/>
  <c r="J26" i="5"/>
  <c r="J25" i="5"/>
  <c r="J24" i="5"/>
  <c r="J23" i="5"/>
  <c r="J22" i="5"/>
  <c r="J21" i="5"/>
  <c r="J20" i="5"/>
  <c r="J18" i="5"/>
  <c r="I18" i="5"/>
  <c r="H18" i="5"/>
  <c r="G18" i="5"/>
  <c r="F18" i="5"/>
  <c r="E18" i="5"/>
  <c r="D18" i="5"/>
  <c r="C18" i="5"/>
  <c r="J14" i="5"/>
  <c r="J13" i="5"/>
  <c r="J12" i="5"/>
  <c r="J11" i="5"/>
  <c r="J10" i="5"/>
  <c r="J9" i="5"/>
  <c r="J7" i="5"/>
  <c r="I7" i="5"/>
  <c r="H7" i="5"/>
  <c r="G7" i="5"/>
  <c r="F7" i="5"/>
  <c r="E7" i="5"/>
  <c r="D7" i="5"/>
  <c r="C7" i="5"/>
  <c r="H54" i="4"/>
  <c r="H53" i="4"/>
  <c r="H52" i="4"/>
  <c r="H51" i="4"/>
  <c r="H50" i="4"/>
  <c r="H49" i="4"/>
  <c r="H48" i="4"/>
  <c r="H47" i="4"/>
  <c r="H46" i="4"/>
  <c r="H45" i="4"/>
  <c r="H44" i="4"/>
  <c r="H43" i="4"/>
  <c r="H41" i="4"/>
  <c r="G41" i="4"/>
  <c r="F41" i="4"/>
  <c r="E41" i="4"/>
  <c r="D41" i="4"/>
  <c r="C41" i="4"/>
  <c r="B41" i="4"/>
  <c r="H37" i="4"/>
  <c r="H36" i="4"/>
  <c r="H35" i="4"/>
  <c r="H34" i="4"/>
  <c r="H33" i="4"/>
  <c r="H32" i="4"/>
  <c r="H31" i="4"/>
  <c r="H30" i="4"/>
  <c r="H29" i="4"/>
  <c r="H28" i="4"/>
  <c r="H27" i="4"/>
  <c r="H26" i="4"/>
  <c r="H24" i="4"/>
  <c r="G24" i="4"/>
  <c r="F24" i="4"/>
  <c r="E24" i="4"/>
  <c r="D24" i="4"/>
  <c r="C24" i="4"/>
  <c r="B24" i="4"/>
  <c r="H20" i="4"/>
  <c r="H19" i="4"/>
  <c r="H18" i="4"/>
  <c r="H17" i="4"/>
  <c r="H16" i="4"/>
  <c r="H15" i="4"/>
  <c r="H14" i="4"/>
  <c r="H13" i="4"/>
  <c r="H12" i="4"/>
  <c r="H11" i="4"/>
  <c r="H10" i="4"/>
  <c r="H9" i="4"/>
  <c r="H7" i="4"/>
  <c r="G7" i="4"/>
  <c r="F7" i="4"/>
  <c r="E7" i="4"/>
  <c r="D7" i="4"/>
  <c r="C7" i="4"/>
  <c r="B7" i="4"/>
  <c r="I17" i="3"/>
  <c r="I16" i="3"/>
  <c r="I15" i="3"/>
  <c r="I14" i="3"/>
  <c r="I13" i="3"/>
  <c r="I12" i="3"/>
  <c r="I11" i="3"/>
  <c r="I10" i="3"/>
  <c r="I9" i="3"/>
  <c r="I8" i="3"/>
  <c r="I7" i="3"/>
  <c r="I6" i="3"/>
  <c r="I5" i="3"/>
  <c r="H5" i="3"/>
  <c r="G5" i="3"/>
  <c r="F5" i="3"/>
  <c r="E5" i="3"/>
  <c r="D5" i="3"/>
  <c r="C5" i="3"/>
  <c r="A199" i="2"/>
  <c r="A175" i="2"/>
  <c r="A156" i="2"/>
  <c r="A144" i="2"/>
  <c r="A116" i="2"/>
  <c r="A93" i="2"/>
  <c r="A66" i="2"/>
  <c r="A51" i="2"/>
  <c r="A38" i="2"/>
  <c r="A19" i="2"/>
  <c r="A12" i="2"/>
  <c r="A7" i="2"/>
</calcChain>
</file>

<file path=xl/comments1.xml><?xml version="1.0" encoding="utf-8"?>
<comments xmlns="http://schemas.openxmlformats.org/spreadsheetml/2006/main">
  <authors>
    <author>b188pur</author>
  </authors>
  <commentList>
    <comment ref="F4" authorId="0" shapeId="0">
      <text>
        <r>
          <rPr>
            <b/>
            <sz val="9"/>
            <color indexed="81"/>
            <rFont val="Tahoma"/>
            <family val="2"/>
          </rPr>
          <t>b188pur:</t>
        </r>
        <r>
          <rPr>
            <sz val="9"/>
            <color indexed="81"/>
            <rFont val="Tahoma"/>
            <family val="2"/>
          </rPr>
          <t xml:space="preserve">
Beherbergungstage aller Bewohner im Statistikjahr.</t>
        </r>
      </text>
    </comment>
    <comment ref="G4" authorId="0" shapeId="0">
      <text>
        <r>
          <rPr>
            <b/>
            <sz val="9"/>
            <color indexed="81"/>
            <rFont val="Tahoma"/>
            <family val="2"/>
          </rPr>
          <t>b188pur:</t>
        </r>
        <r>
          <rPr>
            <sz val="9"/>
            <color indexed="81"/>
            <rFont val="Tahoma"/>
            <family val="2"/>
          </rPr>
          <t xml:space="preserve">
= Aufenthaltsdauer (AHD) / Austritte lfd. Jahr</t>
        </r>
      </text>
    </comment>
  </commentList>
</comments>
</file>

<file path=xl/comments2.xml><?xml version="1.0" encoding="utf-8"?>
<comments xmlns="http://schemas.openxmlformats.org/spreadsheetml/2006/main">
  <authors>
    <author>b188pur</author>
  </authors>
  <commentList>
    <comment ref="C4" authorId="0" shapeId="0">
      <text>
        <r>
          <rPr>
            <b/>
            <sz val="9"/>
            <color indexed="81"/>
            <rFont val="Tahoma"/>
            <family val="2"/>
          </rPr>
          <t>b188pur:</t>
        </r>
        <r>
          <rPr>
            <sz val="9"/>
            <color indexed="81"/>
            <rFont val="Tahoma"/>
            <family val="2"/>
          </rPr>
          <t xml:space="preserve">
Berechnung aus DB Klienten</t>
        </r>
      </text>
    </comment>
    <comment ref="D4" authorId="0" shapeId="0">
      <text>
        <r>
          <rPr>
            <b/>
            <sz val="9"/>
            <color indexed="81"/>
            <rFont val="Tahoma"/>
            <family val="2"/>
          </rPr>
          <t>b188pur:</t>
        </r>
        <r>
          <rPr>
            <sz val="9"/>
            <color indexed="81"/>
            <rFont val="Tahoma"/>
            <family val="2"/>
          </rPr>
          <t xml:space="preserve">
Berechnung aus DB Klienten</t>
        </r>
      </text>
    </comment>
    <comment ref="E4" authorId="0" shapeId="0">
      <text>
        <r>
          <rPr>
            <b/>
            <sz val="9"/>
            <color indexed="81"/>
            <rFont val="Tahoma"/>
            <family val="2"/>
          </rPr>
          <t>b188pur:</t>
        </r>
        <r>
          <rPr>
            <sz val="9"/>
            <color indexed="81"/>
            <rFont val="Tahoma"/>
            <family val="2"/>
          </rPr>
          <t xml:space="preserve">
Berechnung aus DB Klienten</t>
        </r>
      </text>
    </comment>
    <comment ref="A13" authorId="0" shapeId="0">
      <text>
        <r>
          <rPr>
            <b/>
            <sz val="9"/>
            <color indexed="81"/>
            <rFont val="Tahoma"/>
            <family val="2"/>
          </rPr>
          <t>b188pur:</t>
        </r>
        <r>
          <rPr>
            <sz val="9"/>
            <color indexed="81"/>
            <rFont val="Tahoma"/>
            <family val="2"/>
          </rPr>
          <t xml:space="preserve">
… am 31.12. lfd. Jahr</t>
        </r>
      </text>
    </comment>
    <comment ref="E15" authorId="0" shapeId="0">
      <text>
        <r>
          <rPr>
            <b/>
            <sz val="9"/>
            <color indexed="81"/>
            <rFont val="Tahoma"/>
            <family val="2"/>
          </rPr>
          <t>b188pur:</t>
        </r>
        <r>
          <rPr>
            <sz val="9"/>
            <color indexed="81"/>
            <rFont val="Tahoma"/>
            <family val="2"/>
          </rPr>
          <t xml:space="preserve">
am 31.12. lfd. Jahr</t>
        </r>
      </text>
    </comment>
  </commentList>
</comments>
</file>

<file path=xl/comments3.xml><?xml version="1.0" encoding="utf-8"?>
<comments xmlns="http://schemas.openxmlformats.org/spreadsheetml/2006/main">
  <authors>
    <author>b188pur</author>
  </authors>
  <commentList>
    <comment ref="I41" authorId="0" shapeId="0">
      <text>
        <r>
          <rPr>
            <sz val="9"/>
            <color indexed="81"/>
            <rFont val="Tahoma"/>
            <family val="2"/>
          </rPr>
          <t>Total Klienten ohne Doppelzählung (Pflege + HW)</t>
        </r>
        <r>
          <rPr>
            <sz val="9"/>
            <color indexed="81"/>
            <rFont val="Tahoma"/>
            <family val="2"/>
          </rPr>
          <t xml:space="preserve">
</t>
        </r>
      </text>
    </comment>
  </commentList>
</comments>
</file>

<file path=xl/comments4.xml><?xml version="1.0" encoding="utf-8"?>
<comments xmlns="http://schemas.openxmlformats.org/spreadsheetml/2006/main">
  <authors>
    <author>b188pur</author>
  </authors>
  <commentList>
    <comment ref="E14" authorId="0" shapeId="0">
      <text>
        <r>
          <rPr>
            <b/>
            <sz val="9"/>
            <color indexed="81"/>
            <rFont val="Segoe UI"/>
            <family val="2"/>
          </rPr>
          <t>b188pur:</t>
        </r>
        <r>
          <rPr>
            <sz val="9"/>
            <color indexed="81"/>
            <rFont val="Segoe UI"/>
            <family val="2"/>
          </rPr>
          <t xml:space="preserve">
um 0.5 Stellen reduziert
</t>
        </r>
      </text>
    </comment>
  </commentList>
</comments>
</file>

<file path=xl/sharedStrings.xml><?xml version="1.0" encoding="utf-8"?>
<sst xmlns="http://schemas.openxmlformats.org/spreadsheetml/2006/main" count="3504" uniqueCount="1521">
  <si>
    <t>8910 Affoltern am Albis</t>
  </si>
  <si>
    <t>PH</t>
  </si>
  <si>
    <t>Haus Zum Seewadel</t>
  </si>
  <si>
    <t>Obere Seewadelstrasse 12</t>
  </si>
  <si>
    <t>Alters- und Pflegeheim Rosengarten</t>
  </si>
  <si>
    <t>Schaffhauserstrasse 16</t>
  </si>
  <si>
    <t>8451 Kleinandelfingen</t>
  </si>
  <si>
    <t>Kirchweg 2</t>
  </si>
  <si>
    <t>8477 Oberstammheim</t>
  </si>
  <si>
    <t>Oberhusestrasse 1</t>
  </si>
  <si>
    <t>8460 Marthalen</t>
  </si>
  <si>
    <t>Alterswohnheim Flaachtal</t>
  </si>
  <si>
    <t>8416 Flaach</t>
  </si>
  <si>
    <t>Alters- und Pflegeheim Eichhölzli</t>
  </si>
  <si>
    <t>Schachemerstrasse 15</t>
  </si>
  <si>
    <t>8192 Glattfelden</t>
  </si>
  <si>
    <t>8304 Wallisellen</t>
  </si>
  <si>
    <t>Alters- und Pflegeheim Peteracker</t>
  </si>
  <si>
    <t>Landstrasse 94</t>
  </si>
  <si>
    <t>8197 Rafz</t>
  </si>
  <si>
    <t>Alters- und Pflegeheim Weierbach</t>
  </si>
  <si>
    <t>Weierbachstrasse 4</t>
  </si>
  <si>
    <t>8193 Eglisau</t>
  </si>
  <si>
    <t>Breitistrasse 25</t>
  </si>
  <si>
    <t>8303 Bassersdorf</t>
  </si>
  <si>
    <t>8180 Bülach</t>
  </si>
  <si>
    <t>Allmendstrasse 1</t>
  </si>
  <si>
    <t>Alterszentrum Hofwiesen</t>
  </si>
  <si>
    <t>Bahnhofstrasse 64</t>
  </si>
  <si>
    <t>8305 Dietlikon</t>
  </si>
  <si>
    <t>Obere Kirchstrasse 33</t>
  </si>
  <si>
    <t>8152 Glattbrugg</t>
  </si>
  <si>
    <t>Schwerzelbodenstrasse 41</t>
  </si>
  <si>
    <t>Pflegewohngruppe Rössli</t>
  </si>
  <si>
    <t>Bahnhofstrasse 77</t>
  </si>
  <si>
    <t>8194 Hüntwangen</t>
  </si>
  <si>
    <t>Pflegezentrum Im Spitz</t>
  </si>
  <si>
    <t>Schulstrasse 22</t>
  </si>
  <si>
    <t>8302 Kloten</t>
  </si>
  <si>
    <t>Stationsstrasse 33</t>
  </si>
  <si>
    <t>8424 Embrach</t>
  </si>
  <si>
    <t>Alters- und Pflegeheim Furttal</t>
  </si>
  <si>
    <t>Feldblumenstrasse 17</t>
  </si>
  <si>
    <t>8105 Regensdorf</t>
  </si>
  <si>
    <t>Grafschaftstrasse 53</t>
  </si>
  <si>
    <t>8172 Niederglatt</t>
  </si>
  <si>
    <t>Chileweg 14</t>
  </si>
  <si>
    <t>8165 Schöfflisdorf</t>
  </si>
  <si>
    <t>Alterszentrum Lindenhof</t>
  </si>
  <si>
    <t>Lindenstrasse 18</t>
  </si>
  <si>
    <t>8153 Rümlang</t>
  </si>
  <si>
    <t>Hirzelheim, Stiftung für Gehörlose</t>
  </si>
  <si>
    <t>8158 Regensberg</t>
  </si>
  <si>
    <t>Breitestrasse 11</t>
  </si>
  <si>
    <t>8157 Dielsdorf</t>
  </si>
  <si>
    <t>8174 Stadel</t>
  </si>
  <si>
    <t>Alters- und Gesundheitszentrum Dietikon</t>
  </si>
  <si>
    <t>Püntenstrasse 6</t>
  </si>
  <si>
    <t>8104 Weiningen</t>
  </si>
  <si>
    <t>Alterszentrum Weihermatt</t>
  </si>
  <si>
    <t>Weihermattstrasse 44</t>
  </si>
  <si>
    <t>8902 Urdorf</t>
  </si>
  <si>
    <t>Färberhüslistrasse 9</t>
  </si>
  <si>
    <t>8952 Schlieren</t>
  </si>
  <si>
    <t>Pflegezentrum im Spilhöfler</t>
  </si>
  <si>
    <t>8142 Uitikon</t>
  </si>
  <si>
    <t>8497 Fischenthal</t>
  </si>
  <si>
    <t>Alters- und Pflegeheim Grüneck</t>
  </si>
  <si>
    <t>8626 Ottikon-Gossau</t>
  </si>
  <si>
    <t>Alters- und Pflegeheim Hinwil</t>
  </si>
  <si>
    <t>Dürntnerstrasse 12</t>
  </si>
  <si>
    <t>8340 Hinwil</t>
  </si>
  <si>
    <t>Alters- und Pflegeheim Nauengut</t>
  </si>
  <si>
    <t>Knecht-Wethli-Weg 3</t>
  </si>
  <si>
    <t>Laufenbachstrasse 21</t>
  </si>
  <si>
    <t>8625 Gossau</t>
  </si>
  <si>
    <t>Bürgstrasse 5</t>
  </si>
  <si>
    <t>8608 Bubikon</t>
  </si>
  <si>
    <t>8636 Wald</t>
  </si>
  <si>
    <t>8630 Rüti</t>
  </si>
  <si>
    <t>Spitalstrasse 22</t>
  </si>
  <si>
    <t>8620 Wetzikon</t>
  </si>
  <si>
    <t>Alterszentrum Breitenhof</t>
  </si>
  <si>
    <t>Breitenhofstrasse 12</t>
  </si>
  <si>
    <t>Bachtelstrasse 68</t>
  </si>
  <si>
    <t>Pflegeheim Sonnhalde</t>
  </si>
  <si>
    <t>Gerbistrasse</t>
  </si>
  <si>
    <t>8627 Grüningen</t>
  </si>
  <si>
    <t>Pflegewohnung "Park Schönegg"</t>
  </si>
  <si>
    <t>Spitalstrasse 13</t>
  </si>
  <si>
    <t>Kirchenrainstrasse 6</t>
  </si>
  <si>
    <t>8632 Tann</t>
  </si>
  <si>
    <t>Haselstudstrasse 12</t>
  </si>
  <si>
    <t>Alters- und Pflegeheim Au</t>
  </si>
  <si>
    <t>Schellerstrasse 5</t>
  </si>
  <si>
    <t>8804 Au</t>
  </si>
  <si>
    <t>Badstrasse 4</t>
  </si>
  <si>
    <t>8134 Adliswil</t>
  </si>
  <si>
    <t>Schärbächlistrasse 2</t>
  </si>
  <si>
    <t>8810 Horgen</t>
  </si>
  <si>
    <t>Tödistrasse 20</t>
  </si>
  <si>
    <t>8820 Wädenswil</t>
  </si>
  <si>
    <t>Schwarzbächlistrasse 1</t>
  </si>
  <si>
    <t>Lindenstrasse 1</t>
  </si>
  <si>
    <t>Altersheim Stollenweid</t>
  </si>
  <si>
    <t>8824 Schönenberg</t>
  </si>
  <si>
    <t>Alte Landstrasse 68</t>
  </si>
  <si>
    <t>8803 Rüschlikon</t>
  </si>
  <si>
    <t>8800 Thalwil</t>
  </si>
  <si>
    <t>Alterszentrum Hochweid</t>
  </si>
  <si>
    <t>Stockenstrasse 124</t>
  </si>
  <si>
    <t>8802 Kilchberg</t>
  </si>
  <si>
    <t>Im Wisli 20 u. 22</t>
  </si>
  <si>
    <t>8805 Richterswil</t>
  </si>
  <si>
    <t>Stockenstrasse 22</t>
  </si>
  <si>
    <t>Grütstrasse 60</t>
  </si>
  <si>
    <t>Pflegezentrum Nidelbad</t>
  </si>
  <si>
    <t>Eggrainweg 3</t>
  </si>
  <si>
    <t>Serata, Stiftung für das Alter</t>
  </si>
  <si>
    <t>Sonnegg, Wohn- und Pflegezentrum</t>
  </si>
  <si>
    <t>Sihlwaldstrasse 2</t>
  </si>
  <si>
    <t>8135 Langnau am Albis</t>
  </si>
  <si>
    <t>Asylstrasse 18</t>
  </si>
  <si>
    <t>Gartenstrasse 15</t>
  </si>
  <si>
    <t>8816 Hirzel</t>
  </si>
  <si>
    <t>Wohnzentrum Fuhr</t>
  </si>
  <si>
    <t>Fuhrstrasse 42</t>
  </si>
  <si>
    <t>Alters- und Pflegeheim Abendruh</t>
  </si>
  <si>
    <t>Weissenrainstrasse 53-55</t>
  </si>
  <si>
    <t>8707 Uetikon am See</t>
  </si>
  <si>
    <t>Alters- und Pflegeheim Allmendhof</t>
  </si>
  <si>
    <t>Appisbergstrasse 7</t>
  </si>
  <si>
    <t>8708 Männedorf</t>
  </si>
  <si>
    <t>Alters- und Pflegeheim Breitlen</t>
  </si>
  <si>
    <t>Obstgartenstrasse 2</t>
  </si>
  <si>
    <t>8634 Hombrechtikon</t>
  </si>
  <si>
    <t>Schulhausstrasse 44</t>
  </si>
  <si>
    <t>8704 Herrliberg</t>
  </si>
  <si>
    <t>Bahnhofstrasse 58</t>
  </si>
  <si>
    <t>8712 Stäfa</t>
  </si>
  <si>
    <t>Alters- und Pflegeheim Sonnengarten</t>
  </si>
  <si>
    <t>Etzelstrasse 6</t>
  </si>
  <si>
    <t>Alte Landstrasse 139</t>
  </si>
  <si>
    <t>Alters- und Pflegeheim Villa Alma</t>
  </si>
  <si>
    <t>Seestrasse 80</t>
  </si>
  <si>
    <t>Altersheim Emmaus</t>
  </si>
  <si>
    <t>Schwerzistrasse 32</t>
  </si>
  <si>
    <t>Altersheim Seerose</t>
  </si>
  <si>
    <t>Seestrasse 227</t>
  </si>
  <si>
    <t>Sennhofweg 23</t>
  </si>
  <si>
    <t>8125 Zollikerberg</t>
  </si>
  <si>
    <t>8703 Erlenbach</t>
  </si>
  <si>
    <t>8700 Küsnacht</t>
  </si>
  <si>
    <t>Alte Landstrasse 136</t>
  </si>
  <si>
    <t>Alterszentrum Platten</t>
  </si>
  <si>
    <t>Plattenstrasse 62</t>
  </si>
  <si>
    <t>8706 Meilen</t>
  </si>
  <si>
    <t>Haus Wäckerling</t>
  </si>
  <si>
    <t>Tramstrasse 55</t>
  </si>
  <si>
    <t>Brunisberg 5</t>
  </si>
  <si>
    <t>Dorfstrasse 16</t>
  </si>
  <si>
    <t>Private Alters- und Pflegeresidenz Zumipark AG</t>
  </si>
  <si>
    <t>Küsnachterstrasse 7-9</t>
  </si>
  <si>
    <t>8126 Zumikon</t>
  </si>
  <si>
    <t>Rietstrasse 25</t>
  </si>
  <si>
    <t>Residenz Neumünster Park</t>
  </si>
  <si>
    <t>Wohn- und Pflegeheim Refugium</t>
  </si>
  <si>
    <t>Mürtschenweg 5</t>
  </si>
  <si>
    <t>8702 Zollikon</t>
  </si>
  <si>
    <t>8127 Forch</t>
  </si>
  <si>
    <t>Alters- und Pflegeheim Blumenau</t>
  </si>
  <si>
    <t>Lipperschwendi</t>
  </si>
  <si>
    <t>8494 Bauma</t>
  </si>
  <si>
    <t>Märtplatz 19</t>
  </si>
  <si>
    <t>8307 Effretikon</t>
  </si>
  <si>
    <t>Hittnauerstrasse 34</t>
  </si>
  <si>
    <t>8330 Pfäffikon</t>
  </si>
  <si>
    <t>Rosengasse 8</t>
  </si>
  <si>
    <t>8332 Russikon</t>
  </si>
  <si>
    <t>GerAtrium</t>
  </si>
  <si>
    <t>Hörnlistrasse 76</t>
  </si>
  <si>
    <t>Pflegezentrum Bauma</t>
  </si>
  <si>
    <t>Dietenrainweg 15</t>
  </si>
  <si>
    <t>8616 Riedikon-Uster</t>
  </si>
  <si>
    <t>Im Loo 1</t>
  </si>
  <si>
    <t>8133 Esslingen</t>
  </si>
  <si>
    <t>In der Halden 8</t>
  </si>
  <si>
    <t>8603 Schwerzenbach</t>
  </si>
  <si>
    <t>Asylstrasse 15</t>
  </si>
  <si>
    <t>8610 Uster</t>
  </si>
  <si>
    <t>8600 Dübendorf</t>
  </si>
  <si>
    <t>Alterszentrum Sunnetal</t>
  </si>
  <si>
    <t>8117 Fällanden</t>
  </si>
  <si>
    <t>In der Au 5</t>
  </si>
  <si>
    <t>8604 Volketswil</t>
  </si>
  <si>
    <t>Wagerenstrasse 20</t>
  </si>
  <si>
    <t>8606 Greifensee</t>
  </si>
  <si>
    <t>Seniorenzentrum Zion</t>
  </si>
  <si>
    <t>Ringwiesenstrasse 14</t>
  </si>
  <si>
    <t>Industriestrasse 10</t>
  </si>
  <si>
    <t>8402 Winterthur</t>
  </si>
  <si>
    <t>Hochwachtstrasse 20</t>
  </si>
  <si>
    <t>8400 Winterthur</t>
  </si>
  <si>
    <t>Waldhofstrasse 1</t>
  </si>
  <si>
    <t>Altersheim St. Urban</t>
  </si>
  <si>
    <t>Seenerstrasse 191</t>
  </si>
  <si>
    <t>8405 Winterthur</t>
  </si>
  <si>
    <t>Lindenweg 2</t>
  </si>
  <si>
    <t>8488 Turbenthal</t>
  </si>
  <si>
    <t>Kirchhügelstrasse 5</t>
  </si>
  <si>
    <t>8472 Seuzach</t>
  </si>
  <si>
    <t>8487 Rämismühle</t>
  </si>
  <si>
    <t>8408 Winterthur</t>
  </si>
  <si>
    <t>Pflanzschulstrasse 52</t>
  </si>
  <si>
    <t>Pflegezentrum Eulachtal</t>
  </si>
  <si>
    <t>Vordergasse 3</t>
  </si>
  <si>
    <t>8353 Elgg</t>
  </si>
  <si>
    <t>Seniorenresidenz Konradhof</t>
  </si>
  <si>
    <t>Konradstrasse 7</t>
  </si>
  <si>
    <t>Seniorenzentrum Wiesengrund</t>
  </si>
  <si>
    <t>Wülflingerstrasse 7</t>
  </si>
  <si>
    <t>8032 Zürich</t>
  </si>
  <si>
    <t>8008 Zürich</t>
  </si>
  <si>
    <t>8038 Zürich</t>
  </si>
  <si>
    <t>8050 Zürich</t>
  </si>
  <si>
    <t>8044 Zürich</t>
  </si>
  <si>
    <t>8003 Zürich</t>
  </si>
  <si>
    <t>8004 Zürich</t>
  </si>
  <si>
    <t>8002 Zürich</t>
  </si>
  <si>
    <t>8049 Zürich</t>
  </si>
  <si>
    <t>8051 Zürich</t>
  </si>
  <si>
    <t>8047 Zürich</t>
  </si>
  <si>
    <t>8057 Zürich</t>
  </si>
  <si>
    <t>8037 Zürich</t>
  </si>
  <si>
    <t>Wolfswinkel 9</t>
  </si>
  <si>
    <t>8046 Zürich</t>
  </si>
  <si>
    <t>8001 Zürich</t>
  </si>
  <si>
    <t>Klosbachstrasse 155</t>
  </si>
  <si>
    <t>Burstwiesenstrasse 20 u. 22</t>
  </si>
  <si>
    <t>8055 Zürich</t>
  </si>
  <si>
    <t>Am Suteracher 65</t>
  </si>
  <si>
    <t>8048 Zürich</t>
  </si>
  <si>
    <t>Hegianwandweg 16</t>
  </si>
  <si>
    <t>8045 Zürich</t>
  </si>
  <si>
    <t>Schützenstrasse 31-33</t>
  </si>
  <si>
    <t>Riedhofweg 4</t>
  </si>
  <si>
    <t>Alterswohnheim Studacker</t>
  </si>
  <si>
    <t>Studackerstrasse 22</t>
  </si>
  <si>
    <t>Sieberstrasse 10</t>
  </si>
  <si>
    <t>Witikonerstrasse 100</t>
  </si>
  <si>
    <t>Drusbergstrasse 96</t>
  </si>
  <si>
    <t>8053 Zürich</t>
  </si>
  <si>
    <t>Krankenstation Friesenberg</t>
  </si>
  <si>
    <t>Borrweg 76</t>
  </si>
  <si>
    <t>Gorwiden 2</t>
  </si>
  <si>
    <t>Forchstrasse 366</t>
  </si>
  <si>
    <t>Pflegezentrum Bachwiesen (PZZ)</t>
  </si>
  <si>
    <t>Flurstrasse 130</t>
  </si>
  <si>
    <t>Pflegezentrum Entlisberg (PZZ)</t>
  </si>
  <si>
    <t>Paradiesstrasse 45</t>
  </si>
  <si>
    <t>Pflegezentrum Erlenhof</t>
  </si>
  <si>
    <t>Lagerstrasse 119</t>
  </si>
  <si>
    <t>Pflegezentrum Gehrenholz (PZZ)</t>
  </si>
  <si>
    <t>Sieberstrasse 22</t>
  </si>
  <si>
    <t>Pflegezentrum Käferberg (PZZ)</t>
  </si>
  <si>
    <t>Emil Klöti-Strasse 25</t>
  </si>
  <si>
    <t>Pflegezentrum Mattenhof (PZZ)</t>
  </si>
  <si>
    <t>Helen Keller-Strasse 12</t>
  </si>
  <si>
    <t>Pflegezentrum Witikon (PZZ)</t>
  </si>
  <si>
    <t>Kienastenwiesweg 2</t>
  </si>
  <si>
    <t>Privat-Altersheim Perla Park</t>
  </si>
  <si>
    <t>Freiestrasse 210</t>
  </si>
  <si>
    <t>Quartier-Altersheim Aussersihl</t>
  </si>
  <si>
    <t>Engelstrasse 63</t>
  </si>
  <si>
    <t>Ref. Alterswohnheim Enge</t>
  </si>
  <si>
    <t>Bürglistrasse 7</t>
  </si>
  <si>
    <t>Gladbachstrasse 97</t>
  </si>
  <si>
    <t>Kappenbühlweg 11</t>
  </si>
  <si>
    <t>Seniorenresidenz Spirgarten</t>
  </si>
  <si>
    <t>Spirgartenstrasse 2</t>
  </si>
  <si>
    <t>Birchstrasse 180 Max Bill-Platz</t>
  </si>
  <si>
    <t>Sallenbachstrasse 40</t>
  </si>
  <si>
    <t>Carl Spitteler-Strasse 70</t>
  </si>
  <si>
    <t>Böcklinstrasse 19</t>
  </si>
  <si>
    <t>Brandschenkestrasse 82</t>
  </si>
  <si>
    <t>Wiesliacher 30</t>
  </si>
  <si>
    <t>Wohnhaus Schörli</t>
  </si>
  <si>
    <t>Schörlistrasse 11</t>
  </si>
  <si>
    <t>Winterthurerstrasse 522</t>
  </si>
  <si>
    <t>Betriebsname</t>
  </si>
  <si>
    <t>Adresse</t>
  </si>
  <si>
    <t>PLZ / Ort</t>
  </si>
  <si>
    <t>Typ</t>
  </si>
  <si>
    <t>8245 Feuerthalen</t>
  </si>
  <si>
    <t>Stiftung für Ganzheitliche Betreuung</t>
  </si>
  <si>
    <t>Bemerkungen:</t>
  </si>
  <si>
    <t xml:space="preserve">   PH Pflegeheim</t>
  </si>
  <si>
    <t xml:space="preserve"> - Nur Einrichtungen in Zuständigkeit der Gesundheitsdirektion</t>
  </si>
  <si>
    <t xml:space="preserve"> - Die Betriebe der Stadt Zürich, die sich in anderen Gemeinden befinden werden dem Bezirk Zürich zugewiesen</t>
  </si>
  <si>
    <t>Allgemeine Daten</t>
  </si>
  <si>
    <t>APH</t>
  </si>
  <si>
    <t>Im Bächli 1, PF 568</t>
  </si>
  <si>
    <t>PWG</t>
  </si>
  <si>
    <t>Hochstrasse 37</t>
  </si>
  <si>
    <t>Stiftung Alterswohnen in Albisrieden</t>
  </si>
  <si>
    <t>Mühlezelgstrasse 15</t>
  </si>
  <si>
    <t>Alters- und Pflegeheim am Römerhof</t>
  </si>
  <si>
    <t>Asylstrasse 40</t>
  </si>
  <si>
    <t>Südstrasse 24</t>
  </si>
  <si>
    <t>Alters- und Pflegeheim Grünhalde</t>
  </si>
  <si>
    <t>Alters- und Pflegeheim Hugo Mendel Stiftung</t>
  </si>
  <si>
    <t>Billeterstrasse 10</t>
  </si>
  <si>
    <t>Alters- und Pflegeheim Schmiedhof</t>
  </si>
  <si>
    <t>Zweierstrasse 138</t>
  </si>
  <si>
    <t>Werdgässchen 15</t>
  </si>
  <si>
    <t>Nordstrasse 70</t>
  </si>
  <si>
    <t>8006 Zürich</t>
  </si>
  <si>
    <t>Bullingerstrasse 69</t>
  </si>
  <si>
    <t>Ebelstrasse 29</t>
  </si>
  <si>
    <t>Dorflindenstrasse 4</t>
  </si>
  <si>
    <t>Morgentalstrasse 90</t>
  </si>
  <si>
    <t>Bändlistrasse 10</t>
  </si>
  <si>
    <t>8064 Zürich</t>
  </si>
  <si>
    <t>Altersheim Haus St. Otmar</t>
  </si>
  <si>
    <t>Minervastrasse 8</t>
  </si>
  <si>
    <t>Hohenklingenstrasse 40</t>
  </si>
  <si>
    <t>Glattstegweg 7</t>
  </si>
  <si>
    <t>Kalchbühlstrasse 118</t>
  </si>
  <si>
    <t>Asylstrasse 130</t>
  </si>
  <si>
    <t>Langgrütstrasse 51</t>
  </si>
  <si>
    <t>Limmatstrasse 186</t>
  </si>
  <si>
    <t>8005 Zürich</t>
  </si>
  <si>
    <t>Altstetterstrasse 267</t>
  </si>
  <si>
    <t>Leimbachstrasse 210</t>
  </si>
  <si>
    <t>8041 Zürich</t>
  </si>
  <si>
    <t>Langensteinenstrasse 40</t>
  </si>
  <si>
    <t>Aathalstrasse 21</t>
  </si>
  <si>
    <t>Selnaustrasse 18/20</t>
  </si>
  <si>
    <t>Lindenbachstrasse 1</t>
  </si>
  <si>
    <t>Hönggerstrasse 119</t>
  </si>
  <si>
    <t>Mööslistrasse 12</t>
  </si>
  <si>
    <t>Trottenstrasse 76</t>
  </si>
  <si>
    <t>Waldfriedenstrasse 21</t>
  </si>
  <si>
    <t>Klinik Lindenegg AG</t>
  </si>
  <si>
    <t>Alters- und Pflegeresidenz Arkadia</t>
  </si>
  <si>
    <t>Wildbachstrasse 11</t>
  </si>
  <si>
    <t>KZU Pflegezentrum Bächli</t>
  </si>
  <si>
    <t>Pflegezentrum Rotacher</t>
  </si>
  <si>
    <t>Gesundheitszentrum Dielsdorf</t>
  </si>
  <si>
    <t>Roosstrasse 49</t>
  </si>
  <si>
    <t>Pflegezentrum Spital Limmattal</t>
  </si>
  <si>
    <t>Urdorferstrasse 100</t>
  </si>
  <si>
    <t>Zentrum Sunnegarte AG</t>
  </si>
  <si>
    <t>IWAZ, Schweiz. Wohn- und Arbeitszentrum für Mobilitätsbehinderte</t>
  </si>
  <si>
    <t>Neugrundstrasse 4</t>
  </si>
  <si>
    <t>Altersheim Haltberg</t>
  </si>
  <si>
    <t>Haltbergstrasse 32</t>
  </si>
  <si>
    <t>Pflegewohnung Bäretswil</t>
  </si>
  <si>
    <t>Kirchstrasse 4</t>
  </si>
  <si>
    <t>8344 Bäretswil</t>
  </si>
  <si>
    <t>Rägeboge-Wohne</t>
  </si>
  <si>
    <t>Bahnhofstrasse 203</t>
  </si>
  <si>
    <t>Zentrum im Hof</t>
  </si>
  <si>
    <t>Im Hof 15</t>
  </si>
  <si>
    <t>Schweiz. Epilepsiezentrum in Zürich, Heimbereich</t>
  </si>
  <si>
    <t>Bleulerstrasse 60</t>
  </si>
  <si>
    <t>Tuechstrasse 8</t>
  </si>
  <si>
    <t>Bremgartnerstrasse 39</t>
  </si>
  <si>
    <t>Alters- und Wohnheim Brunisberg</t>
  </si>
  <si>
    <t>Wülflingerstrasse 193</t>
  </si>
  <si>
    <t xml:space="preserve">Forensisch-Psychiatrische Abteilung für stationäre Massnahmen </t>
  </si>
  <si>
    <t>in der Strafanstalt Pöschwis (FPA)</t>
  </si>
  <si>
    <t>Asylstrasse 24</t>
  </si>
  <si>
    <t>BH</t>
  </si>
  <si>
    <t xml:space="preserve">   BH Behindertenheim</t>
  </si>
  <si>
    <t>Gernstrasse 68</t>
  </si>
  <si>
    <t>8409 Winterthur</t>
  </si>
  <si>
    <t>Convita Bethanien</t>
  </si>
  <si>
    <t>Konradstrasse 62</t>
  </si>
  <si>
    <t>Carmenstrasse 42</t>
  </si>
  <si>
    <t>Mathilde Escher Heim</t>
  </si>
  <si>
    <t>Rössligasse 7</t>
  </si>
  <si>
    <t>Pflegewohngruppe Oase am Rhein</t>
  </si>
  <si>
    <t>Murstrasse 15</t>
  </si>
  <si>
    <t>Alterszentrum am Bach</t>
  </si>
  <si>
    <t>Bachstrasse 1</t>
  </si>
  <si>
    <t>Etzelstrasse 44</t>
  </si>
  <si>
    <t>Joweidzentrum 1</t>
  </si>
  <si>
    <t>Talackerstrasse 70</t>
  </si>
  <si>
    <t>Lengghalde 1</t>
  </si>
  <si>
    <t>Bürgerheimstrasse 8-12</t>
  </si>
  <si>
    <t>Mühlestrasse 8</t>
  </si>
  <si>
    <t>Gärtnerstrasse 1</t>
  </si>
  <si>
    <t>Alte Fistelstrasse 73</t>
  </si>
  <si>
    <t>Feldstrasse 8</t>
  </si>
  <si>
    <t>Alterszentrum Sophie Guyer</t>
  </si>
  <si>
    <t>Asylstrasse 16</t>
  </si>
  <si>
    <t>8953 Dietikon</t>
  </si>
  <si>
    <t>Provivatis, Wohnen am Goldenberg</t>
  </si>
  <si>
    <t>Alterszentrum Bullinger-Hardau Stadt Zürich</t>
  </si>
  <si>
    <t>Alterszentrum Doldertal Stadt Zürich</t>
  </si>
  <si>
    <t>Alterszentrum Dorflinde Stadt Zürich</t>
  </si>
  <si>
    <t>Alterszentrum Grünau Stadt Zürich</t>
  </si>
  <si>
    <t>Alterszentrum Kalchbühl Stadt Zürich</t>
  </si>
  <si>
    <t>Alterszentrum Klus Park Stadt Zürich</t>
  </si>
  <si>
    <t>Alterszentrum Langgrüt Stadt Zürich</t>
  </si>
  <si>
    <t>Alterszentrum Limmat Stadt Zürich</t>
  </si>
  <si>
    <t>Alterszentrum Mathysweg Stadt Zürich</t>
  </si>
  <si>
    <t>Alterszentrum Mittelleimbach Stadt Zürich</t>
  </si>
  <si>
    <t>Alterszentrum Oberstrass Stadt Zürich</t>
  </si>
  <si>
    <t>Alterszentrum Rosengarten Stadt Zürich</t>
  </si>
  <si>
    <t>Alterszentrum Selnau Stadt Zürich</t>
  </si>
  <si>
    <t>Alterszentrum Stampfenbach Stadt Zürich</t>
  </si>
  <si>
    <t>Alterszentrum Sydefädeli Stadt Zürich</t>
  </si>
  <si>
    <t>Alterszentrum Trotte Stadt Zürich</t>
  </si>
  <si>
    <t>Alterszentrum Waldfrieden der Stadt Zürich</t>
  </si>
  <si>
    <t>Alterszentrum Wildbach Stadt Zürich</t>
  </si>
  <si>
    <t>Alterszentrum Wolfswinkel Stadt Zürich</t>
  </si>
  <si>
    <t>Alterszentrum Bürgerasyl-Pfrundhaus Stadt Zürich</t>
  </si>
  <si>
    <t>Alterszentrum Laubegg Stadt Zürich</t>
  </si>
  <si>
    <t>Alterszentrum Rebwies Stadt Zürich</t>
  </si>
  <si>
    <t>Seniorama Burstwiese</t>
  </si>
  <si>
    <t>Seniorama Im Tiergarten</t>
  </si>
  <si>
    <t>Sonnenhaldenstrasse 9</t>
  </si>
  <si>
    <t>Heime Uster - Pflegezentrum Dietenrain</t>
  </si>
  <si>
    <t>Heime Uster - Pflegezentrum Im Grund</t>
  </si>
  <si>
    <t>Unterburg 23</t>
  </si>
  <si>
    <t>Stiftung Wagerenhof, 
Heim für Menschen mit geistiger Behinderung</t>
  </si>
  <si>
    <t>Zentrum Kohlfirst</t>
  </si>
  <si>
    <t>Wohn- und Pflegezentrum Rosengarten</t>
  </si>
  <si>
    <t>Zentrum für Pflege und Betreuung Weinland</t>
  </si>
  <si>
    <t>Alters- und Pflegezentren Stammertal</t>
  </si>
  <si>
    <t>Alterszentrum Wehntal</t>
  </si>
  <si>
    <t>Oase Rümlang AG</t>
  </si>
  <si>
    <t>GEEREN Haus für Betreuung, Pflege und Wohnen</t>
  </si>
  <si>
    <t>Altersheim Im Ris</t>
  </si>
  <si>
    <t>Alterszentrum Im Wisli</t>
  </si>
  <si>
    <t>Stiftung Abegg-Huus</t>
  </si>
  <si>
    <t>Alterszentrum Haus Tabea</t>
  </si>
  <si>
    <t>Alterszentrum Frohmatt</t>
  </si>
  <si>
    <t>Tertianum Parkresidenz Meilen</t>
  </si>
  <si>
    <t>Alters- und Pflegeheim Böndler</t>
  </si>
  <si>
    <t>Pflegeheim Almacasa</t>
  </si>
  <si>
    <t>Wohnheim Sonnenberg</t>
  </si>
  <si>
    <t>Pflegewohngruppe Hegi GmbH</t>
  </si>
  <si>
    <t>Pflegeheim Drusberg</t>
  </si>
  <si>
    <t>Alters- und Pflegeheim Birkenrain</t>
  </si>
  <si>
    <t>Alters- und Pflegezentrum Herrenbergli</t>
  </si>
  <si>
    <t>Senevita Residenz Nordlicht</t>
  </si>
  <si>
    <t>Dorfstrasse 3b</t>
  </si>
  <si>
    <t>8484 Weisslingen</t>
  </si>
  <si>
    <t>Sonnenbergstrasse 68</t>
  </si>
  <si>
    <t>Mühleackerstrasse15</t>
  </si>
  <si>
    <t>Soz. Pflegewohnungen, Schlieren - Pflegewohnung Mühleacker</t>
  </si>
  <si>
    <t>Soz. Pflegewohnungen, Schlieren - Pflegewohnung Giardino</t>
  </si>
  <si>
    <t>Soz. Pflegewohnungen, Schlieren - Pflegewohnung Bachstrasse</t>
  </si>
  <si>
    <t>Tertianum Residenz Zürich Enge</t>
  </si>
  <si>
    <t>Senioren-Zentrum SIKNA-Stiftung</t>
  </si>
  <si>
    <t>Restelbergstrasse 108</t>
  </si>
  <si>
    <t>Rütenenweg 6</t>
  </si>
  <si>
    <t>Regionales Alterszentrum Embrachertal</t>
  </si>
  <si>
    <t>Sonnweid das Heim</t>
  </si>
  <si>
    <t>Brüschägertenweg 12+14</t>
  </si>
  <si>
    <t>Neuweg 16</t>
  </si>
  <si>
    <t>Böndlerstrasse 10</t>
  </si>
  <si>
    <t>Aeschstrasse 8</t>
  </si>
  <si>
    <t>Leonhardstrasse 18</t>
  </si>
  <si>
    <t>Alterszentrum Herzogenmühle Stadt Zürich</t>
  </si>
  <si>
    <t>Pflegezentrum Senevita Obstgarten</t>
  </si>
  <si>
    <t>Almacasa Oberengstringen</t>
  </si>
  <si>
    <t>Pflege-Wohn-Heim Smaily</t>
  </si>
  <si>
    <t>Pflegezentrum Wald</t>
  </si>
  <si>
    <t>Tertianum Residenz Zollikerberg</t>
  </si>
  <si>
    <t>AVENTIN - Leben im Alter</t>
  </si>
  <si>
    <t>Obstgartenstrasse 9</t>
  </si>
  <si>
    <t>Im Spilhöfler 2a</t>
  </si>
  <si>
    <t>Zürcherstrasse 70</t>
  </si>
  <si>
    <t>Obere Bachstrasse 7 a</t>
  </si>
  <si>
    <t>zum Tabor 2</t>
  </si>
  <si>
    <t>8102 Oberengstringen</t>
  </si>
  <si>
    <t>Alters- und Pflegeheim Neuhof</t>
  </si>
  <si>
    <t>Stiftung Loogarten, Alters- und Pflegezentrum</t>
  </si>
  <si>
    <t>Heime Uster - Altersheim im Grund</t>
  </si>
  <si>
    <t>Alterszentrum Im Geeren</t>
  </si>
  <si>
    <t>Alterszentrum Brühlgut</t>
  </si>
  <si>
    <t>Wohnheim Mühlehalde</t>
  </si>
  <si>
    <t>Müllackerstrasse 2/4</t>
  </si>
  <si>
    <t>8152 Opfikon</t>
  </si>
  <si>
    <t>KZU Pflegezentrum Embrach</t>
  </si>
  <si>
    <t>Römerweg 51</t>
  </si>
  <si>
    <t>8903 Birmensdorf</t>
  </si>
  <si>
    <t>Alterszentrum Sandbühl</t>
  </si>
  <si>
    <t>Senevita Limmatfeld AG</t>
  </si>
  <si>
    <t>Limmatfeldstrasse 5</t>
  </si>
  <si>
    <t>Tischenloostrasse 55</t>
  </si>
  <si>
    <t>Amalie Widmer Strasse 11</t>
  </si>
  <si>
    <t>Wohn- und Pflegeheim Spyrigarten</t>
  </si>
  <si>
    <t>Stollenweid 2</t>
  </si>
  <si>
    <t>Alters- und Gesundheitszentrum Tägerhalde</t>
  </si>
  <si>
    <t>Tägermoosstrasse 27</t>
  </si>
  <si>
    <t>Pflegeheim Clienia Bergheim AG</t>
  </si>
  <si>
    <t>Holländerstrasse 70-80</t>
  </si>
  <si>
    <t>Alterszentrum Lanzeln</t>
  </si>
  <si>
    <t>Alterszentrum Wiesengrund</t>
  </si>
  <si>
    <t>Alters- und Pflegezentrum Rosengasse</t>
  </si>
  <si>
    <t>Sunnetalstrasse 2a</t>
  </si>
  <si>
    <t>Pflegezentrum Forch</t>
  </si>
  <si>
    <t>Alters- und Pflegeheim Zum Lärchenbaum</t>
  </si>
  <si>
    <t>VitaFutura Pflegezentrum</t>
  </si>
  <si>
    <t>Alterszentrum Neumarkt</t>
  </si>
  <si>
    <t>Neumarkt 6</t>
  </si>
  <si>
    <t>Alterszentrum Oberi</t>
  </si>
  <si>
    <t>Stadlerstrasse 162-164</t>
  </si>
  <si>
    <t>8404 Winterthur</t>
  </si>
  <si>
    <t>Alterszentrum Rosental</t>
  </si>
  <si>
    <t>Rosentalstrasse 65</t>
  </si>
  <si>
    <t>Lindstrasse 41</t>
  </si>
  <si>
    <t>Verein Pflegewohngruppen Winterthur</t>
  </si>
  <si>
    <t>Alterszentrum Adlergarten</t>
  </si>
  <si>
    <t>Pflegewohnung Weitblick</t>
  </si>
  <si>
    <t>Wässerwiesenstrasse 90</t>
  </si>
  <si>
    <t>Wohnheim Kull</t>
  </si>
  <si>
    <t>Wohnheim Häuptli</t>
  </si>
  <si>
    <t>Dübendorfstrasse 9</t>
  </si>
  <si>
    <t>Seniorenzentrum Im Morgen</t>
  </si>
  <si>
    <t>Alters- und Gesundheitszentrum Wangensbach</t>
  </si>
  <si>
    <t>Oberlandstrasse 56</t>
  </si>
  <si>
    <t>Wohnheim Sandbüel</t>
  </si>
  <si>
    <t>Residenz Küsnacht</t>
  </si>
  <si>
    <t>Tannenrauch, Altersgerechtes Wohnen Wollishofen</t>
  </si>
  <si>
    <t>Pflegezentrum Gorwiden</t>
  </si>
  <si>
    <t>Riedhof, Leben und Wohnen im Alter</t>
  </si>
  <si>
    <t>Alterszentrum St. Peter und Paul</t>
  </si>
  <si>
    <t>Pflegezentrum Bombach (PZZ)</t>
  </si>
  <si>
    <t>Limmattalstrasse 371</t>
  </si>
  <si>
    <t>Alters- und Pflegeheim Rössligasse (AZ Region Bülach)</t>
  </si>
  <si>
    <t>Alterszentrum Im Grampen (AZ Region Bülach)</t>
  </si>
  <si>
    <t xml:space="preserve">   APH Alters- und Pflegeheim</t>
  </si>
  <si>
    <t xml:space="preserve">   PWG Pflegewohnung/Pflegewohngruppe</t>
  </si>
  <si>
    <t>Emilienheim für ältere Blinde und Sehbehinderte</t>
  </si>
  <si>
    <t>Pflegezentrum Riesbach (PZZ)</t>
  </si>
  <si>
    <t>Witellikerstrasse 19</t>
  </si>
  <si>
    <t xml:space="preserve">Alterszentrum Gibeleich </t>
  </si>
  <si>
    <t>Tertianum Bubenholz</t>
  </si>
  <si>
    <t>Tertianum zur Heimat</t>
  </si>
  <si>
    <t>Buechenstrasse 80</t>
  </si>
  <si>
    <t>AH</t>
  </si>
  <si>
    <t>Tertianum Grünegg</t>
  </si>
  <si>
    <t>Wohn- und Pflegeheim Kilchberg</t>
  </si>
  <si>
    <t>Tertianum Etzelblick</t>
  </si>
  <si>
    <t>Tertianum Residenz Horgen</t>
  </si>
  <si>
    <t>Senevita im Rebberg</t>
  </si>
  <si>
    <t>Oase Oetwil am See</t>
  </si>
  <si>
    <t>Willikonerstrasse 3</t>
  </si>
  <si>
    <t>8618 Oetwil am See</t>
  </si>
  <si>
    <t>Zelglistrasse 7</t>
  </si>
  <si>
    <t>Tertianum Im Vieri</t>
  </si>
  <si>
    <t>Fällandenstrasse 22</t>
  </si>
  <si>
    <t>Tertianum Brunnehof</t>
  </si>
  <si>
    <t>Prix Santé</t>
  </si>
  <si>
    <t>Neuwiesenstrasse 1</t>
  </si>
  <si>
    <t>Tertianum Papillon</t>
  </si>
  <si>
    <t>Feldstrasse 1</t>
  </si>
  <si>
    <t>Pflegewohngruppen PZZ</t>
  </si>
  <si>
    <t>Tertianum Letzipark</t>
  </si>
  <si>
    <t>Hohlstrasse 459</t>
  </si>
  <si>
    <t>Wohnzentrum Frankental</t>
  </si>
  <si>
    <t>Limmattalstr 410/414</t>
  </si>
  <si>
    <t>Senioviva, Oerlikon</t>
  </si>
  <si>
    <t>Regensbergstrasse 165</t>
  </si>
  <si>
    <t>Wohn- und Pflegezentrum Blumenrain</t>
  </si>
  <si>
    <t>Blumenrain 1</t>
  </si>
  <si>
    <t>Pflegewohnung Erspel</t>
  </si>
  <si>
    <t>Pflegewohnung Bruggacher</t>
  </si>
  <si>
    <t>Werkstrasse 4</t>
  </si>
  <si>
    <t>Dorfstrasse 14</t>
  </si>
  <si>
    <t>Sihlsana AG Pflegezentren</t>
  </si>
  <si>
    <t>Fachspital für Sozialmedizin und Abhängigkeitserkrankungen, 
Pflegestation Sunegarte</t>
  </si>
  <si>
    <t>Tertianum Villa Böcklin</t>
  </si>
  <si>
    <t>Tertianum Restelberg</t>
  </si>
  <si>
    <r>
      <rPr>
        <sz val="10"/>
        <rFont val="Arial Black"/>
        <family val="2"/>
      </rPr>
      <t>Tabelle L1</t>
    </r>
    <r>
      <rPr>
        <b/>
        <sz val="10"/>
        <rFont val="Arial Black"/>
        <family val="2"/>
      </rPr>
      <t>.1.</t>
    </r>
  </si>
  <si>
    <t>GD_LZ_KDB</t>
  </si>
  <si>
    <t>Wägelwiesen Alters- und Pflegezentrum</t>
  </si>
  <si>
    <t>Alters- und Pflegezentrum Bruggwiesen</t>
  </si>
  <si>
    <t>Pflegezentrum Im Spiegel</t>
  </si>
  <si>
    <t>Im Spiegel 5</t>
  </si>
  <si>
    <t>8486 Rikon im Tösstal</t>
  </si>
  <si>
    <t>Pflegezentrum Lindehus</t>
  </si>
  <si>
    <t>Räffelstrasse 12</t>
  </si>
  <si>
    <t>Alters- und Pflegezentrum Breiti</t>
  </si>
  <si>
    <t>Pflegewohngruppe Züriunterland</t>
  </si>
  <si>
    <t>Rebhaldenstrasse 8</t>
  </si>
  <si>
    <t>8173 Riedt b. Neerach</t>
  </si>
  <si>
    <t>Widmerheim</t>
  </si>
  <si>
    <t>Tödiheim</t>
  </si>
  <si>
    <t>Bergstrasse 1a</t>
  </si>
  <si>
    <t>Alterszentrum Gehren</t>
  </si>
  <si>
    <t>Im Spitzli 1</t>
  </si>
  <si>
    <t>SUNNMATT Privates Seniorenzentrum</t>
  </si>
  <si>
    <t>Pflegewohnung Veteris Pfaffhausen</t>
  </si>
  <si>
    <t>Waldstrasse 16</t>
  </si>
  <si>
    <t>8118 Pfaffhausen</t>
  </si>
  <si>
    <t>Adlerstrasse 2</t>
  </si>
  <si>
    <t>Residenz Bellevue</t>
  </si>
  <si>
    <t>Kompetenzzentrum für palliative Pflege und Medizin
Lighthouse Zürich AG</t>
  </si>
  <si>
    <t>Tertianum Etzelgut</t>
  </si>
  <si>
    <t>Etzelstrasse 14</t>
  </si>
  <si>
    <t>Alterspflegewohngruppe Salem</t>
  </si>
  <si>
    <t>Almacasa Friesenberg</t>
  </si>
  <si>
    <t>Schweighofstrasse 230</t>
  </si>
  <si>
    <t>Hauserstiftung Höngg, Wohnen im Alter</t>
  </si>
  <si>
    <t>Ifangstrasse 23</t>
  </si>
  <si>
    <t>Alters- und Pflegeheim Eichi</t>
  </si>
  <si>
    <t>Alterswohnheim Am Wildbach</t>
  </si>
  <si>
    <t>Alters- und Pflegeheim Tabor AG</t>
  </si>
  <si>
    <t>Altersheim Drei Tannen</t>
  </si>
  <si>
    <t>Sackstrasse 5</t>
  </si>
  <si>
    <t>Stiftung Lichthof, Wohn- und Pflegezentrum</t>
  </si>
  <si>
    <t>Zentrum Rämismühle</t>
  </si>
  <si>
    <t>Stiftung Schloss Turbenthal, Gehörlosendorf</t>
  </si>
  <si>
    <t>Tertianum Residenz Im Brühl</t>
  </si>
  <si>
    <t>Alterswohngemeinschaft Freiblick</t>
  </si>
  <si>
    <t>Rütihofstrasse 48</t>
  </si>
  <si>
    <t>Tertianum Residenz Segeten</t>
  </si>
  <si>
    <t>Melchior-Hirzel-Weg 42</t>
  </si>
  <si>
    <t>Pflegezentrum Sonnenberg</t>
  </si>
  <si>
    <t>Pflegewohnung Grüningen</t>
  </si>
  <si>
    <t>Niderwisstrasse 6</t>
  </si>
  <si>
    <t>Institutionen der Langzeitpflege im Kanton Zürich 2019 nach Bezirken -</t>
  </si>
  <si>
    <t>Adressen und Institutionstypen</t>
  </si>
  <si>
    <t>Oase Wetzikon</t>
  </si>
  <si>
    <t>Wydumstrasse 20</t>
  </si>
  <si>
    <t>Alters- und Pflegeheim Stapfer Stiftung</t>
  </si>
  <si>
    <t>Oase Effretikon</t>
  </si>
  <si>
    <t>Bietenholzstrasse 1</t>
  </si>
  <si>
    <t>IMWIL Alters- und Spitexzentrum</t>
  </si>
  <si>
    <t>8542 Wiesendangen</t>
  </si>
  <si>
    <t>Zentrum Wiesental</t>
  </si>
  <si>
    <t>Schulstrasse 6b</t>
  </si>
  <si>
    <t>Letzigraben 23</t>
  </si>
  <si>
    <t>freya - Die Pflegewohngruppe am Letzigraben</t>
  </si>
  <si>
    <t>Minervastrasse 144</t>
  </si>
  <si>
    <t>Johann Heinrich Ernst-Stiftung</t>
  </si>
  <si>
    <t>Grünhaldestrasse 19</t>
  </si>
  <si>
    <t>oekas Wiesliacher, ökumenisches Alterswohnheim</t>
  </si>
  <si>
    <r>
      <rPr>
        <sz val="10"/>
        <rFont val="Arial Black"/>
        <family val="2"/>
      </rPr>
      <t>Tabelle L1</t>
    </r>
    <r>
      <rPr>
        <b/>
        <sz val="10"/>
        <rFont val="Arial Black"/>
        <family val="2"/>
      </rPr>
      <t>.2.</t>
    </r>
  </si>
  <si>
    <t>Einrichtungen der Langzeitversorgung nach Standortbezirken 2019</t>
  </si>
  <si>
    <t>öffentl.-rechtl. Pflege-heime</t>
  </si>
  <si>
    <t>private Pflege-heime (inkl. Behin-derten-heime)</t>
  </si>
  <si>
    <t>öffentl.-rechtl. Alters-pflege-
heime</t>
  </si>
  <si>
    <t>private Alters-
pflege-heime</t>
  </si>
  <si>
    <t>öffentl.-rechtl. Pflege-wohn-gruppen</t>
  </si>
  <si>
    <t>private Pflege-wohn-gruppen</t>
  </si>
  <si>
    <t>Total</t>
  </si>
  <si>
    <t>Total Kanton Zürich</t>
  </si>
  <si>
    <t>Affoltern</t>
  </si>
  <si>
    <t>Andelfingen</t>
  </si>
  <si>
    <t>Bülach</t>
  </si>
  <si>
    <t>Dielsdorf</t>
  </si>
  <si>
    <t>Dietikon</t>
  </si>
  <si>
    <t>Hinwil</t>
  </si>
  <si>
    <t>Horgen</t>
  </si>
  <si>
    <t>Meilen</t>
  </si>
  <si>
    <t>Pfäffikon</t>
  </si>
  <si>
    <t>Uster</t>
  </si>
  <si>
    <t>Winterthur</t>
  </si>
  <si>
    <t>Zürich</t>
  </si>
  <si>
    <t>Quelle: Statistik der sozialmedizinischen Institutionen (SOMED)</t>
  </si>
  <si>
    <r>
      <rPr>
        <sz val="10"/>
        <rFont val="Arial Black"/>
        <family val="2"/>
      </rPr>
      <t>Tabelle L1</t>
    </r>
    <r>
      <rPr>
        <b/>
        <sz val="10"/>
        <rFont val="Arial Black"/>
        <family val="2"/>
      </rPr>
      <t>.3.</t>
    </r>
  </si>
  <si>
    <r>
      <t xml:space="preserve">Bettenbestand der stationären Versorgung nach Standortbezirk 2019 </t>
    </r>
    <r>
      <rPr>
        <vertAlign val="superscript"/>
        <sz val="11"/>
        <rFont val="Arial Black"/>
        <family val="2"/>
      </rPr>
      <t>1</t>
    </r>
  </si>
  <si>
    <t>öffentl.-rechtl.
Pflege-heime</t>
  </si>
  <si>
    <t>private 
Pflege-heime (inkl. Behin-derten-heime)</t>
  </si>
  <si>
    <t>öffentl.-rechtl. 
Alters-pflege-
heime</t>
  </si>
  <si>
    <t>öffentl.-rechtl. 
Pflege-wohn-
gruppen</t>
  </si>
  <si>
    <t>private Pflege-
wohn-gruppen</t>
  </si>
  <si>
    <t>Alle Betten</t>
  </si>
  <si>
    <t xml:space="preserve">Bettenbestand für Langzeitaufenthalt </t>
  </si>
  <si>
    <t>Bettenbestand für Kurzzeitaufenthalt (inkl. Akut- und Übergangspflege)</t>
  </si>
  <si>
    <t>Die Betriebe der Stadt Zürich, die sich in anderen Gemeinden befinden, werden dem Bezirk Zürich zugewiesen.</t>
  </si>
  <si>
    <r>
      <rPr>
        <vertAlign val="superscript"/>
        <sz val="8"/>
        <rFont val="Arial"/>
        <family val="2"/>
      </rPr>
      <t>1</t>
    </r>
    <r>
      <rPr>
        <sz val="8"/>
        <rFont val="Arial"/>
        <family val="2"/>
      </rPr>
      <t xml:space="preserve"> Die verfügbaren Betten umfassen die Langzeit- und Kurzzeitpflege sowie die Akut- und Übergangspflege (ohne Betten der Tages-/Nachtstrukturen)</t>
    </r>
  </si>
  <si>
    <r>
      <rPr>
        <sz val="10"/>
        <rFont val="Arial Black"/>
        <family val="2"/>
      </rPr>
      <t>Tabelle L1</t>
    </r>
    <r>
      <rPr>
        <b/>
        <sz val="10"/>
        <rFont val="Arial Black"/>
        <family val="2"/>
      </rPr>
      <t>.4.</t>
    </r>
  </si>
  <si>
    <t>Betriebe nach Betriebsgrösse / Institutionskategorien und Standortbezirken 2019</t>
  </si>
  <si>
    <t xml:space="preserve"> &lt; 21 Betten</t>
  </si>
  <si>
    <t>21 - 40 Betten</t>
  </si>
  <si>
    <t>41 - 60 Betten</t>
  </si>
  <si>
    <t>61 - 80 Betten</t>
  </si>
  <si>
    <t>81 - 100 Betten</t>
  </si>
  <si>
    <t>101 - 200 Betten</t>
  </si>
  <si>
    <t>&gt; 200 Betten</t>
  </si>
  <si>
    <t>I. nach Institutionskategorien</t>
  </si>
  <si>
    <t>öffentl.-rechtl. Pflegeheime</t>
  </si>
  <si>
    <t>private Pflegeheime</t>
  </si>
  <si>
    <t>öffentl.-rechtl. Alters- und Pflegeheime</t>
  </si>
  <si>
    <t>private Alters- und Pflegeheime</t>
  </si>
  <si>
    <t>öffentl.-rechtl. Pflegewohngruppen</t>
  </si>
  <si>
    <t>private Pflegewohngruppen</t>
  </si>
  <si>
    <t>II. nach Standortbezirk</t>
  </si>
  <si>
    <r>
      <rPr>
        <sz val="10"/>
        <rFont val="Arial Black"/>
        <family val="2"/>
      </rPr>
      <t>Tabelle L1.5</t>
    </r>
    <r>
      <rPr>
        <b/>
        <sz val="10"/>
        <rFont val="Arial Black"/>
        <family val="2"/>
      </rPr>
      <t>.</t>
    </r>
  </si>
  <si>
    <t>Wohnbevölkerung des Kantons Zürich nach Altersgruppen und Bezirken 2019</t>
  </si>
  <si>
    <t xml:space="preserve">  </t>
  </si>
  <si>
    <t>Wohnbevölkerung in Altersgruppen (Jahre)</t>
  </si>
  <si>
    <t>bis 64</t>
  </si>
  <si>
    <t>65 bis 69</t>
  </si>
  <si>
    <t>70 bis 74</t>
  </si>
  <si>
    <t>75 bis 79</t>
  </si>
  <si>
    <t>80 bis 84</t>
  </si>
  <si>
    <t>85 bis 89</t>
  </si>
  <si>
    <t xml:space="preserve">90 bis 94 </t>
  </si>
  <si>
    <t>95+</t>
  </si>
  <si>
    <t>I. nach Bezirk</t>
  </si>
  <si>
    <t xml:space="preserve">II. nach Bezirk in Prozent </t>
  </si>
  <si>
    <t>III. nach Geschlecht</t>
  </si>
  <si>
    <t>Männlich</t>
  </si>
  <si>
    <t>Weiblich</t>
  </si>
  <si>
    <t>IV. nach Geschlecht in Prozent</t>
  </si>
  <si>
    <t>Quelle: Statistisches Amt des Kantons Zürich</t>
  </si>
  <si>
    <r>
      <rPr>
        <sz val="10"/>
        <rFont val="Arial Black"/>
        <family val="2"/>
      </rPr>
      <t>Tabelle L2.1</t>
    </r>
    <r>
      <rPr>
        <b/>
        <sz val="10"/>
        <rFont val="Arial Black"/>
        <family val="2"/>
      </rPr>
      <t>.</t>
    </r>
  </si>
  <si>
    <t>Klientinnen / Klienten</t>
  </si>
  <si>
    <r>
      <t>[Stand 1.1.</t>
    </r>
    <r>
      <rPr>
        <b/>
        <sz val="12"/>
        <rFont val="Symbol"/>
        <family val="1"/>
        <charset val="2"/>
      </rPr>
      <t xml:space="preserve">¹ </t>
    </r>
    <r>
      <rPr>
        <i/>
        <sz val="8"/>
        <rFont val="Arial"/>
        <family val="2"/>
      </rPr>
      <t>Stand 31.12. des Vorjahres]</t>
    </r>
  </si>
  <si>
    <t>Bewohnerinnen- / Bewohnerbilanz Unterbringungstage und Aufenthaltsdauer im Jahre 2019</t>
  </si>
  <si>
    <t>Bewohner/ innen 
am 1.1.</t>
  </si>
  <si>
    <t>Eintritte</t>
  </si>
  <si>
    <t>Austritte</t>
  </si>
  <si>
    <t>Bewohner/ innen 
am 31.12.</t>
  </si>
  <si>
    <r>
      <t>Unterbring-ungstage</t>
    </r>
    <r>
      <rPr>
        <vertAlign val="superscript"/>
        <sz val="10"/>
        <color theme="0"/>
        <rFont val="Arial Black"/>
        <family val="2"/>
      </rPr>
      <t>1</t>
    </r>
  </si>
  <si>
    <r>
      <rPr>
        <sz val="12"/>
        <color theme="0"/>
        <rFont val="Arial Black"/>
        <family val="2"/>
      </rPr>
      <t>ø</t>
    </r>
    <r>
      <rPr>
        <sz val="10"/>
        <color theme="0"/>
        <rFont val="Arial Black"/>
        <family val="2"/>
      </rPr>
      <t xml:space="preserve"> Aufent-haltsdauer
 in Tagen</t>
    </r>
    <r>
      <rPr>
        <vertAlign val="superscript"/>
        <sz val="10"/>
        <color theme="0"/>
        <rFont val="Arial Black"/>
        <family val="2"/>
      </rPr>
      <t>2</t>
    </r>
  </si>
  <si>
    <t>I. nach Institutionskategorie</t>
  </si>
  <si>
    <t>Private Pflegeheime</t>
  </si>
  <si>
    <t>öffentl.-rechtl. Alterspflegeheime</t>
  </si>
  <si>
    <t>Private Alterspflegeheime</t>
  </si>
  <si>
    <t>Private Pflegewohngruppen</t>
  </si>
  <si>
    <r>
      <t>II. nach Standortbezirk</t>
    </r>
    <r>
      <rPr>
        <b/>
        <vertAlign val="superscript"/>
        <sz val="10"/>
        <rFont val="Arial Black"/>
        <family val="2"/>
      </rPr>
      <t>3</t>
    </r>
  </si>
  <si>
    <t>III. nach Alter der Bewohner/innen</t>
  </si>
  <si>
    <t>90+</t>
  </si>
  <si>
    <t>IV. nach Geschlecht der Bewohner/innen</t>
  </si>
  <si>
    <t xml:space="preserve">- Durch die veränderte Anzahl der erfassten Betriebe entsprechen die Angaben zu den Bewohnern und Bewohnerinnen am 1.1.2019 nicht dem Stand </t>
  </si>
  <si>
    <t xml:space="preserve">  per 31.12.2018 im Kenndatenbuch 2018.</t>
  </si>
  <si>
    <t>- Nicht berücksichtigt sind diejenigen Bewohner, die Tages-/Nachtstrukturen nutzen oder als nicht beherbergt bezeichnet wurden.</t>
  </si>
  <si>
    <r>
      <t xml:space="preserve">1 </t>
    </r>
    <r>
      <rPr>
        <sz val="8"/>
        <rFont val="Arial"/>
        <family val="2"/>
      </rPr>
      <t>Die Unterbringungstage entsprechen der Anzahl Beherbergungstage aller Bewohner im Statistikjahr</t>
    </r>
  </si>
  <si>
    <r>
      <t xml:space="preserve">2 </t>
    </r>
    <r>
      <rPr>
        <sz val="8"/>
        <rFont val="Arial"/>
        <family val="2"/>
      </rPr>
      <t>Die Ø Aufenthaltsdauer wird aufgrund der gesamten Unterbringungstage (Eintritt bis Austritt) der im Statistikjahr ausgetretenen Bewohnerinnen und Bewohnern berechnet.</t>
    </r>
  </si>
  <si>
    <r>
      <t xml:space="preserve">3 </t>
    </r>
    <r>
      <rPr>
        <sz val="8"/>
        <rFont val="Arial"/>
        <family val="2"/>
      </rPr>
      <t>Die Betriebe der Stadt Zürich, die sich in anderen Gemeinden befinden, werden dem Standortbezirk Zürich zugewiesen.</t>
    </r>
  </si>
  <si>
    <r>
      <rPr>
        <sz val="10"/>
        <rFont val="Arial Black"/>
        <family val="2"/>
      </rPr>
      <t>Tabelle</t>
    </r>
    <r>
      <rPr>
        <b/>
        <sz val="10"/>
        <rFont val="Arial Black"/>
        <family val="2"/>
      </rPr>
      <t xml:space="preserve"> L2.2.</t>
    </r>
  </si>
  <si>
    <t>Eintritte, Bewohnerinnen / Bewohner, Unterbringungstage und Aufenthaltsdauer 2017 - 2019</t>
  </si>
  <si>
    <t>Verände-rung zum Vorjahr</t>
  </si>
  <si>
    <t>2017 
     in %</t>
  </si>
  <si>
    <t>2018 
     in %</t>
  </si>
  <si>
    <r>
      <t>2019</t>
    </r>
    <r>
      <rPr>
        <vertAlign val="superscript"/>
        <sz val="8"/>
        <rFont val="Arial"/>
        <family val="2"/>
      </rPr>
      <t xml:space="preserve"> 
</t>
    </r>
    <r>
      <rPr>
        <vertAlign val="superscript"/>
        <sz val="8"/>
        <color theme="0"/>
        <rFont val="Arial Black"/>
        <family val="2"/>
      </rPr>
      <t xml:space="preserve">  </t>
    </r>
    <r>
      <rPr>
        <sz val="8"/>
        <color theme="0"/>
        <rFont val="Arial Black"/>
        <family val="2"/>
      </rPr>
      <t xml:space="preserve">   in %</t>
    </r>
  </si>
  <si>
    <t>I. Eintritte</t>
  </si>
  <si>
    <t>Pflegeheime</t>
  </si>
  <si>
    <t>Alterspflegeheime</t>
  </si>
  <si>
    <t>Pflegewohngruppen</t>
  </si>
  <si>
    <t>II. Bewohner/innen</t>
  </si>
  <si>
    <t>III. Unterbringungstage</t>
  </si>
  <si>
    <t>IV. Aufenthaltsdauer (in Tagen)</t>
  </si>
  <si>
    <t xml:space="preserve">       normiert auf 100</t>
  </si>
  <si>
    <r>
      <rPr>
        <sz val="10"/>
        <rFont val="Arial Black"/>
        <family val="2"/>
      </rPr>
      <t xml:space="preserve">Tabelle </t>
    </r>
    <r>
      <rPr>
        <b/>
        <sz val="10"/>
        <rFont val="Arial Black"/>
        <family val="2"/>
      </rPr>
      <t>L2.3.</t>
    </r>
  </si>
  <si>
    <r>
      <t xml:space="preserve">Eintritte nach 12-Stufen-Modell 2019 </t>
    </r>
    <r>
      <rPr>
        <b/>
        <vertAlign val="superscript"/>
        <sz val="11"/>
        <rFont val="Arial Black"/>
        <family val="2"/>
      </rPr>
      <t>1</t>
    </r>
  </si>
  <si>
    <r>
      <t xml:space="preserve">ohne Einstu-fung </t>
    </r>
    <r>
      <rPr>
        <vertAlign val="superscript"/>
        <sz val="10"/>
        <color theme="0"/>
        <rFont val="Arial Black"/>
        <family val="2"/>
      </rPr>
      <t>2</t>
    </r>
  </si>
  <si>
    <t>Stufen 
1-3</t>
  </si>
  <si>
    <t>Stufen 
4-6</t>
  </si>
  <si>
    <t>Stufen 
7-9</t>
  </si>
  <si>
    <t>Stufen 
10-12</t>
  </si>
  <si>
    <t>AÜP</t>
  </si>
  <si>
    <t>Gesamt</t>
  </si>
  <si>
    <t>private Alterspflegeheime</t>
  </si>
  <si>
    <t>- Nicht berücksichtigt sind hier diejenigen Bewohner, die Tages-/Nachtstrukturen nutzen oder als nicht beherbergt bezeichnet wurden.</t>
  </si>
  <si>
    <r>
      <rPr>
        <vertAlign val="superscript"/>
        <sz val="8"/>
        <rFont val="Arial"/>
        <family val="2"/>
      </rPr>
      <t>1</t>
    </r>
    <r>
      <rPr>
        <sz val="8"/>
        <rFont val="Arial"/>
        <family val="2"/>
      </rPr>
      <t xml:space="preserve"> Einstufung bei Eintritt. In der SOMED-Statistik wird die Einstufung nach dem 12-stufigen Modell gemäss Art. 7a KLV erhoben.</t>
    </r>
  </si>
  <si>
    <r>
      <t>2</t>
    </r>
    <r>
      <rPr>
        <sz val="8"/>
        <rFont val="Arial"/>
        <family val="2"/>
      </rPr>
      <t xml:space="preserve"> umfasst auch die Kategorie "Keine KVG-pflichtige Pflege"</t>
    </r>
  </si>
  <si>
    <r>
      <rPr>
        <vertAlign val="superscript"/>
        <sz val="8"/>
        <rFont val="Arial"/>
        <family val="2"/>
      </rPr>
      <t>3</t>
    </r>
    <r>
      <rPr>
        <sz val="8"/>
        <rFont val="Arial"/>
        <family val="2"/>
      </rPr>
      <t xml:space="preserve">  Die Betriebe der Stadt Zürich, die sich in anderen Gemeinden befinden, werden dem Standortbezirk Zürich zugewiesen.</t>
    </r>
  </si>
  <si>
    <t>AÜP = Akut- und Übergangspflege</t>
  </si>
  <si>
    <t>Tabelle L2.4.</t>
  </si>
  <si>
    <t>Eintritte nach Altersgruppen 2019</t>
  </si>
  <si>
    <t>Altersgruppen (Jahre)</t>
  </si>
  <si>
    <r>
      <t>II. nach Standortbezirk</t>
    </r>
    <r>
      <rPr>
        <b/>
        <vertAlign val="superscript"/>
        <sz val="10"/>
        <rFont val="Arial Black"/>
        <family val="2"/>
      </rPr>
      <t>1</t>
    </r>
  </si>
  <si>
    <t>III. nach Geschlecht der Bewohner/innen</t>
  </si>
  <si>
    <t>IV. nach Aufenthaltsort vor dem Eintritt</t>
  </si>
  <si>
    <t>Zu Hause</t>
  </si>
  <si>
    <t>Anderes Altersheim</t>
  </si>
  <si>
    <t>Spital</t>
  </si>
  <si>
    <t>Behindertenheim</t>
  </si>
  <si>
    <t>Andere</t>
  </si>
  <si>
    <r>
      <rPr>
        <vertAlign val="superscript"/>
        <sz val="8"/>
        <rFont val="Arial"/>
        <family val="2"/>
      </rPr>
      <t>1</t>
    </r>
    <r>
      <rPr>
        <sz val="8"/>
        <rFont val="Arial"/>
        <family val="2"/>
      </rPr>
      <t xml:space="preserve"> Die Betriebe der Stadt Zürich, die sich in anderen Gemeinden befinden, werden dem Standortbezirk Zürich zugewiesen.</t>
    </r>
  </si>
  <si>
    <t>Tabelle L2.5.</t>
  </si>
  <si>
    <r>
      <t xml:space="preserve">Bewohner/innen nach Pflegebedarfsstufen am 31.12.2019 </t>
    </r>
    <r>
      <rPr>
        <b/>
        <vertAlign val="superscript"/>
        <sz val="11"/>
        <rFont val="Arial Black"/>
        <family val="2"/>
      </rPr>
      <t>1</t>
    </r>
  </si>
  <si>
    <r>
      <t xml:space="preserve">II. nach Standortbezirk </t>
    </r>
    <r>
      <rPr>
        <b/>
        <vertAlign val="superscript"/>
        <sz val="10"/>
        <rFont val="Arial Black"/>
        <family val="2"/>
      </rPr>
      <t>3</t>
    </r>
  </si>
  <si>
    <r>
      <rPr>
        <vertAlign val="superscript"/>
        <sz val="8"/>
        <rFont val="Arial"/>
        <family val="2"/>
      </rPr>
      <t>1</t>
    </r>
    <r>
      <rPr>
        <sz val="8"/>
        <rFont val="Arial"/>
        <family val="2"/>
      </rPr>
      <t xml:space="preserve"> Einstufung in Pflegebedarfsstufen bei Eintritt. In der SOMED-Statistik wird die Einstufung nach dem 12-stufigen Modell gemäss Art. 7a  KLV erhoben.</t>
    </r>
  </si>
  <si>
    <t>Tabelle L2.6.</t>
  </si>
  <si>
    <t>Klientinnen /Klienten</t>
  </si>
  <si>
    <t>Bewohner/innen nach Altersgruppen am 31.12.2019</t>
  </si>
  <si>
    <r>
      <t>II. nach Standortbezirk</t>
    </r>
    <r>
      <rPr>
        <b/>
        <vertAlign val="superscript"/>
        <sz val="10"/>
        <rFont val="Arial"/>
        <family val="2"/>
      </rPr>
      <t xml:space="preserve"> 1</t>
    </r>
  </si>
  <si>
    <t>Anderes Alters-/Pflegeheim</t>
  </si>
  <si>
    <t>Unbekannt</t>
  </si>
  <si>
    <t>Tabelle 
L2.7.</t>
  </si>
  <si>
    <t>Bewohner/innen nach Aufenthaltsort vor dem Eintritt am 31.12.2019</t>
  </si>
  <si>
    <r>
      <t xml:space="preserve">II. nach Pflegebedarfsstufe beim Eintritt </t>
    </r>
    <r>
      <rPr>
        <b/>
        <vertAlign val="superscript"/>
        <sz val="10"/>
        <rFont val="Arial Black"/>
        <family val="2"/>
      </rPr>
      <t>1</t>
    </r>
  </si>
  <si>
    <t>Ohne Einstufung</t>
  </si>
  <si>
    <t>Stufen 1 - 3</t>
  </si>
  <si>
    <t>Stufen 4 - 6</t>
  </si>
  <si>
    <t>Stufen 7 - 9</t>
  </si>
  <si>
    <t>Stufen 10 - 12</t>
  </si>
  <si>
    <t>Akut- und Übergangspflege</t>
  </si>
  <si>
    <r>
      <rPr>
        <vertAlign val="superscript"/>
        <sz val="8"/>
        <rFont val="Arial"/>
        <family val="2"/>
      </rPr>
      <t>1</t>
    </r>
    <r>
      <rPr>
        <sz val="8"/>
        <rFont val="Arial"/>
        <family val="2"/>
      </rPr>
      <t xml:space="preserve"> In der SOMED-Statistik wird die Einstufung nach dem 12-stufigen Modell gemäss Art. 7a KLV erhoben.</t>
    </r>
  </si>
  <si>
    <t>unbekannt</t>
  </si>
  <si>
    <t>Alters- und Pflege-
heim</t>
  </si>
  <si>
    <t>Tabelle L2.8.</t>
  </si>
  <si>
    <t>Bewohner/innen nach Wohnortbezirk vor dem Eintritt und nach Standortbezirk</t>
  </si>
  <si>
    <t>des Alters- bzw. Pflegeheims am 31.12.2019</t>
  </si>
  <si>
    <t>Wohnortbezirk</t>
  </si>
  <si>
    <r>
      <t xml:space="preserve">Standortbezirk </t>
    </r>
    <r>
      <rPr>
        <vertAlign val="superscript"/>
        <sz val="10"/>
        <color theme="0"/>
        <rFont val="Arial Black"/>
        <family val="2"/>
      </rPr>
      <t>1</t>
    </r>
  </si>
  <si>
    <t>Bezirk Affoltern</t>
  </si>
  <si>
    <t>Bezirk Andel-fingen</t>
  </si>
  <si>
    <t>Bezirk Bülach</t>
  </si>
  <si>
    <t>Bezirk Dielsdorf</t>
  </si>
  <si>
    <t>Bezirk Dietikon</t>
  </si>
  <si>
    <t>Bezirk Hinwil</t>
  </si>
  <si>
    <t>Bezirk Horgen</t>
  </si>
  <si>
    <t>Bezirk Meilen</t>
  </si>
  <si>
    <t>Bezirk Pfäffikon</t>
  </si>
  <si>
    <t>Bezirk Uster</t>
  </si>
  <si>
    <t>Bezirk Winter-thur</t>
  </si>
  <si>
    <t>Bezirk Zürich</t>
  </si>
  <si>
    <t>Total 
Kanton 
Zürich</t>
  </si>
  <si>
    <t>Andere Kantone und Un-bekannt</t>
  </si>
  <si>
    <t>Gesamt-total</t>
  </si>
  <si>
    <t>Gesamttotal</t>
  </si>
  <si>
    <t>Tabelle L2.9.</t>
  </si>
  <si>
    <r>
      <t xml:space="preserve">Austritte nach Pflegebedarfsstufen 2019 </t>
    </r>
    <r>
      <rPr>
        <b/>
        <vertAlign val="superscript"/>
        <sz val="11"/>
        <rFont val="Arial Black"/>
        <family val="2"/>
      </rPr>
      <t>1</t>
    </r>
  </si>
  <si>
    <r>
      <t xml:space="preserve">ohne Einstufung </t>
    </r>
    <r>
      <rPr>
        <vertAlign val="superscript"/>
        <sz val="10"/>
        <color theme="0"/>
        <rFont val="Arial Black"/>
        <family val="2"/>
      </rPr>
      <t>2</t>
    </r>
  </si>
  <si>
    <t>Stufen 
1- 3</t>
  </si>
  <si>
    <t>Stufen 
4 - 6</t>
  </si>
  <si>
    <t>Stufen 
7 - 9</t>
  </si>
  <si>
    <t>Stufen 
10 - 12</t>
  </si>
  <si>
    <r>
      <rPr>
        <vertAlign val="superscript"/>
        <sz val="8"/>
        <rFont val="Arial"/>
        <family val="2"/>
      </rPr>
      <t>1</t>
    </r>
    <r>
      <rPr>
        <sz val="8"/>
        <rFont val="Arial"/>
        <family val="2"/>
      </rPr>
      <t xml:space="preserve"> Einstufung in Pflegebedarfsstufen bei Austritt. In der SOMED-Statistik wird die Einstufung nach dem 12-stufigen Modell gemäss Art. 7a KLV erhoben.</t>
    </r>
  </si>
  <si>
    <r>
      <t>2</t>
    </r>
    <r>
      <rPr>
        <sz val="8"/>
        <rFont val="Arial"/>
        <family val="2"/>
      </rPr>
      <t xml:space="preserve"> Umfasst auch die Kategorie "Keine KVG-pflichtige Pflege" sowie "unbekannt"</t>
    </r>
  </si>
  <si>
    <r>
      <rPr>
        <vertAlign val="superscript"/>
        <sz val="8"/>
        <rFont val="Arial"/>
        <family val="2"/>
      </rPr>
      <t>3</t>
    </r>
    <r>
      <rPr>
        <sz val="8"/>
        <rFont val="Arial"/>
        <family val="2"/>
      </rPr>
      <t xml:space="preserve"> Die Betriebe der Stadt Zürich, die sich in anderen Gemeinden befinden, werden dem Standortbezirk Zürich zugewiesen.</t>
    </r>
  </si>
  <si>
    <t>Tabelle L2.10.</t>
  </si>
  <si>
    <r>
      <t xml:space="preserve">Aufenthaltsort nach dem Austritt 2019 </t>
    </r>
    <r>
      <rPr>
        <b/>
        <vertAlign val="superscript"/>
        <sz val="11"/>
        <rFont val="Arial Black"/>
        <family val="2"/>
      </rPr>
      <t>1</t>
    </r>
  </si>
  <si>
    <t>Nach Hause</t>
  </si>
  <si>
    <t>Anderes
 Alters- und
 Pflegeheim</t>
  </si>
  <si>
    <t>Verstorben</t>
  </si>
  <si>
    <t xml:space="preserve">III. nach Pflegebedarfsstufe beim Austritt </t>
  </si>
  <si>
    <r>
      <t xml:space="preserve">ohne Einstufung </t>
    </r>
    <r>
      <rPr>
        <vertAlign val="superscript"/>
        <sz val="10"/>
        <rFont val="Arial"/>
        <family val="2"/>
      </rPr>
      <t>2</t>
    </r>
  </si>
  <si>
    <r>
      <rPr>
        <vertAlign val="superscript"/>
        <sz val="8"/>
        <rFont val="Arial"/>
        <family val="2"/>
      </rPr>
      <t>1</t>
    </r>
    <r>
      <rPr>
        <sz val="8"/>
        <rFont val="Arial"/>
        <family val="2"/>
      </rPr>
      <t xml:space="preserve"> Einstufung bei Austritt. In der SOMED-Statistik wird neu die Einstufung nach dem 12-stufigen Modell gemäss KLV 7a erhoben.</t>
    </r>
  </si>
  <si>
    <t>Tabelle L2.11.</t>
  </si>
  <si>
    <r>
      <t xml:space="preserve">Austritte und Aufenthaltsdauer nach Beherbergungsart 2019 </t>
    </r>
    <r>
      <rPr>
        <b/>
        <vertAlign val="superscript"/>
        <sz val="11"/>
        <rFont val="Arial Black"/>
        <family val="2"/>
      </rPr>
      <t>1</t>
    </r>
  </si>
  <si>
    <t>Ø Aufenthaltsdauer (in Tagen)</t>
  </si>
  <si>
    <t>Langzeit-
aufenthalter</t>
  </si>
  <si>
    <t>Kurzzeit-
aufenthalter*</t>
  </si>
  <si>
    <t>II. nach Pflegebedarfsstufe beim Austritt</t>
  </si>
  <si>
    <r>
      <rPr>
        <vertAlign val="superscript"/>
        <sz val="8"/>
        <rFont val="Arial"/>
        <family val="2"/>
      </rPr>
      <t>1</t>
    </r>
    <r>
      <rPr>
        <sz val="8"/>
        <rFont val="Arial"/>
        <family val="2"/>
      </rPr>
      <t xml:space="preserve"> Einstufung in Pflegebedarfsstufen 1 - 12 beim Austritt. In der SOMED-Statistik wird die Einstufung nach dem 12-stufigen Modell gemäss Art. 7a KLV erhoben.</t>
    </r>
  </si>
  <si>
    <r>
      <t>2</t>
    </r>
    <r>
      <rPr>
        <sz val="8"/>
        <rFont val="Arial"/>
        <family val="2"/>
      </rPr>
      <t xml:space="preserve"> Umfasst auch die Kategorie "Keine KVG-pflichtige Pflege" sowie "unbekannt".</t>
    </r>
  </si>
  <si>
    <t>* Umfasst auch die Akut- und Übergangspflege, wenn nicht separat ausgewiesen.</t>
  </si>
  <si>
    <t>Tabelle L2.12.</t>
  </si>
  <si>
    <r>
      <t xml:space="preserve">Unterbringungstage nach Pflegebedarfsstufen 2019 </t>
    </r>
    <r>
      <rPr>
        <b/>
        <vertAlign val="superscript"/>
        <sz val="11"/>
        <rFont val="Arial Black"/>
        <family val="2"/>
      </rPr>
      <t>1</t>
    </r>
  </si>
  <si>
    <t>(in 1 000 Tagen)</t>
  </si>
  <si>
    <t>Stufen 
1 - 3</t>
  </si>
  <si>
    <r>
      <t>II. nach Standortbezirk</t>
    </r>
    <r>
      <rPr>
        <vertAlign val="superscript"/>
        <sz val="10"/>
        <rFont val="Arial Black"/>
        <family val="2"/>
      </rPr>
      <t>3</t>
    </r>
  </si>
  <si>
    <r>
      <rPr>
        <vertAlign val="superscript"/>
        <sz val="8"/>
        <rFont val="Arial"/>
        <family val="2"/>
      </rPr>
      <t>1</t>
    </r>
    <r>
      <rPr>
        <sz val="8"/>
        <rFont val="Arial"/>
        <family val="2"/>
      </rPr>
      <t xml:space="preserve"> Total Anzahl Tage im Statistikjahr</t>
    </r>
  </si>
  <si>
    <t>Tabelle L2.13.</t>
  </si>
  <si>
    <t>Verfügbare Betten, Unterbringungstage und durchschnittliche Bettenbelegung 2019</t>
  </si>
  <si>
    <t>nur Langzeitaufenthalte</t>
  </si>
  <si>
    <t>Anzahl 
Betriebe</t>
  </si>
  <si>
    <t>Unterbring-ungstage 
(in 1 000)</t>
  </si>
  <si>
    <r>
      <t xml:space="preserve">Verfügbare 
Betten </t>
    </r>
    <r>
      <rPr>
        <vertAlign val="superscript"/>
        <sz val="10"/>
        <color theme="0"/>
        <rFont val="Arial Black"/>
        <family val="2"/>
      </rPr>
      <t>2</t>
    </r>
  </si>
  <si>
    <r>
      <rPr>
        <sz val="12"/>
        <color theme="0"/>
        <rFont val="Arial Black"/>
        <family val="2"/>
      </rPr>
      <t xml:space="preserve">ø </t>
    </r>
    <r>
      <rPr>
        <sz val="10"/>
        <color theme="0"/>
        <rFont val="Arial Black"/>
        <family val="2"/>
      </rPr>
      <t>Betten-
belegung</t>
    </r>
  </si>
  <si>
    <t xml:space="preserve">Verfügbare 
Betten </t>
  </si>
  <si>
    <r>
      <rPr>
        <sz val="12"/>
        <color theme="0"/>
        <rFont val="Arial Black"/>
        <family val="2"/>
      </rPr>
      <t>ø</t>
    </r>
    <r>
      <rPr>
        <sz val="10"/>
        <color theme="0"/>
        <rFont val="Arial Black"/>
        <family val="2"/>
      </rPr>
      <t xml:space="preserve"> Betten-
belegung</t>
    </r>
  </si>
  <si>
    <t>Quelle: Statistik der sozialmedizinischen Institutionen (SOMED).</t>
  </si>
  <si>
    <r>
      <rPr>
        <vertAlign val="superscript"/>
        <sz val="8"/>
        <rFont val="Arial"/>
        <family val="2"/>
      </rPr>
      <t>2</t>
    </r>
    <r>
      <rPr>
        <sz val="8"/>
        <rFont val="Arial"/>
        <family val="2"/>
      </rPr>
      <t xml:space="preserve"> Die verfügbaren Betten umfassen die Langzeit- und Kurzzeitpflege sowie die Akut- und Übergangspflege (ohne Betten der Tages-/Nachtstrukturen)</t>
    </r>
  </si>
  <si>
    <t>Tabelle L2.14.</t>
  </si>
  <si>
    <t>Unterbringungstage 2013 - 2019 (in 1 000 Tagen)</t>
  </si>
  <si>
    <t>Veränderungen in %</t>
  </si>
  <si>
    <r>
      <rPr>
        <sz val="10"/>
        <rFont val="Arial Black"/>
        <family val="2"/>
      </rPr>
      <t>Tabelle L3.</t>
    </r>
    <r>
      <rPr>
        <b/>
        <sz val="10"/>
        <rFont val="Arial Black"/>
        <family val="2"/>
      </rPr>
      <t>1.</t>
    </r>
  </si>
  <si>
    <t>Personal</t>
  </si>
  <si>
    <t>Personalbestand am 31.12.2019 nach Einsatzbereichen</t>
  </si>
  <si>
    <t>Besoldungskonto (≈ Einsatzbereich)</t>
  </si>
  <si>
    <t>Ärzte und andere Akademiker</t>
  </si>
  <si>
    <t>Pflegefach- und Hilfs-personal</t>
  </si>
  <si>
    <t>Andere med. Fachbereiche und Alltags-gestaltung</t>
  </si>
  <si>
    <t>Verwaltung</t>
  </si>
  <si>
    <t>Ökonomie, Hausdienste</t>
  </si>
  <si>
    <t>Technische Dienste</t>
  </si>
  <si>
    <t>II. nach Altersgruppen</t>
  </si>
  <si>
    <t>bis 19</t>
  </si>
  <si>
    <t>20 bis 39</t>
  </si>
  <si>
    <t>40 bis 49</t>
  </si>
  <si>
    <t>50 bis 64</t>
  </si>
  <si>
    <t>65+</t>
  </si>
  <si>
    <t>IV. nach Institutionskategorie in Prozent</t>
  </si>
  <si>
    <t>V. nach Altersgruppen in Prozent</t>
  </si>
  <si>
    <t>VI. nach Geschlecht in Prozent</t>
  </si>
  <si>
    <t>Tabelle L3.2.</t>
  </si>
  <si>
    <r>
      <t xml:space="preserve">Anzahl Stellen 2019 - nach Einsatzbereichen </t>
    </r>
    <r>
      <rPr>
        <vertAlign val="superscript"/>
        <sz val="11"/>
        <rFont val="Arial Black"/>
        <family val="2"/>
      </rPr>
      <t>1</t>
    </r>
  </si>
  <si>
    <r>
      <t xml:space="preserve">Total </t>
    </r>
    <r>
      <rPr>
        <vertAlign val="superscript"/>
        <sz val="10"/>
        <color theme="0"/>
        <rFont val="Arial Black"/>
        <family val="2"/>
      </rPr>
      <t>1</t>
    </r>
  </si>
  <si>
    <t>Ø  Beschäfti-gungsgrad         in %</t>
  </si>
  <si>
    <t>IV. nach Institutionskategorien in Prozent</t>
  </si>
  <si>
    <r>
      <rPr>
        <vertAlign val="superscript"/>
        <sz val="8"/>
        <rFont val="Arial"/>
        <family val="2"/>
      </rPr>
      <t>1</t>
    </r>
    <r>
      <rPr>
        <sz val="8"/>
        <rFont val="Arial"/>
        <family val="2"/>
      </rPr>
      <t xml:space="preserve"> in Vollzeitäquivalenten</t>
    </r>
  </si>
  <si>
    <r>
      <rPr>
        <sz val="10"/>
        <rFont val="Arial Black"/>
        <family val="2"/>
      </rPr>
      <t>Tabelle L3.</t>
    </r>
    <r>
      <rPr>
        <b/>
        <sz val="10"/>
        <rFont val="Arial Black"/>
        <family val="2"/>
      </rPr>
      <t>3.</t>
    </r>
  </si>
  <si>
    <r>
      <t xml:space="preserve">Anzahl Stellen 2019 im Bereich Pflege - nach Ausbildung </t>
    </r>
    <r>
      <rPr>
        <vertAlign val="superscript"/>
        <sz val="11"/>
        <rFont val="Arial Black"/>
        <family val="2"/>
      </rPr>
      <t>1</t>
    </r>
  </si>
  <si>
    <t>Dipl. Pflege-personal</t>
  </si>
  <si>
    <t>Fach-personal in Pflege und Betreuung</t>
  </si>
  <si>
    <t>Medizintech-nische und therapeu-tische Ausbildungen</t>
  </si>
  <si>
    <t>Pflegeassis-tentinnen und Hilfspersonal</t>
  </si>
  <si>
    <t>Pflege-praktikantin</t>
  </si>
  <si>
    <t>Andere Ausbil-dungen</t>
  </si>
  <si>
    <t>Tabelle L3.4.</t>
  </si>
  <si>
    <r>
      <t xml:space="preserve">Anzahl Stellen  pro 1 000 Unterbringungstage 2019 </t>
    </r>
    <r>
      <rPr>
        <vertAlign val="superscript"/>
        <sz val="11"/>
        <rFont val="Arial Black"/>
        <family val="2"/>
      </rPr>
      <t>1</t>
    </r>
  </si>
  <si>
    <t>Anzahl Betriebe</t>
  </si>
  <si>
    <t>Andere med. Fachbereiche 
und Alltags-gestaltung</t>
  </si>
  <si>
    <t>Ökonomie/
Hausdienste</t>
  </si>
  <si>
    <r>
      <t>Total</t>
    </r>
    <r>
      <rPr>
        <vertAlign val="superscript"/>
        <sz val="10"/>
        <color theme="0"/>
        <rFont val="Arial Black"/>
        <family val="2"/>
      </rPr>
      <t xml:space="preserve"> 1</t>
    </r>
  </si>
  <si>
    <r>
      <t>II. nach Standortbezirk</t>
    </r>
    <r>
      <rPr>
        <b/>
        <vertAlign val="superscript"/>
        <sz val="10"/>
        <rFont val="Arial Black"/>
        <family val="2"/>
      </rPr>
      <t>2</t>
    </r>
  </si>
  <si>
    <t>III. nach Betriebsgrösse</t>
  </si>
  <si>
    <t>Betriebe  bis 20 Betten</t>
  </si>
  <si>
    <t>Betriebe mit 21-40 Betten</t>
  </si>
  <si>
    <t>Betriebe mit 41-60 Betten</t>
  </si>
  <si>
    <t>Betriebe mit 61-80 Betten</t>
  </si>
  <si>
    <t>Betriebe mit 81-100 Betten</t>
  </si>
  <si>
    <t>Betriebe mit 101-200 Betten</t>
  </si>
  <si>
    <t>Betriebe mit  mehr als 200 Betten</t>
  </si>
  <si>
    <r>
      <t xml:space="preserve">IV. nach Pflegeintensität </t>
    </r>
    <r>
      <rPr>
        <b/>
        <vertAlign val="superscript"/>
        <sz val="10"/>
        <rFont val="Arial Black"/>
        <family val="2"/>
      </rPr>
      <t>3</t>
    </r>
  </si>
  <si>
    <t>Betriebe mit Durchschnitt Pflegestufen zwischen</t>
  </si>
  <si>
    <t>0-3</t>
  </si>
  <si>
    <t>4-6</t>
  </si>
  <si>
    <t>7-9</t>
  </si>
  <si>
    <t>10-12</t>
  </si>
  <si>
    <r>
      <rPr>
        <vertAlign val="superscript"/>
        <sz val="8"/>
        <rFont val="Arial"/>
        <family val="2"/>
      </rPr>
      <t>2</t>
    </r>
    <r>
      <rPr>
        <sz val="8"/>
        <rFont val="Arial"/>
        <family val="2"/>
      </rPr>
      <t xml:space="preserve"> Die Betriebe der Stadt Zürich, die sich in anderen Gemeinden befinden, werden dem Standortbezirk Zürich zugewiesen.</t>
    </r>
  </si>
  <si>
    <r>
      <rPr>
        <vertAlign val="superscript"/>
        <sz val="8"/>
        <rFont val="Arial"/>
        <family val="2"/>
      </rPr>
      <t>3</t>
    </r>
    <r>
      <rPr>
        <sz val="8"/>
        <rFont val="Arial"/>
        <family val="2"/>
      </rPr>
      <t xml:space="preserve"> In der SOMED-Statistik wird neu die Einstufung nach dem 12-stufigen Modell gemäss Art. 7a KLV erhoben.</t>
    </r>
  </si>
  <si>
    <r>
      <rPr>
        <sz val="10"/>
        <rFont val="Arial Black"/>
        <family val="2"/>
      </rPr>
      <t xml:space="preserve">Tabelle </t>
    </r>
    <r>
      <rPr>
        <b/>
        <sz val="10"/>
        <rFont val="Arial Black"/>
        <family val="2"/>
      </rPr>
      <t>L3.5.</t>
    </r>
  </si>
  <si>
    <r>
      <t xml:space="preserve">Anzahl Stellen pro Bett 2019 </t>
    </r>
    <r>
      <rPr>
        <vertAlign val="superscript"/>
        <sz val="11"/>
        <rFont val="Arial Black"/>
        <family val="2"/>
      </rPr>
      <t>1</t>
    </r>
  </si>
  <si>
    <t>Betriebe bis 20 Betten</t>
  </si>
  <si>
    <t>Betriebe mit durchschnittl. Pflegestufe zwischen</t>
  </si>
  <si>
    <r>
      <rPr>
        <vertAlign val="superscript"/>
        <sz val="8"/>
        <rFont val="Arial"/>
        <family val="2"/>
      </rPr>
      <t>3</t>
    </r>
    <r>
      <rPr>
        <sz val="8"/>
        <rFont val="Arial"/>
        <family val="2"/>
      </rPr>
      <t xml:space="preserve"> In der SOMED-Statistik wird neu die Einstufung nach dem 12-stufigen Modell gemäss KLV 7a erhoben.</t>
    </r>
  </si>
  <si>
    <t>Tabelle L3.6.</t>
  </si>
  <si>
    <r>
      <t xml:space="preserve">Total Anzahl Stellen 2013 - 2019 </t>
    </r>
    <r>
      <rPr>
        <vertAlign val="superscript"/>
        <sz val="11"/>
        <rFont val="Arial Black"/>
        <family val="2"/>
      </rPr>
      <t>1</t>
    </r>
  </si>
  <si>
    <t>2013</t>
  </si>
  <si>
    <t>2014</t>
  </si>
  <si>
    <t>2015</t>
  </si>
  <si>
    <t>2016</t>
  </si>
  <si>
    <t>2017</t>
  </si>
  <si>
    <t>2018</t>
  </si>
  <si>
    <t>2019</t>
  </si>
  <si>
    <t>IV. nach Institutionskategorien in Prozent - Abweichung Vorjahr %</t>
  </si>
  <si>
    <t>V. nach Altersgruppen in Prozent - Abweichung Vorjahr %</t>
  </si>
  <si>
    <t>VI. nach Geschlecht in Prozent - Abweichung Vorjahr %</t>
  </si>
  <si>
    <t>Tabelle L4.1.</t>
  </si>
  <si>
    <t>Finanzen</t>
  </si>
  <si>
    <r>
      <t xml:space="preserve">Nettobetriebskosten nach Kostenträgerart 2019 </t>
    </r>
    <r>
      <rPr>
        <vertAlign val="superscript"/>
        <sz val="11"/>
        <rFont val="Arial Black"/>
        <family val="2"/>
      </rPr>
      <t>1</t>
    </r>
  </si>
  <si>
    <t>(in 1 000 Franken)</t>
  </si>
  <si>
    <t>Nicht KVG-pflichtige Kosten</t>
  </si>
  <si>
    <t>KVG-pflichtige Kosten</t>
  </si>
  <si>
    <r>
      <t xml:space="preserve">Gesamt </t>
    </r>
    <r>
      <rPr>
        <vertAlign val="superscript"/>
        <sz val="10"/>
        <color theme="0"/>
        <rFont val="Arial Black"/>
        <family val="2"/>
      </rPr>
      <t>1</t>
    </r>
  </si>
  <si>
    <t>Pension</t>
  </si>
  <si>
    <t>Betreuung</t>
  </si>
  <si>
    <t>Pflege</t>
  </si>
  <si>
    <t>Therapie</t>
  </si>
  <si>
    <t>Arzt</t>
  </si>
  <si>
    <t>Medika-
mente</t>
  </si>
  <si>
    <t>Material</t>
  </si>
  <si>
    <t>in %</t>
  </si>
  <si>
    <r>
      <rPr>
        <vertAlign val="superscript"/>
        <sz val="8"/>
        <color theme="1"/>
        <rFont val="Arial"/>
        <family val="2"/>
      </rPr>
      <t>1</t>
    </r>
    <r>
      <rPr>
        <sz val="8"/>
        <color theme="1"/>
        <rFont val="Arial"/>
        <family val="2"/>
      </rPr>
      <t xml:space="preserve"> KVG-Pflege inkl. Akut- und Übergangspflege, ohne Tages- oder Nachtstrukturen</t>
    </r>
  </si>
  <si>
    <t>.</t>
  </si>
  <si>
    <r>
      <rPr>
        <sz val="10"/>
        <rFont val="Arial Black"/>
        <family val="2"/>
      </rPr>
      <t>Tabelle L4.</t>
    </r>
    <r>
      <rPr>
        <b/>
        <sz val="10"/>
        <rFont val="Arial Black"/>
        <family val="2"/>
      </rPr>
      <t>2.</t>
    </r>
  </si>
  <si>
    <t>Betriebsertrag 2019</t>
  </si>
  <si>
    <t>Pensions- und Betreuungs-
taxen</t>
  </si>
  <si>
    <t>Pflegetaxen gem. KVG</t>
  </si>
  <si>
    <t>Beiträge Gemeinden</t>
  </si>
  <si>
    <t>Beiträge 
Kanton</t>
  </si>
  <si>
    <t>Beiträge 
Bund</t>
  </si>
  <si>
    <t>Beiträge Stiftungen, Private</t>
  </si>
  <si>
    <t>Tabelle L4.3.</t>
  </si>
  <si>
    <t>Entwicklung der Nettobetriebskosten 2016-2019</t>
  </si>
  <si>
    <r>
      <t xml:space="preserve">(in 1 000 Franken) </t>
    </r>
    <r>
      <rPr>
        <vertAlign val="superscript"/>
        <sz val="10"/>
        <color theme="0"/>
        <rFont val="Arial Black"/>
        <family val="2"/>
      </rPr>
      <t>1</t>
    </r>
  </si>
  <si>
    <r>
      <rPr>
        <vertAlign val="superscript"/>
        <sz val="8"/>
        <color theme="1"/>
        <rFont val="Arial"/>
        <family val="2"/>
      </rPr>
      <t>1</t>
    </r>
    <r>
      <rPr>
        <sz val="8"/>
        <color theme="1"/>
        <rFont val="Arial"/>
        <family val="2"/>
      </rPr>
      <t xml:space="preserve"> Nettobetriebskosten KVG-Pflege inkl. Akut- und Übergangspflege und Tages- oder Nachtstrukturen</t>
    </r>
  </si>
  <si>
    <r>
      <rPr>
        <sz val="10"/>
        <rFont val="Arial Black"/>
        <family val="2"/>
      </rPr>
      <t xml:space="preserve">Tabelle </t>
    </r>
    <r>
      <rPr>
        <b/>
        <sz val="10"/>
        <rFont val="Arial Black"/>
        <family val="2"/>
      </rPr>
      <t>L4.4.</t>
    </r>
  </si>
  <si>
    <t xml:space="preserve">Finanzen </t>
  </si>
  <si>
    <r>
      <t xml:space="preserve">Nettobetriebskosten pro Unterbringungstag 2019 </t>
    </r>
    <r>
      <rPr>
        <vertAlign val="superscript"/>
        <sz val="11"/>
        <rFont val="Arial Black"/>
        <family val="2"/>
      </rPr>
      <t>1</t>
    </r>
  </si>
  <si>
    <t>(in Franken)</t>
  </si>
  <si>
    <t xml:space="preserve">      Total</t>
  </si>
  <si>
    <t>KVG-Pflege</t>
  </si>
  <si>
    <t xml:space="preserve">       Arzt</t>
  </si>
  <si>
    <r>
      <t xml:space="preserve">II. nach Standortbezirk </t>
    </r>
    <r>
      <rPr>
        <b/>
        <vertAlign val="superscript"/>
        <sz val="10"/>
        <rFont val="Arial Black"/>
        <family val="2"/>
      </rPr>
      <t>2</t>
    </r>
  </si>
  <si>
    <r>
      <rPr>
        <vertAlign val="superscript"/>
        <sz val="8"/>
        <rFont val="Arial"/>
        <family val="2"/>
      </rPr>
      <t>1</t>
    </r>
    <r>
      <rPr>
        <sz val="8"/>
        <rFont val="Arial"/>
        <family val="2"/>
      </rPr>
      <t xml:space="preserve"> KVG-Pflege und Akut- und Übergangspflege, ohne Tages- oder Nachtstrukturen</t>
    </r>
  </si>
  <si>
    <t>Tabelle L4.5.</t>
  </si>
  <si>
    <r>
      <t xml:space="preserve">Nettobetriebskosten pro Unterbringungstag nach Betriebsgrösse und Pflegeintensität 2019 </t>
    </r>
    <r>
      <rPr>
        <vertAlign val="superscript"/>
        <sz val="11"/>
        <rFont val="Arial Black"/>
        <family val="2"/>
      </rPr>
      <t>2</t>
    </r>
  </si>
  <si>
    <t>Medika-mente</t>
  </si>
  <si>
    <r>
      <t>Durchschnittliche Pflegestufe 0 - 3</t>
    </r>
    <r>
      <rPr>
        <b/>
        <vertAlign val="superscript"/>
        <sz val="10"/>
        <rFont val="Arial"/>
        <family val="2"/>
      </rPr>
      <t xml:space="preserve"> 1</t>
    </r>
  </si>
  <si>
    <t>Betriebe mit mehr als 200 Betten</t>
  </si>
  <si>
    <r>
      <t xml:space="preserve">Durchschnittliche Pflegestufe 4 - 6 </t>
    </r>
    <r>
      <rPr>
        <b/>
        <vertAlign val="superscript"/>
        <sz val="10"/>
        <rFont val="Arial"/>
        <family val="2"/>
      </rPr>
      <t>1</t>
    </r>
  </si>
  <si>
    <r>
      <t xml:space="preserve">Durchschnittliche Pflegestufe 7 - 9 </t>
    </r>
    <r>
      <rPr>
        <b/>
        <vertAlign val="superscript"/>
        <sz val="10"/>
        <rFont val="Arial"/>
        <family val="2"/>
      </rPr>
      <t>1</t>
    </r>
  </si>
  <si>
    <r>
      <t xml:space="preserve">Durchschnittliche Pflegestufe 10 - 12 </t>
    </r>
    <r>
      <rPr>
        <b/>
        <vertAlign val="superscript"/>
        <sz val="10"/>
        <rFont val="Arial"/>
        <family val="2"/>
      </rPr>
      <t>1</t>
    </r>
  </si>
  <si>
    <r>
      <rPr>
        <vertAlign val="superscript"/>
        <sz val="8"/>
        <rFont val="Arial"/>
        <family val="2"/>
      </rPr>
      <t>1</t>
    </r>
    <r>
      <rPr>
        <sz val="8"/>
        <rFont val="Arial"/>
        <family val="2"/>
      </rPr>
      <t xml:space="preserve"> In der SOMED-Statistik wird die Einstufung nach dem 12-stufigen Modell gemäss KLV 7a erhoben.</t>
    </r>
  </si>
  <si>
    <r>
      <rPr>
        <vertAlign val="superscript"/>
        <sz val="8"/>
        <rFont val="Arial"/>
        <family val="2"/>
      </rPr>
      <t>2</t>
    </r>
    <r>
      <rPr>
        <sz val="8"/>
        <rFont val="Arial"/>
        <family val="2"/>
      </rPr>
      <t xml:space="preserve"> KVG-Pflege inkl. Akut- und Übergangspflege, ohne Tages- oder Nachtstrukturen</t>
    </r>
  </si>
  <si>
    <t>Tabelle L4.6.</t>
  </si>
  <si>
    <t>Nettobetriebskosten total pro Unterbringungstag 2013 - 2019  (in CHF)</t>
  </si>
  <si>
    <t>Tabelle L4.7.</t>
  </si>
  <si>
    <t>Kostenvergleich Alters- und Pflegeheime 2019</t>
  </si>
  <si>
    <t>Alters- und Pflegeheime</t>
  </si>
  <si>
    <t>Pflege-Intensität (Ø Stufe)</t>
  </si>
  <si>
    <t>Total Anzahl Pflege-Tage</t>
  </si>
  <si>
    <t>Total Anzahl Pflege-Minuten</t>
  </si>
  <si>
    <t>Pflege-kosten pro Minute</t>
  </si>
  <si>
    <r>
      <t xml:space="preserve">Kosten pro Tag </t>
    </r>
    <r>
      <rPr>
        <sz val="10"/>
        <color theme="0"/>
        <rFont val="Arial"/>
        <family val="2"/>
      </rPr>
      <t>(Mittelwert)</t>
    </r>
  </si>
  <si>
    <t>BUR-Nr.</t>
  </si>
  <si>
    <t>PLZ</t>
  </si>
  <si>
    <t>Ort</t>
  </si>
  <si>
    <t>Hotellerie</t>
  </si>
  <si>
    <t>Pflegewohnung Veteris</t>
  </si>
  <si>
    <t>Pfaffhausen</t>
  </si>
  <si>
    <t>Riedt b. Neerach</t>
  </si>
  <si>
    <t>Stiftung Wagerenhof</t>
  </si>
  <si>
    <t>1, 3</t>
  </si>
  <si>
    <t>Schweiz. Epilepsie-Stiftung, Epilepsie-Zentrum</t>
  </si>
  <si>
    <t>Rüti</t>
  </si>
  <si>
    <t>Rägeboge-Wohne 1</t>
  </si>
  <si>
    <t>Wetzikon</t>
  </si>
  <si>
    <t>Kleinandelfingen</t>
  </si>
  <si>
    <t>Hüntwangen</t>
  </si>
  <si>
    <t>Forensisch-Psychiatrische Abt. Pöschwis</t>
  </si>
  <si>
    <t>Regensdorf</t>
  </si>
  <si>
    <t>Wald ZH</t>
  </si>
  <si>
    <t>Weisslingen</t>
  </si>
  <si>
    <t>Samstagern</t>
  </si>
  <si>
    <t>Bubikon</t>
  </si>
  <si>
    <t>Männedorf</t>
  </si>
  <si>
    <t>Alters- u. Pflegeheim Blumenau</t>
  </si>
  <si>
    <t>Bauma</t>
  </si>
  <si>
    <t>Schwerzenbach</t>
  </si>
  <si>
    <t>Pflegezentrum Im Spilhöfler</t>
  </si>
  <si>
    <t>Uitikon</t>
  </si>
  <si>
    <t>Dietlikon</t>
  </si>
  <si>
    <t>Au</t>
  </si>
  <si>
    <t>Oberengstringen</t>
  </si>
  <si>
    <t>Opfikon</t>
  </si>
  <si>
    <t>Wald</t>
  </si>
  <si>
    <t>Tann</t>
  </si>
  <si>
    <t>Sonnegg Wohn- und Pflegezentrum</t>
  </si>
  <si>
    <t>Langnau am Albis</t>
  </si>
  <si>
    <t>Grüningen</t>
  </si>
  <si>
    <t>Affoltern a.A.</t>
  </si>
  <si>
    <t>3</t>
  </si>
  <si>
    <t>Stäfa</t>
  </si>
  <si>
    <t>Uetikon am See</t>
  </si>
  <si>
    <t>Birmensdorf</t>
  </si>
  <si>
    <t>Adliswil</t>
  </si>
  <si>
    <t>Wohn- und Alterszentrum Neuhof</t>
  </si>
  <si>
    <t>Hirzel</t>
  </si>
  <si>
    <t>IWAZ Schweiz. Wohn- und Arbeitszentrum</t>
  </si>
  <si>
    <t>Tertianum Zur Heimat</t>
  </si>
  <si>
    <t>Stadel</t>
  </si>
  <si>
    <t>Ottikon (Gossau)</t>
  </si>
  <si>
    <t>Senioviva Oerlikon</t>
  </si>
  <si>
    <t>Gossau</t>
  </si>
  <si>
    <t>Erlenbach</t>
  </si>
  <si>
    <t>Küsnacht ZH</t>
  </si>
  <si>
    <t>Alters- und Pflegezentrum Stammertal</t>
  </si>
  <si>
    <t>Oberstammheim</t>
  </si>
  <si>
    <t>Stiftung Loogarten</t>
  </si>
  <si>
    <t>Esslingen</t>
  </si>
  <si>
    <t>Bäretswil</t>
  </si>
  <si>
    <t>Wetzikon ZH</t>
  </si>
  <si>
    <t>Stiftung Lichthof</t>
  </si>
  <si>
    <t>Russikon</t>
  </si>
  <si>
    <t>Seuzach</t>
  </si>
  <si>
    <t>Alters- und Pflegezentrum Stapfer Stiftung</t>
  </si>
  <si>
    <t>Kilchberg</t>
  </si>
  <si>
    <t>Affoltern am Albis</t>
  </si>
  <si>
    <t>Alterszentren Stadt Winterthur</t>
  </si>
  <si>
    <t>Pflegezentrum Bombach</t>
  </si>
  <si>
    <t>Pflegezentrum Mattenhof</t>
  </si>
  <si>
    <t>Pflegezentrum Bachwiesen</t>
  </si>
  <si>
    <t>Pflegezentren Witikon &amp; Riesbach</t>
  </si>
  <si>
    <t>Pflegezentrum Käferberg</t>
  </si>
  <si>
    <t>Pflegezentrum Entlisberg</t>
  </si>
  <si>
    <t>Pflegezentrum Gehrenholz</t>
  </si>
  <si>
    <t>Alterszentrum Trotte</t>
  </si>
  <si>
    <t>Alterszentrum Doldertal</t>
  </si>
  <si>
    <t>Alterszentrum Laubegg</t>
  </si>
  <si>
    <t>Alterszentrum Oberstrass</t>
  </si>
  <si>
    <t>Alterszentrum Dorflinde</t>
  </si>
  <si>
    <t>Alterszentrum Sydefädeli</t>
  </si>
  <si>
    <t>Alterszentrum Selnau</t>
  </si>
  <si>
    <t>Alterszentrum Kalchbühl</t>
  </si>
  <si>
    <t>Alterszentrum Bullinger-Hardau</t>
  </si>
  <si>
    <t>Alterszentrum Rebwies</t>
  </si>
  <si>
    <t>Zollikon</t>
  </si>
  <si>
    <t>Alterszentrum Stampfenbach</t>
  </si>
  <si>
    <t>Alterszentrum Wolfswinkel</t>
  </si>
  <si>
    <t>Alterszentrum Rosengarten</t>
  </si>
  <si>
    <t>Alterszentrum Klus Park</t>
  </si>
  <si>
    <t>Alterszentrum Herzogenmühle</t>
  </si>
  <si>
    <t>Alterszentrum Mathysweg</t>
  </si>
  <si>
    <t>Alterszentrum Langgrüt</t>
  </si>
  <si>
    <t>Alterszentrum Wildbach</t>
  </si>
  <si>
    <t>Alterszentrum Bürgerasyl-Pfrundhaus</t>
  </si>
  <si>
    <t>Alterszentrum Limmat</t>
  </si>
  <si>
    <t>Alterszentrum Grünau</t>
  </si>
  <si>
    <t>Alterszentrum Mittelleimbach</t>
  </si>
  <si>
    <t>Alterszentrum Waldfrieden</t>
  </si>
  <si>
    <t>Pfäffikon ZH</t>
  </si>
  <si>
    <t>Alters- u. Pflegeheim Zum Lärchenbaum</t>
  </si>
  <si>
    <t>Dübendorf</t>
  </si>
  <si>
    <t>Riedhof</t>
  </si>
  <si>
    <t>Bassersdorf</t>
  </si>
  <si>
    <t>Elgg</t>
  </si>
  <si>
    <t>Hombrechtikon</t>
  </si>
  <si>
    <t>Zentrum Im Hof</t>
  </si>
  <si>
    <t>Greifensee</t>
  </si>
  <si>
    <t>Alters- und Spitexzentrum Dübendorf</t>
  </si>
  <si>
    <t>Effretikon</t>
  </si>
  <si>
    <t>Urdorf</t>
  </si>
  <si>
    <t>Weiningen</t>
  </si>
  <si>
    <t>Zweckverband Pflege und Betreuung Mittleres Tösstal</t>
  </si>
  <si>
    <t>Turbenthal</t>
  </si>
  <si>
    <t>Wägelwiesen Alters- und Pflegezentrum AG</t>
  </si>
  <si>
    <t>Wallisellen</t>
  </si>
  <si>
    <t>Pflegewohnungen der Stadt Schlieren</t>
  </si>
  <si>
    <t>Schlieren</t>
  </si>
  <si>
    <t>Schöfflisdorf</t>
  </si>
  <si>
    <t>Rüti ZH</t>
  </si>
  <si>
    <t>Senevita Im Rebberg</t>
  </si>
  <si>
    <t>Herrliberg</t>
  </si>
  <si>
    <t>Rümlang</t>
  </si>
  <si>
    <t>Glattfelden</t>
  </si>
  <si>
    <t>Wiesliacher oekas</t>
  </si>
  <si>
    <t>Marthalen</t>
  </si>
  <si>
    <t>Eglisau</t>
  </si>
  <si>
    <t>Rüschlikon</t>
  </si>
  <si>
    <t>Serata</t>
  </si>
  <si>
    <t>Thalwil</t>
  </si>
  <si>
    <t>Forch</t>
  </si>
  <si>
    <t>Heime Uster</t>
  </si>
  <si>
    <t>Regionales Alterszentrum</t>
  </si>
  <si>
    <t>Embrach</t>
  </si>
  <si>
    <t>Volketswil</t>
  </si>
  <si>
    <t>Rafz</t>
  </si>
  <si>
    <t>Alterszentrum Region Bülach</t>
  </si>
  <si>
    <t>freya-Die Pflegewohngruppe am Letzigraben</t>
  </si>
  <si>
    <t>Tannenrauch</t>
  </si>
  <si>
    <t>Oetwil am See</t>
  </si>
  <si>
    <t>Küsnacht</t>
  </si>
  <si>
    <t>Fischenthal</t>
  </si>
  <si>
    <t>Feuerthalen</t>
  </si>
  <si>
    <t>Kilchberg ZH</t>
  </si>
  <si>
    <t>Niederglatt ZH</t>
  </si>
  <si>
    <t>Flaach</t>
  </si>
  <si>
    <t>Wädenswil</t>
  </si>
  <si>
    <t>Alters- und Pflegeheim Römerhof</t>
  </si>
  <si>
    <t>Alterszentrum Weierbach</t>
  </si>
  <si>
    <t>Fällanden</t>
  </si>
  <si>
    <t>Provivatis Wohnen am Goldenberg</t>
  </si>
  <si>
    <t>Seniorenzentrum SIKNA-Stiftung</t>
  </si>
  <si>
    <t>Rämismühle</t>
  </si>
  <si>
    <t>Verein Pflegewohngruppen</t>
  </si>
  <si>
    <t>Alters- und Pflegeresidenz ARKADIA</t>
  </si>
  <si>
    <t>Private Alters- und Pflegeresidenz  Zumipark AG</t>
  </si>
  <si>
    <t>Zumikon</t>
  </si>
  <si>
    <t>Zollikerberg</t>
  </si>
  <si>
    <t>Regensberg</t>
  </si>
  <si>
    <t>Kloten</t>
  </si>
  <si>
    <t>Richterswil</t>
  </si>
  <si>
    <t>Hauserstiftung Höngg</t>
  </si>
  <si>
    <t>Pflegezentrum Erlenhof **</t>
  </si>
  <si>
    <t>Alterszentrum Gibeleich</t>
  </si>
  <si>
    <t>Glattbrugg</t>
  </si>
  <si>
    <t>Pflegestation Sunegarte</t>
  </si>
  <si>
    <t>Lighthouse Zürich AG</t>
  </si>
  <si>
    <t>Ø Kosten</t>
  </si>
  <si>
    <t>-</t>
  </si>
  <si>
    <t>Datenquelle: SOMED-Statistik 2019</t>
  </si>
  <si>
    <t>**  Schliessung Betrieb im Jahr 2019/2020</t>
  </si>
  <si>
    <t>1) Keine oder unplausible Kostendaten in SOMED-Statistik enthalten</t>
  </si>
  <si>
    <t>2) Reines Altersheim ohne Pflege</t>
  </si>
  <si>
    <t>3) Behinderteneinrichtung mit Pflegebetten</t>
  </si>
  <si>
    <r>
      <rPr>
        <sz val="10"/>
        <rFont val="Arial Black"/>
        <family val="2"/>
      </rPr>
      <t>Tabelle L5.</t>
    </r>
    <r>
      <rPr>
        <b/>
        <sz val="10"/>
        <rFont val="Arial Black"/>
        <family val="2"/>
      </rPr>
      <t>1.</t>
    </r>
  </si>
  <si>
    <t>Spitex</t>
  </si>
  <si>
    <t>Entwicklung der Spitex-Organisationen 2013 - 2019</t>
  </si>
  <si>
    <t>Struktur</t>
  </si>
  <si>
    <t xml:space="preserve">Gemeinnützige Spitex-Betriebe mit lokalem Einzugsgebiet </t>
  </si>
  <si>
    <t xml:space="preserve">Gemeinnützige Spitex-Betriebe mit regionalem Einzugsgebiet </t>
  </si>
  <si>
    <t xml:space="preserve">Private, kommerzielle Spitex-Betriebe </t>
  </si>
  <si>
    <t>Selbstständig erwerbende Pflegefachpersonen</t>
  </si>
  <si>
    <t>Personal und Stellen</t>
  </si>
  <si>
    <t>Stellen</t>
  </si>
  <si>
    <t>Leistungen</t>
  </si>
  <si>
    <r>
      <t>Pflegerische Leistungen gemäss KLV - Klient/innen</t>
    </r>
    <r>
      <rPr>
        <vertAlign val="superscript"/>
        <sz val="10"/>
        <rFont val="Arial"/>
        <family val="2"/>
      </rPr>
      <t>1</t>
    </r>
  </si>
  <si>
    <t>Pflegerische Leistungen gemäss KLV - Stunden</t>
  </si>
  <si>
    <r>
      <t>Pflegerische Leistungen - Akut- &amp; Übergangspflege - Klient/innen</t>
    </r>
    <r>
      <rPr>
        <vertAlign val="superscript"/>
        <sz val="10"/>
        <rFont val="Arial"/>
        <family val="2"/>
      </rPr>
      <t>1</t>
    </r>
  </si>
  <si>
    <t>Pflegerische Leistungen - Akut- &amp; Übergangspflege - Stunden</t>
  </si>
  <si>
    <r>
      <t>Hauswirtschaftliche und sozialbetreuerische Leistungen - Klient/innen</t>
    </r>
    <r>
      <rPr>
        <vertAlign val="superscript"/>
        <sz val="10"/>
        <rFont val="Arial"/>
        <family val="2"/>
      </rPr>
      <t>1</t>
    </r>
  </si>
  <si>
    <t>Hauswirtschaftliche und sozialbetreuerische Leistungen - Stunden</t>
  </si>
  <si>
    <r>
      <t>Mahlzeitendienst - Klienten</t>
    </r>
    <r>
      <rPr>
        <vertAlign val="superscript"/>
        <sz val="10"/>
        <rFont val="Arial"/>
        <family val="2"/>
      </rPr>
      <t>1</t>
    </r>
  </si>
  <si>
    <t>Mahlzeitendienst - Anzahl</t>
  </si>
  <si>
    <t>Finanzdaten (in 1 000 Franken)</t>
  </si>
  <si>
    <t>Ertrag</t>
  </si>
  <si>
    <t>davon Beiträge Öffentliche Hand</t>
  </si>
  <si>
    <t xml:space="preserve">   Bund (AHV Art. 101bis)</t>
  </si>
  <si>
    <t xml:space="preserve">   Kanton</t>
  </si>
  <si>
    <t xml:space="preserve">   Gemeinde(n)</t>
  </si>
  <si>
    <t xml:space="preserve">   Kirchgemeinde(n)</t>
  </si>
  <si>
    <t xml:space="preserve">   andere (z.B. Gemeindeverband, Bezirk)</t>
  </si>
  <si>
    <t>Aufwand</t>
  </si>
  <si>
    <r>
      <t xml:space="preserve">Kennzahlen </t>
    </r>
    <r>
      <rPr>
        <b/>
        <vertAlign val="superscript"/>
        <sz val="10"/>
        <rFont val="Arial Black"/>
        <family val="2"/>
      </rPr>
      <t>2</t>
    </r>
  </si>
  <si>
    <t>Bruttokosten pro verrechnete Stunde</t>
  </si>
  <si>
    <t>Versorgungsdichte (Anzahl Vollzeitstellen auf 
10 000  Einwohner)</t>
  </si>
  <si>
    <t>Nutzungsgrad (Anzahl Klienten pro 1 000 Einwohner)</t>
  </si>
  <si>
    <t>Quelle: Spitex-Statistik</t>
  </si>
  <si>
    <r>
      <t>1</t>
    </r>
    <r>
      <rPr>
        <sz val="8"/>
        <rFont val="Arial"/>
        <family val="2"/>
      </rPr>
      <t xml:space="preserve"> Als Klient/in gilt eine Person, die im betreffenden Kalenderjahr mindestens eine Leistung erhalten hat. Bezieht eine Person gleichzeitig pflegerische Leistungen gemäss KLV und hauswirtschaftliche Leistungen, so wird sie in beiden Rubriken, d.h. zweimal eingetragen (d.h. Doppelzählungen möglich!).</t>
    </r>
  </si>
  <si>
    <r>
      <t>2</t>
    </r>
    <r>
      <rPr>
        <sz val="8"/>
        <rFont val="Arial"/>
        <family val="2"/>
      </rPr>
      <t xml:space="preserve"> Die Berechnungen der Kennzahlen erfolgen nur auf den Ergebnissen der gemeinnützigen Spitex-Organisationen.</t>
    </r>
  </si>
  <si>
    <t>Tabelle L5.2.</t>
  </si>
  <si>
    <t>Anzahl Personen und Stellen nach Ausbildung am 31.12.2019</t>
  </si>
  <si>
    <t>Ø Beschäfti-</t>
  </si>
  <si>
    <t>Anzahl</t>
  </si>
  <si>
    <t>Prozent</t>
  </si>
  <si>
    <t>gungsgrad</t>
  </si>
  <si>
    <t xml:space="preserve">Ausbildung </t>
  </si>
  <si>
    <t>Pflegediplom</t>
  </si>
  <si>
    <t>Diplom: Krankenschwester/-pfleger AKP/ GKP/KWS/ PsyKP, Hebamme</t>
  </si>
  <si>
    <t xml:space="preserve">Nachdiplom Gesundheitsschwester/-pfleger </t>
  </si>
  <si>
    <t>Krankenschwester/-pfleger für Gesundheits- und Krankenpflege DN I</t>
  </si>
  <si>
    <t>Krankenschwester/-pfleger für Gesundheits- und Krankenpflege DN II</t>
  </si>
  <si>
    <t>Dipl. Pflegefachfrau / -mann FH / HF</t>
  </si>
  <si>
    <t>Ausbildung in Assistenzpflege</t>
  </si>
  <si>
    <t xml:space="preserve">Fähigkeitsausweis: Krankenpfleger/in FA SRK </t>
  </si>
  <si>
    <t xml:space="preserve">Hauspflege-Diplom </t>
  </si>
  <si>
    <t xml:space="preserve">Hauspflege EFZ, FAGE, Sozialagogen/-innen </t>
  </si>
  <si>
    <t>Pflegeassistent/in, IGSA Stufe II, Betagtenbetreuer/in, Arztgehilfin</t>
  </si>
  <si>
    <t>Pflege- und Betreuungskurse</t>
  </si>
  <si>
    <t>Praktikant/in in Ausbildung</t>
  </si>
  <si>
    <t>Pflege/Betreuungskurse 
(z.B. SRK- Pflegehelfer/innenkurs/-Grundkurs, IGSA Stufe I)</t>
  </si>
  <si>
    <t>Sozial-theraupetische Ausbildung</t>
  </si>
  <si>
    <t>Sozialarbeiter/innen- / Sozialpädagog/innen-Ausbildung mit Diplom</t>
  </si>
  <si>
    <t>Therapeutische Ausbildung mit Diplom (Ergo-, Physiotherapie u.ä.)</t>
  </si>
  <si>
    <t>Andere Ausbildung (kaufmännisch)</t>
  </si>
  <si>
    <t>Ausbildungen und Nachdiplome im Managementbereich 
sowie kfm. Ausbildung</t>
  </si>
  <si>
    <t>Keine spez. Spitex-Ausbildung</t>
  </si>
  <si>
    <t>Keine spezifische Ausbildung in der Hilfe und Pflege</t>
  </si>
  <si>
    <t>Nach Hauptfunktion</t>
  </si>
  <si>
    <t xml:space="preserve">Total </t>
  </si>
  <si>
    <t>Pflege und Hilfe von Klient/innen</t>
  </si>
  <si>
    <t>Leitung</t>
  </si>
  <si>
    <t>Administration</t>
  </si>
  <si>
    <r>
      <rPr>
        <sz val="10"/>
        <rFont val="Arial Black"/>
        <family val="2"/>
      </rPr>
      <t>Tabelle L5.</t>
    </r>
    <r>
      <rPr>
        <b/>
        <sz val="10"/>
        <rFont val="Arial Black"/>
        <family val="2"/>
      </rPr>
      <t>3.</t>
    </r>
  </si>
  <si>
    <t>Dienstleistungen nach Altersgruppen 2019</t>
  </si>
  <si>
    <t>0 - 4</t>
  </si>
  <si>
    <t>5 - 19</t>
  </si>
  <si>
    <t>20 - 64</t>
  </si>
  <si>
    <t>65 - 79</t>
  </si>
  <si>
    <t>80 und älter</t>
  </si>
  <si>
    <t>Klient/innen</t>
  </si>
  <si>
    <r>
      <t>Total</t>
    </r>
    <r>
      <rPr>
        <vertAlign val="superscript"/>
        <sz val="10"/>
        <rFont val="Arial Black"/>
        <family val="2"/>
      </rPr>
      <t xml:space="preserve"> 1</t>
    </r>
  </si>
  <si>
    <t>Pflegerische Leistungen gemäss KLV</t>
  </si>
  <si>
    <t>Pflegerische Leistungen - Akut- und Übergangspflege</t>
  </si>
  <si>
    <t>Hauswirtschaftliche und sozialbetreuerische Leistungen</t>
  </si>
  <si>
    <r>
      <t>Weitere Spitex-Leistungen</t>
    </r>
    <r>
      <rPr>
        <vertAlign val="superscript"/>
        <sz val="10"/>
        <rFont val="Arial"/>
        <family val="2"/>
      </rPr>
      <t>2</t>
    </r>
  </si>
  <si>
    <t>Stunden</t>
  </si>
  <si>
    <t>Stunden pro Klienten</t>
  </si>
  <si>
    <r>
      <t>Total</t>
    </r>
    <r>
      <rPr>
        <vertAlign val="superscript"/>
        <sz val="10"/>
        <rFont val="Arial Black"/>
        <family val="2"/>
      </rPr>
      <t>1</t>
    </r>
  </si>
  <si>
    <r>
      <t>2</t>
    </r>
    <r>
      <rPr>
        <sz val="8"/>
        <rFont val="Arial"/>
        <family val="2"/>
      </rPr>
      <t xml:space="preserve"> Ab 2012 werden die weiteren Spitex-Leistungen nicht mehr nach Alterskategorien erhoben.
   Zu den "Weiteren Spitex-Leistungen" gehören hier der Verleih von Krankenmobilien, der Fahrdienst, der Sozialdienst etc.</t>
    </r>
  </si>
  <si>
    <t>Tabelle L5.4.</t>
  </si>
  <si>
    <t>Aufwand und Ertrag nach Einzelpositionen 2019</t>
  </si>
  <si>
    <t>in 1 000 Franken</t>
  </si>
  <si>
    <t>in Prozent</t>
  </si>
  <si>
    <t>Total Ertrag</t>
  </si>
  <si>
    <t>Spitex -Dienstleistungen</t>
  </si>
  <si>
    <t>Pflegerische Leistungen gemäss KLV (inkl. Pflegematerial, 
Medikamente)</t>
  </si>
  <si>
    <t xml:space="preserve">Mahlzeitendienst </t>
  </si>
  <si>
    <t xml:space="preserve">Weitere Spitex-Leistungen </t>
  </si>
  <si>
    <t>Übrige Einnahmen</t>
  </si>
  <si>
    <t>Mitgliederbeiträge</t>
  </si>
  <si>
    <t>Spenden/Legate</t>
  </si>
  <si>
    <t>Andere ( Miet-, Kapitalerträge)</t>
  </si>
  <si>
    <t>Beiträge Öffentliche Hand</t>
  </si>
  <si>
    <t>Kanton</t>
  </si>
  <si>
    <t>Gemeinde(n)</t>
  </si>
  <si>
    <t>Kirchgemeinde(n)</t>
  </si>
  <si>
    <t>andere (z.B. Gemeindeverband, Bezirk)</t>
  </si>
  <si>
    <t>Total Aufwand</t>
  </si>
  <si>
    <t>Personalaufwand</t>
  </si>
  <si>
    <t>Übriger Aufwand</t>
  </si>
  <si>
    <t>- Zahlen betreffen alle Spitex-Organisationen und selbstständig erwerbende 
Pflegefachpersonen</t>
  </si>
  <si>
    <t>Tabelle L5.5.</t>
  </si>
  <si>
    <t>Kostenvergleich KLV-Pflegeleistungen beauftragte Spitex-Organisationen 2019</t>
  </si>
  <si>
    <t>Anzahl Stunden KLV-Pflege</t>
  </si>
  <si>
    <t>Vollkosten pro Leistungsstunde</t>
  </si>
  <si>
    <t>Vollkosten total</t>
  </si>
  <si>
    <t>Organisation</t>
  </si>
  <si>
    <r>
      <t>Inhouse-Spitex</t>
    </r>
    <r>
      <rPr>
        <vertAlign val="superscript"/>
        <sz val="8"/>
        <color theme="0"/>
        <rFont val="Arial Black"/>
        <family val="2"/>
      </rPr>
      <t xml:space="preserve"> 1</t>
    </r>
  </si>
  <si>
    <t>Abklärung &amp; Beratung</t>
  </si>
  <si>
    <t>Untersuchung &amp; Behandlung</t>
  </si>
  <si>
    <t>Grundpflege</t>
  </si>
  <si>
    <t>Grundplfege</t>
  </si>
  <si>
    <t>AZ am Bach Spitex</t>
  </si>
  <si>
    <t>Evangelische Spitex Winterthur</t>
  </si>
  <si>
    <t>Heimex</t>
  </si>
  <si>
    <t>ja</t>
  </si>
  <si>
    <t>Katholische Spitex Winterthur</t>
  </si>
  <si>
    <t>KiFa Schweiz</t>
  </si>
  <si>
    <t>kispex</t>
  </si>
  <si>
    <t>KZU Spitex</t>
  </si>
  <si>
    <t>Nürensdorf</t>
  </si>
  <si>
    <t>mobiles Palliative Care Team (MPCT)</t>
  </si>
  <si>
    <t>Palliative Care Spitex</t>
  </si>
  <si>
    <t>Palliaviva</t>
  </si>
  <si>
    <t>PPS Vanessa Leutwiler GmbH</t>
  </si>
  <si>
    <t>RegioSpitex Limmattal</t>
  </si>
  <si>
    <t>Senevita Spitex Erlenbach</t>
  </si>
  <si>
    <t>Spitex Adliswil</t>
  </si>
  <si>
    <t>Spitex AGZ Dietikon</t>
  </si>
  <si>
    <t>Spitex am Kohlfirst</t>
  </si>
  <si>
    <t>Uhwiesen</t>
  </si>
  <si>
    <t>Spitex am Rhein</t>
  </si>
  <si>
    <t>Spitex Bachtel AG</t>
  </si>
  <si>
    <t>Spitex Bäretswil</t>
  </si>
  <si>
    <t>Spitex Bassersdorf Nürensdorf Brütten</t>
  </si>
  <si>
    <t>Spitex Bauma</t>
  </si>
  <si>
    <t>Spitex Berg**</t>
  </si>
  <si>
    <t>Spitex Betreutes Wohnen</t>
  </si>
  <si>
    <t>Spitex Bubikon</t>
  </si>
  <si>
    <t>Spitex Buchs-Dällikon</t>
  </si>
  <si>
    <t>Dällikon</t>
  </si>
  <si>
    <t>Spitex der Stadt Winterthur</t>
  </si>
  <si>
    <t>Spitex Dürnten</t>
  </si>
  <si>
    <t>Spitex Elsau-Schlatt</t>
  </si>
  <si>
    <t>Elsau</t>
  </si>
  <si>
    <t>Spitex Embrachertal</t>
  </si>
  <si>
    <t>Spitex Feuerthalen-Langwiesen</t>
  </si>
  <si>
    <t>Spitex Flaachtal</t>
  </si>
  <si>
    <t>Henggart</t>
  </si>
  <si>
    <t>Spitex Glattal</t>
  </si>
  <si>
    <t>Spitex Greifensee</t>
  </si>
  <si>
    <t>Spitex Grüningen</t>
  </si>
  <si>
    <t>Spitex Hombrechtikon</t>
  </si>
  <si>
    <t>Spitex Horgen-Oberrieden</t>
  </si>
  <si>
    <t>Spitex Katholische Krankenpflege Oberi</t>
  </si>
  <si>
    <t>SPITEX Kempt</t>
  </si>
  <si>
    <t>Spitex Kilchberg Rüschlikon</t>
  </si>
  <si>
    <t>Spitex Knonaueramt</t>
  </si>
  <si>
    <t>Spitex Küsnacht</t>
  </si>
  <si>
    <t>Spitex Langnau am Albis</t>
  </si>
  <si>
    <t>Spitex Mittleres Tösstal</t>
  </si>
  <si>
    <t>Spitex Neftenbach-Pfungen-Dättlikon</t>
  </si>
  <si>
    <t>Pfungen</t>
  </si>
  <si>
    <t>Spitex Oberglatt</t>
  </si>
  <si>
    <t>Oberglatt ZH</t>
  </si>
  <si>
    <t>Spitex Oetwil am See</t>
  </si>
  <si>
    <t>Spitex OnPaC</t>
  </si>
  <si>
    <t>Wila</t>
  </si>
  <si>
    <t>Spitex Orchi-Med</t>
  </si>
  <si>
    <t>Spitex Pfäffikon / Hittnau</t>
  </si>
  <si>
    <t>SPITEX Pfannenstiel</t>
  </si>
  <si>
    <t>Spitex Rafz</t>
  </si>
  <si>
    <t>Spitex rechtes Limmattal</t>
  </si>
  <si>
    <t>SPITEX Reg. Bez. Dielsdorf</t>
  </si>
  <si>
    <t>Spitex Regio ZO</t>
  </si>
  <si>
    <t>Spitex Region Bülach</t>
  </si>
  <si>
    <t>Spitex RegioSeuzach</t>
  </si>
  <si>
    <t>Hettlingen</t>
  </si>
  <si>
    <t>Spitex Residenz Küsnacht</t>
  </si>
  <si>
    <t>Spitex Richterswil / Samstagern</t>
  </si>
  <si>
    <t>Spitex Rümlang</t>
  </si>
  <si>
    <t>Spitex Schwerzenbach</t>
  </si>
  <si>
    <t>Spitex Stadel-Bachs-Weiach</t>
  </si>
  <si>
    <t>Spitex Stadt Kloten</t>
  </si>
  <si>
    <t>Spitex Stäfa</t>
  </si>
  <si>
    <t>Spitex- Steinmaur-Neerach</t>
  </si>
  <si>
    <t>Steinmaur</t>
  </si>
  <si>
    <t>Spitex Tertianum Bubenholz</t>
  </si>
  <si>
    <t>Spitex Thalwil</t>
  </si>
  <si>
    <t>Spitex Uitikon Waldegg</t>
  </si>
  <si>
    <t>Uitikon Waldegg</t>
  </si>
  <si>
    <t>Spitex Uster</t>
  </si>
  <si>
    <t>Spitex Verein Wädenswil</t>
  </si>
  <si>
    <t>Spitex Wald und Fischenthal</t>
  </si>
  <si>
    <t>Spitex Wehntal</t>
  </si>
  <si>
    <t>Spitex Weinland Mitte</t>
  </si>
  <si>
    <t>Spitex Winkel-Rüti</t>
  </si>
  <si>
    <t>Winkel</t>
  </si>
  <si>
    <t>Spitex Wyland AG</t>
  </si>
  <si>
    <t>Spitex Zell</t>
  </si>
  <si>
    <t>Rikon im Tösstal</t>
  </si>
  <si>
    <t>Spitex Zollikon</t>
  </si>
  <si>
    <t>Spitex Zürich Limmat</t>
  </si>
  <si>
    <t>Spitex Zürich SAW</t>
  </si>
  <si>
    <t>Spitex Zürich Sihl</t>
  </si>
  <si>
    <t>Spitex Zürichsee</t>
  </si>
  <si>
    <t>Spitex-Verein Opfikon-Glattbrugg</t>
  </si>
  <si>
    <t>Stiftung Orbetan</t>
  </si>
  <si>
    <t>Thalheim</t>
  </si>
  <si>
    <t>Stiftung Spitex Eulachtal</t>
  </si>
  <si>
    <t>Verein für Spitex-Dienste Otelfingen u. Umgebung</t>
  </si>
  <si>
    <t>Otelfingen</t>
  </si>
  <si>
    <t>Villa Vita Spitex</t>
  </si>
  <si>
    <t>VitaFutura Spitex Volketswil</t>
  </si>
  <si>
    <t>Datenquelle: Spitex-Statistik BFS/Gesundheitsdirektion Kt. ZH</t>
  </si>
  <si>
    <t>1) Inhouse-Spitex gemäss Eigendeklaration in Spitex-Statistiken</t>
  </si>
  <si>
    <t>** Betrieb wurde im Berichtsjahr aufgegeben.</t>
  </si>
  <si>
    <t>Tabelle L5.6.</t>
  </si>
  <si>
    <t>Kostenvergleich KLV-Pflegeleistungen nicht beauftragte Spitex-Organisationen 2019</t>
  </si>
  <si>
    <t>ALPHA Spitex GmbH</t>
  </si>
  <si>
    <t>Ambulante Wundpflege Soto GmbH</t>
  </si>
  <si>
    <t>AVITA Spitex</t>
  </si>
  <si>
    <t>B21-Spitex</t>
  </si>
  <si>
    <t>CarePeople AG</t>
  </si>
  <si>
    <t>Casa Cura Plus</t>
  </si>
  <si>
    <t>Ehrbar Consulting GmbH</t>
  </si>
  <si>
    <t>Bonstetten</t>
  </si>
  <si>
    <t>Gesundheitsdienst IMPULS</t>
  </si>
  <si>
    <t>Hauspflege24 GmbH</t>
  </si>
  <si>
    <t>HausPflegeService.ch</t>
  </si>
  <si>
    <t>High Tech Home Care AG</t>
  </si>
  <si>
    <t>Ebertswil</t>
  </si>
  <si>
    <t>Home Instead Seniorendienste Region Zürich AG</t>
  </si>
  <si>
    <t>Home Instead Zürcher Oberland</t>
  </si>
  <si>
    <t>Home Instead Zürich Unterland</t>
  </si>
  <si>
    <t>Internursing Care AG</t>
  </si>
  <si>
    <t>Irchel Spitex</t>
  </si>
  <si>
    <t>Komfortspitex GmbH</t>
  </si>
  <si>
    <t>LUNGE Zürich</t>
  </si>
  <si>
    <t>MedSpitex</t>
  </si>
  <si>
    <t>Oase am Rhein AG</t>
  </si>
  <si>
    <t>Permed Spitex</t>
  </si>
  <si>
    <t>Pflegevisite GmbH</t>
  </si>
  <si>
    <t>PHS Private Care</t>
  </si>
  <si>
    <t>private Care AG</t>
  </si>
  <si>
    <t>Private Spitex DanMed</t>
  </si>
  <si>
    <t>Privat-Spitex Schweiz GmbH</t>
  </si>
  <si>
    <t>Psychiatriespitex-Zürich</t>
  </si>
  <si>
    <t>Psychosoziale Spitex</t>
  </si>
  <si>
    <t>reha at home</t>
  </si>
  <si>
    <t>Römerhof Spitex</t>
  </si>
  <si>
    <t>Spitex 24 AG</t>
  </si>
  <si>
    <t>SPITEX a TAG &amp; NACHT GmbH</t>
  </si>
  <si>
    <t>Spitex ABD Plus</t>
  </si>
  <si>
    <t>Spitex ahaa care</t>
  </si>
  <si>
    <t>Unterengstringen</t>
  </si>
  <si>
    <t>Spitex Amisana</t>
  </si>
  <si>
    <t>Spitex Anima</t>
  </si>
  <si>
    <t>Spitex AZ Hottingen</t>
  </si>
  <si>
    <t>Spitex BajRon</t>
  </si>
  <si>
    <t>Spitex Belvita Schweiz</t>
  </si>
  <si>
    <t>Au ZH</t>
  </si>
  <si>
    <t>Spitex Bemeda</t>
  </si>
  <si>
    <t>Spitex Bracha GmbH</t>
  </si>
  <si>
    <t>Spitex care-win24</t>
  </si>
  <si>
    <t>Spitex Cura Mobile</t>
  </si>
  <si>
    <t>Spitex Diakonie Bethanien</t>
  </si>
  <si>
    <t>Spitex D-Mobil</t>
  </si>
  <si>
    <t>Spitex FeMo GmbH</t>
  </si>
  <si>
    <t>Spitex FlexMed</t>
  </si>
  <si>
    <t>Spitex für Stadt und Land AG</t>
  </si>
  <si>
    <t>Spitex Futura 24 GmbH</t>
  </si>
  <si>
    <t>Wülflingen</t>
  </si>
  <si>
    <t>Spitex Glatt GmbH</t>
  </si>
  <si>
    <t>Oberglatt</t>
  </si>
  <si>
    <t>Spitex Goldene Hände</t>
  </si>
  <si>
    <t>Spitex Herzschlag</t>
  </si>
  <si>
    <t>Spitex Home-Help</t>
  </si>
  <si>
    <t>Hittnau</t>
  </si>
  <si>
    <t>Spitex human</t>
  </si>
  <si>
    <t>Spitex Kiren</t>
  </si>
  <si>
    <t>Spitex Konradhof</t>
  </si>
  <si>
    <t>Spitex Medi Ta Na</t>
  </si>
  <si>
    <t>Spitex MediKo</t>
  </si>
  <si>
    <t>Egg</t>
  </si>
  <si>
    <t>Spitex MeGaherz</t>
  </si>
  <si>
    <t>Spitex Melina`s Medical Care</t>
  </si>
  <si>
    <t>Spitex Neuhof</t>
  </si>
  <si>
    <t>Spitex Nordlicht</t>
  </si>
  <si>
    <t>Spitex Oase Effretikon</t>
  </si>
  <si>
    <t>Spitex Oase Oetwil am See</t>
  </si>
  <si>
    <t>Spitex Oase Rümlang</t>
  </si>
  <si>
    <t>Spitex Oase Wetzikon</t>
  </si>
  <si>
    <t>Spitex Orchidee</t>
  </si>
  <si>
    <t>Spitex Perle</t>
  </si>
  <si>
    <t>Spitex Pflegestern</t>
  </si>
  <si>
    <t>Spitex Plus 24 GmbH</t>
  </si>
  <si>
    <t>Spitex Polysan</t>
  </si>
  <si>
    <t>Spitex Prix Santé</t>
  </si>
  <si>
    <t>Spitex Puls24Personal</t>
  </si>
  <si>
    <t>Spitex Residenz Neumünster Park</t>
  </si>
  <si>
    <t>Spitex SavoSana</t>
  </si>
  <si>
    <t>Mönchaltorf</t>
  </si>
  <si>
    <t>Spitex Seeblick</t>
  </si>
  <si>
    <t>Spitex Senevita Limmatfeld</t>
  </si>
  <si>
    <t>Spitex Senevita Obstgarten</t>
  </si>
  <si>
    <t>Spitex Seniorenpflege24</t>
  </si>
  <si>
    <t>Spitex Serata</t>
  </si>
  <si>
    <t>Spitex SIKNA</t>
  </si>
  <si>
    <t>Spitex SolMed 24</t>
  </si>
  <si>
    <t>Spitex Sonnengarten</t>
  </si>
  <si>
    <t>Spitex Spirgarten</t>
  </si>
  <si>
    <t>Spitex Stapfer Stiftung</t>
  </si>
  <si>
    <t>Spitex Stiftung Amalie Widmer</t>
  </si>
  <si>
    <t>Spitex Sunnmatt</t>
  </si>
  <si>
    <t>Spitex Swiss Care24</t>
  </si>
  <si>
    <t>Flurlingen</t>
  </si>
  <si>
    <t>Spitex Tertianum Letzipark</t>
  </si>
  <si>
    <t>Spitex TEZANA GmbH</t>
  </si>
  <si>
    <t>Spitex Turicum</t>
  </si>
  <si>
    <t>Spitex Wagner</t>
  </si>
  <si>
    <t>Spitex Wiesengrund</t>
  </si>
  <si>
    <t>Spitex WohnSch</t>
  </si>
  <si>
    <t>Spitex zur Mühle</t>
  </si>
  <si>
    <t>Spitex Züri Unterland</t>
  </si>
  <si>
    <t>Riedt bei Neerach</t>
  </si>
  <si>
    <t>Spitex Zürich City</t>
  </si>
  <si>
    <t>Spitex z'Züri dähei GmbH</t>
  </si>
  <si>
    <t>Spitex-Home-Care</t>
  </si>
  <si>
    <t>Spitex-Medimex</t>
  </si>
  <si>
    <t>Stiftung Joël Kinderspitex Schweiz</t>
  </si>
  <si>
    <t>Stiftung Loogarten Spitex</t>
  </si>
  <si>
    <t>Tertianum Spitex</t>
  </si>
  <si>
    <t>UNA SWISS MEDICAL SPITEX</t>
  </si>
  <si>
    <t>Uni Spitex 24</t>
  </si>
  <si>
    <t>wisli psychiatrische Spitex</t>
  </si>
  <si>
    <t>Wyland Spitex</t>
  </si>
  <si>
    <t>Unterstammheim</t>
  </si>
  <si>
    <t>Züri-Pflege GmbH</t>
  </si>
  <si>
    <t>Züri-Spitex N. Rasuo</t>
  </si>
  <si>
    <t>Züri-Waid Spitex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</si>
</sst>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 #,##0.00_ ;_ * \-#,##0.00_ ;_ * &quot;-&quot;??_ ;_ @_ "/>
    <numFmt numFmtId="164" formatCode="_ * #\ ###\ ##0_ ;_ * \-#\ ###\ ##0_ ;_ * &quot;.&quot;_ ;_ @_ "/>
    <numFmt numFmtId="165" formatCode="0.0%"/>
    <numFmt numFmtId="166" formatCode="0.0"/>
    <numFmt numFmtId="167" formatCode="_ * #\ ###\ ##0.0_ ;_ * \-#\ ###\ ##0.0_ ;_ * &quot;.&quot;_ ;_ @_ "/>
    <numFmt numFmtId="168" formatCode="#\ ###\ ##0"/>
    <numFmt numFmtId="169" formatCode="#,##0.0000"/>
    <numFmt numFmtId="170" formatCode="_ * #,##0_ ;_ * \-#,##0_ ;_ * &quot;.&quot;_ ;_ @_ "/>
    <numFmt numFmtId="171" formatCode="#\ ###\ ##0\ ;\-#\ ###\ ##0\ ;_ * &quot;.&quot;_ ;_ @_ "/>
    <numFmt numFmtId="172" formatCode="#\ ###\ ##0;\-#\ ###\ ##0;_ * &quot;.&quot;_ ;_ @_ "/>
    <numFmt numFmtId="173" formatCode="#\ ###\ ##0.0;\-#\ ###\ ##0.0;_ * &quot;.&quot;_ ;_ @_ "/>
    <numFmt numFmtId="174" formatCode="#\ ###\ ##0.00;\-#\ ###\ ##0.00;_*\ &quot;.&quot;_ ;_ @_ "/>
    <numFmt numFmtId="175" formatCode="#\ ###\ ##0.00;\-#\ ###\ ##0.00;_ * &quot;.&quot;_ ;_ @_ "/>
    <numFmt numFmtId="176" formatCode="_ * #####\ ###\ ##0.0_ ;_ * \-#####\ ###\ ##0.0_ ;_ * &quot;.&quot;_ ;_ @_ "/>
    <numFmt numFmtId="177" formatCode="_ * #\ ###\ ##0.00_ ;_ * \-#\ ###\ ##0.00_ ;_ * &quot;.&quot;_ ;_ @_ "/>
    <numFmt numFmtId="178" formatCode="#,##0.00_ ;\-#,##0.00\ "/>
    <numFmt numFmtId="179" formatCode="_ * #\ ###\ ##0.0_ ;_ * \-#\ ###\ ##0.00_ ;_ * &quot;.&quot;_ ;_ @_ "/>
    <numFmt numFmtId="180" formatCode="_ * #\ ###\ ##0_ ;_ * \-#\ ###\ ##0.00_ ;_ * &quot;.&quot;_ ;_ @_ "/>
    <numFmt numFmtId="181" formatCode="0.0000"/>
    <numFmt numFmtId="182" formatCode="#,##0.0"/>
    <numFmt numFmtId="183" formatCode="#\ ###\ ##0;\-#\ ###\ ##0;_*\ &quot;.&quot;_ ;_ @_ "/>
    <numFmt numFmtId="184" formatCode="#\ ###\ ##0.0;\-#\ ###\ ##0.0;_*\ &quot;.&quot;_ ;_ @_ "/>
  </numFmts>
  <fonts count="83">
    <font>
      <sz val="10"/>
      <name val="Arial"/>
    </font>
    <font>
      <sz val="10"/>
      <color theme="1"/>
      <name val="Arial"/>
      <family val="2"/>
    </font>
    <font>
      <sz val="10"/>
      <color theme="1"/>
      <name val="Arial"/>
      <family val="2"/>
    </font>
    <font>
      <sz val="10"/>
      <color theme="1"/>
      <name val="Arial"/>
      <family val="2"/>
    </font>
    <font>
      <sz val="11"/>
      <color theme="1"/>
      <name val="Calibri"/>
      <family val="2"/>
      <scheme val="minor"/>
    </font>
    <font>
      <sz val="8"/>
      <name val="Arial"/>
      <family val="2"/>
    </font>
    <font>
      <b/>
      <sz val="10"/>
      <name val="Arial"/>
      <family val="2"/>
    </font>
    <font>
      <sz val="10"/>
      <name val="Arial"/>
      <family val="2"/>
    </font>
    <font>
      <b/>
      <sz val="11"/>
      <name val="Arial"/>
      <family val="2"/>
    </font>
    <font>
      <b/>
      <sz val="11"/>
      <name val="Arial Black"/>
      <family val="2"/>
    </font>
    <font>
      <b/>
      <sz val="9"/>
      <name val="Arial Black"/>
      <family val="2"/>
    </font>
    <font>
      <b/>
      <sz val="9"/>
      <name val="Arial"/>
      <family val="2"/>
    </font>
    <font>
      <sz val="9"/>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Black"/>
      <family val="2"/>
    </font>
    <font>
      <sz val="10"/>
      <color theme="0"/>
      <name val="Arial Black"/>
      <family val="2"/>
    </font>
    <font>
      <sz val="10"/>
      <name val="Arial Black"/>
      <family val="2"/>
    </font>
    <font>
      <b/>
      <sz val="10"/>
      <color theme="0"/>
      <name val="Arial Black"/>
      <family val="2"/>
    </font>
    <font>
      <sz val="10"/>
      <color theme="0"/>
      <name val="Arial"/>
      <family val="2"/>
    </font>
    <font>
      <sz val="10"/>
      <name val="Arial"/>
    </font>
    <font>
      <sz val="11"/>
      <name val="Arial Black"/>
      <family val="2"/>
    </font>
    <font>
      <vertAlign val="superscript"/>
      <sz val="11"/>
      <name val="Arial Black"/>
      <family val="2"/>
    </font>
    <font>
      <sz val="11"/>
      <color theme="1" tint="0.34998626667073579"/>
      <name val="Arial Black"/>
      <family val="2"/>
    </font>
    <font>
      <b/>
      <sz val="8"/>
      <name val="Arial"/>
      <family val="2"/>
    </font>
    <font>
      <vertAlign val="superscript"/>
      <sz val="8"/>
      <name val="Arial"/>
      <family val="2"/>
    </font>
    <font>
      <i/>
      <sz val="8"/>
      <name val="Arial"/>
      <family val="2"/>
    </font>
    <font>
      <b/>
      <sz val="12"/>
      <name val="Symbol"/>
      <family val="1"/>
      <charset val="2"/>
    </font>
    <font>
      <vertAlign val="superscript"/>
      <sz val="10"/>
      <color theme="0"/>
      <name val="Arial Black"/>
      <family val="2"/>
    </font>
    <font>
      <sz val="12"/>
      <color theme="0"/>
      <name val="Arial Black"/>
      <family val="2"/>
    </font>
    <font>
      <b/>
      <vertAlign val="superscript"/>
      <sz val="10"/>
      <name val="Arial Black"/>
      <family val="2"/>
    </font>
    <font>
      <b/>
      <sz val="9"/>
      <color indexed="81"/>
      <name val="Tahoma"/>
      <family val="2"/>
    </font>
    <font>
      <sz val="9"/>
      <color indexed="81"/>
      <name val="Tahoma"/>
      <family val="2"/>
    </font>
    <font>
      <sz val="10"/>
      <color indexed="8"/>
      <name val="Arial"/>
      <family val="2"/>
    </font>
    <font>
      <b/>
      <sz val="11"/>
      <color theme="1" tint="0.34998626667073579"/>
      <name val="Arial Black"/>
      <family val="2"/>
    </font>
    <font>
      <sz val="12"/>
      <color indexed="8"/>
      <name val="Arial"/>
      <family val="2"/>
    </font>
    <font>
      <vertAlign val="superscript"/>
      <sz val="8"/>
      <color theme="0"/>
      <name val="Arial Black"/>
      <family val="2"/>
    </font>
    <font>
      <sz val="8"/>
      <color theme="0"/>
      <name val="Arial Black"/>
      <family val="2"/>
    </font>
    <font>
      <b/>
      <vertAlign val="superscript"/>
      <sz val="11"/>
      <name val="Arial Black"/>
      <family val="2"/>
    </font>
    <font>
      <b/>
      <sz val="10"/>
      <name val="Arial Unicode MS"/>
      <family val="2"/>
    </font>
    <font>
      <sz val="10"/>
      <color theme="1"/>
      <name val="Arial Black"/>
      <family val="2"/>
    </font>
    <font>
      <sz val="10"/>
      <name val="Arial Unicode MS"/>
      <family val="2"/>
    </font>
    <font>
      <sz val="10"/>
      <color theme="1"/>
      <name val="Calibri"/>
      <family val="2"/>
      <scheme val="minor"/>
    </font>
    <font>
      <b/>
      <vertAlign val="superscript"/>
      <sz val="10"/>
      <name val="Arial"/>
      <family val="2"/>
    </font>
    <font>
      <sz val="11"/>
      <color theme="1"/>
      <name val="Arial Black"/>
      <family val="2"/>
    </font>
    <font>
      <vertAlign val="superscript"/>
      <sz val="9"/>
      <name val="Arial"/>
      <family val="2"/>
    </font>
    <font>
      <vertAlign val="superscript"/>
      <sz val="10"/>
      <name val="Arial"/>
      <family val="2"/>
    </font>
    <font>
      <vertAlign val="superscript"/>
      <sz val="10"/>
      <name val="Arial Black"/>
      <family val="2"/>
    </font>
    <font>
      <b/>
      <sz val="12"/>
      <color indexed="8"/>
      <name val="Arial"/>
      <family val="2"/>
    </font>
    <font>
      <sz val="8"/>
      <color indexed="10"/>
      <name val="Arial"/>
      <family val="2"/>
    </font>
    <font>
      <b/>
      <sz val="8"/>
      <color indexed="10"/>
      <name val="Arial"/>
      <family val="2"/>
    </font>
    <font>
      <sz val="10"/>
      <color rgb="FFFF0000"/>
      <name val="Arial"/>
      <family val="2"/>
    </font>
    <font>
      <sz val="8"/>
      <color theme="1"/>
      <name val="Arial"/>
      <family val="2"/>
    </font>
    <font>
      <sz val="9"/>
      <color theme="1"/>
      <name val="Arial"/>
      <family val="2"/>
    </font>
    <font>
      <sz val="11"/>
      <color theme="1"/>
      <name val="Arial"/>
      <family val="2"/>
    </font>
    <font>
      <sz val="9"/>
      <name val="Arial Black"/>
      <family val="2"/>
    </font>
    <font>
      <vertAlign val="superscript"/>
      <sz val="8"/>
      <color theme="1"/>
      <name val="Arial"/>
      <family val="2"/>
    </font>
    <font>
      <b/>
      <sz val="12"/>
      <name val="Arial"/>
      <family val="2"/>
    </font>
    <font>
      <sz val="8"/>
      <name val="Arial Unicode MS"/>
      <family val="2"/>
    </font>
    <font>
      <b/>
      <sz val="8"/>
      <name val="Arial Unicode MS"/>
      <family val="2"/>
    </font>
    <font>
      <b/>
      <sz val="11"/>
      <name val="Arial"/>
      <family val="1"/>
      <charset val="204"/>
    </font>
    <font>
      <vertAlign val="superscript"/>
      <sz val="11"/>
      <color theme="1"/>
      <name val="Calibri"/>
      <family val="2"/>
      <scheme val="minor"/>
    </font>
    <font>
      <vertAlign val="superscript"/>
      <sz val="10"/>
      <color theme="1"/>
      <name val="Arial"/>
      <family val="2"/>
    </font>
    <font>
      <b/>
      <sz val="10"/>
      <color theme="1"/>
      <name val="Arial"/>
      <family val="2"/>
    </font>
    <font>
      <b/>
      <sz val="16"/>
      <name val="Arial"/>
      <family val="2"/>
    </font>
    <font>
      <sz val="8"/>
      <color theme="1"/>
      <name val="Calibri"/>
      <family val="2"/>
      <scheme val="minor"/>
    </font>
    <font>
      <b/>
      <sz val="9"/>
      <color indexed="81"/>
      <name val="Segoe UI"/>
      <family val="2"/>
    </font>
    <font>
      <sz val="9"/>
      <color indexed="81"/>
      <name val="Segoe UI"/>
      <family val="2"/>
    </font>
    <font>
      <sz val="8"/>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85EA0"/>
        <bgColor indexed="64"/>
      </patternFill>
    </fill>
    <fill>
      <patternFill patternType="solid">
        <fgColor theme="8" tint="0.59999389629810485"/>
        <bgColor indexed="64"/>
      </patternFill>
    </fill>
    <fill>
      <patternFill patternType="solid">
        <fgColor theme="7"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style="hair">
        <color auto="1"/>
      </right>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s>
  <cellStyleXfs count="45">
    <xf numFmtId="0" fontId="0"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8" fillId="32" borderId="0" applyNumberFormat="0" applyBorder="0" applyAlignment="0" applyProtection="0"/>
    <xf numFmtId="0" fontId="4" fillId="0" borderId="0"/>
    <xf numFmtId="0" fontId="4" fillId="8" borderId="8" applyNumberFormat="0" applyFont="0" applyAlignment="0" applyProtection="0"/>
    <xf numFmtId="9" fontId="34" fillId="0" borderId="0" applyFont="0" applyFill="0" applyBorder="0" applyAlignment="0" applyProtection="0"/>
    <xf numFmtId="43" fontId="34" fillId="0" borderId="0" applyFont="0" applyFill="0" applyBorder="0" applyAlignment="0" applyProtection="0"/>
  </cellStyleXfs>
  <cellXfs count="632">
    <xf numFmtId="0" fontId="0" fillId="0" borderId="0" xfId="0"/>
    <xf numFmtId="0" fontId="6" fillId="0" borderId="0" xfId="0" applyFont="1" applyBorder="1" applyAlignment="1"/>
    <xf numFmtId="0" fontId="7" fillId="0" borderId="0" xfId="0" applyFont="1" applyBorder="1" applyAlignment="1">
      <alignment horizontal="left"/>
    </xf>
    <xf numFmtId="0" fontId="7" fillId="0" borderId="0" xfId="0" applyFont="1" applyBorder="1" applyAlignment="1"/>
    <xf numFmtId="0" fontId="7" fillId="0" borderId="0" xfId="0" applyFont="1"/>
    <xf numFmtId="0" fontId="7" fillId="0" borderId="0" xfId="0" applyFont="1" applyBorder="1"/>
    <xf numFmtId="0" fontId="6" fillId="0" borderId="0" xfId="0" applyFont="1" applyBorder="1" applyAlignment="1">
      <alignment horizontal="left"/>
    </xf>
    <xf numFmtId="0" fontId="8" fillId="0" borderId="0" xfId="0" applyFont="1" applyFill="1" applyAlignment="1">
      <alignment horizontal="center" wrapText="1"/>
    </xf>
    <xf numFmtId="0" fontId="9" fillId="0" borderId="0" xfId="0" applyFont="1" applyAlignment="1">
      <alignment horizontal="left"/>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5" fillId="0" borderId="0" xfId="0" applyFont="1" applyAlignment="1">
      <alignment horizontal="left"/>
    </xf>
    <xf numFmtId="0" fontId="5" fillId="0" borderId="0" xfId="0" applyFont="1" applyBorder="1" applyAlignment="1">
      <alignment horizontal="left"/>
    </xf>
    <xf numFmtId="0" fontId="29" fillId="0" borderId="0" xfId="0" applyFont="1" applyAlignment="1">
      <alignment horizontal="left"/>
    </xf>
    <xf numFmtId="0" fontId="30" fillId="33" borderId="0" xfId="0" applyFont="1" applyFill="1" applyBorder="1" applyAlignment="1">
      <alignment horizontal="left" vertical="center" wrapText="1"/>
    </xf>
    <xf numFmtId="0" fontId="30" fillId="33" borderId="0" xfId="0" applyFont="1" applyFill="1" applyBorder="1" applyAlignment="1">
      <alignment horizontal="left" vertical="center"/>
    </xf>
    <xf numFmtId="0" fontId="9" fillId="0" borderId="0" xfId="0" applyFont="1" applyBorder="1" applyAlignment="1"/>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32" fillId="33" borderId="0" xfId="41" applyFont="1" applyFill="1" applyBorder="1" applyAlignment="1">
      <alignment vertical="center"/>
    </xf>
    <xf numFmtId="0" fontId="33" fillId="0" borderId="0" xfId="0" applyFont="1"/>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7" fillId="0" borderId="0" xfId="0" applyFont="1" applyAlignment="1">
      <alignment horizontal="left"/>
    </xf>
    <xf numFmtId="0" fontId="6" fillId="0" borderId="0" xfId="0" applyFont="1" applyAlignment="1">
      <alignment horizontal="left"/>
    </xf>
    <xf numFmtId="0" fontId="6" fillId="0" borderId="0" xfId="0" applyFont="1" applyAlignment="1"/>
    <xf numFmtId="0" fontId="7" fillId="0" borderId="0" xfId="0" applyFont="1" applyAlignment="1"/>
    <xf numFmtId="0" fontId="7" fillId="0" borderId="0" xfId="0" applyFont="1" applyAlignment="1">
      <alignment horizontal="left" wrapText="1"/>
    </xf>
    <xf numFmtId="0" fontId="29" fillId="0" borderId="0" xfId="0" applyFont="1" applyFill="1" applyBorder="1" applyAlignment="1">
      <alignment horizontal="left" vertical="center"/>
    </xf>
    <xf numFmtId="164" fontId="29" fillId="0" borderId="0" xfId="0" applyNumberFormat="1" applyFont="1" applyFill="1" applyBorder="1" applyAlignment="1">
      <alignment horizontal="right" vertical="center"/>
    </xf>
    <xf numFmtId="0" fontId="7" fillId="0" borderId="0" xfId="0" applyFont="1" applyFill="1" applyBorder="1" applyAlignment="1">
      <alignment horizontal="left" vertical="center"/>
    </xf>
    <xf numFmtId="164" fontId="7" fillId="0" borderId="0" xfId="0" applyNumberFormat="1" applyFont="1" applyFill="1" applyBorder="1" applyAlignment="1">
      <alignment horizontal="right"/>
    </xf>
    <xf numFmtId="164" fontId="6" fillId="0" borderId="0" xfId="0" applyNumberFormat="1" applyFont="1" applyFill="1" applyBorder="1" applyAlignment="1">
      <alignment horizontal="right" vertical="center"/>
    </xf>
    <xf numFmtId="165" fontId="7" fillId="0" borderId="0" xfId="43" applyNumberFormat="1" applyFont="1"/>
    <xf numFmtId="0" fontId="5" fillId="0" borderId="0" xfId="0" applyFont="1" applyBorder="1" applyAlignment="1"/>
    <xf numFmtId="3" fontId="7" fillId="0" borderId="0" xfId="0" applyNumberFormat="1" applyFont="1"/>
    <xf numFmtId="0" fontId="35" fillId="0" borderId="0" xfId="0" applyFont="1" applyAlignment="1"/>
    <xf numFmtId="0" fontId="37" fillId="0" borderId="0" xfId="0" applyFont="1" applyAlignment="1"/>
    <xf numFmtId="0" fontId="30" fillId="33" borderId="0" xfId="0" applyFont="1" applyFill="1" applyBorder="1" applyAlignment="1">
      <alignment horizontal="right" vertical="center" wrapText="1"/>
    </xf>
    <xf numFmtId="0" fontId="29" fillId="0" borderId="0" xfId="0" applyFont="1" applyFill="1" applyBorder="1" applyAlignment="1">
      <alignment wrapText="1"/>
    </xf>
    <xf numFmtId="3" fontId="38" fillId="0" borderId="0" xfId="0" applyNumberFormat="1" applyFont="1" applyFill="1" applyBorder="1" applyAlignment="1">
      <alignment horizontal="center" vertical="center" wrapText="1"/>
    </xf>
    <xf numFmtId="0" fontId="29" fillId="0" borderId="0" xfId="0" applyFont="1" applyFill="1" applyBorder="1" applyAlignment="1">
      <alignment vertical="center" wrapText="1"/>
    </xf>
    <xf numFmtId="164" fontId="29" fillId="0" borderId="0" xfId="0" applyNumberFormat="1" applyFont="1" applyFill="1" applyBorder="1" applyAlignment="1">
      <alignment horizontal="right" vertical="center" wrapText="1" indent="1"/>
    </xf>
    <xf numFmtId="0" fontId="7" fillId="0" borderId="0" xfId="0" applyFont="1" applyFill="1" applyBorder="1" applyAlignment="1">
      <alignment horizontal="left" vertical="center" wrapText="1"/>
    </xf>
    <xf numFmtId="164" fontId="7" fillId="0" borderId="0" xfId="0" applyNumberFormat="1" applyFont="1" applyFill="1" applyBorder="1" applyAlignment="1">
      <alignment horizontal="right" vertical="center" wrapText="1" indent="1"/>
    </xf>
    <xf numFmtId="0" fontId="7" fillId="0" borderId="0" xfId="0" applyFont="1" applyFill="1" applyBorder="1"/>
    <xf numFmtId="164" fontId="7" fillId="0" borderId="0" xfId="0" applyNumberFormat="1" applyFont="1" applyFill="1" applyBorder="1"/>
    <xf numFmtId="0" fontId="29" fillId="0" borderId="0" xfId="0" applyFont="1" applyFill="1" applyBorder="1" applyAlignment="1"/>
    <xf numFmtId="164" fontId="7" fillId="0" borderId="0" xfId="0" applyNumberFormat="1" applyFont="1" applyFill="1" applyBorder="1" applyAlignment="1">
      <alignment horizontal="right" vertical="center" indent="1"/>
    </xf>
    <xf numFmtId="0" fontId="7" fillId="0" borderId="0" xfId="0" applyFont="1" applyFill="1" applyBorder="1" applyAlignment="1"/>
    <xf numFmtId="0" fontId="7" fillId="0" borderId="0" xfId="0" applyFont="1" applyBorder="1" applyAlignment="1">
      <alignment wrapText="1"/>
    </xf>
    <xf numFmtId="0" fontId="5" fillId="0" borderId="0" xfId="0" applyFont="1" applyBorder="1" applyAlignment="1">
      <alignment wrapText="1"/>
    </xf>
    <xf numFmtId="3" fontId="7" fillId="0" borderId="0" xfId="0" applyNumberFormat="1" applyFont="1" applyFill="1"/>
    <xf numFmtId="0" fontId="5" fillId="0" borderId="0" xfId="0" applyFont="1" applyFill="1" applyBorder="1" applyAlignment="1">
      <alignment horizontal="left"/>
    </xf>
    <xf numFmtId="0" fontId="12" fillId="0" borderId="0" xfId="0" applyFont="1" applyFill="1" applyAlignment="1">
      <alignment horizontal="left"/>
    </xf>
    <xf numFmtId="0" fontId="12" fillId="0" borderId="0" xfId="0" applyFont="1" applyAlignment="1">
      <alignment horizontal="left"/>
    </xf>
    <xf numFmtId="0" fontId="11" fillId="0" borderId="0" xfId="0" applyFont="1" applyAlignment="1">
      <alignment horizontal="left"/>
    </xf>
    <xf numFmtId="0" fontId="30" fillId="33" borderId="0" xfId="0" applyFont="1" applyFill="1" applyBorder="1" applyAlignment="1">
      <alignment horizontal="right" vertical="center"/>
    </xf>
    <xf numFmtId="0" fontId="29" fillId="0" borderId="0" xfId="0" applyFont="1" applyFill="1" applyBorder="1" applyAlignment="1">
      <alignment horizontal="left" vertical="center" wrapText="1"/>
    </xf>
    <xf numFmtId="0" fontId="11" fillId="0" borderId="0" xfId="0" applyFont="1" applyFill="1" applyBorder="1" applyAlignment="1">
      <alignment horizontal="right" vertical="center" wrapText="1" indent="1"/>
    </xf>
    <xf numFmtId="3" fontId="11" fillId="0" borderId="0" xfId="0" applyNumberFormat="1" applyFont="1" applyFill="1" applyBorder="1" applyAlignment="1">
      <alignment horizontal="right" vertical="center" wrapText="1" indent="1"/>
    </xf>
    <xf numFmtId="164" fontId="6" fillId="0" borderId="0" xfId="0" applyNumberFormat="1" applyFont="1" applyFill="1" applyBorder="1" applyAlignment="1">
      <alignment horizontal="right" vertical="center" wrapText="1" inden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right" vertical="center" wrapText="1" indent="1"/>
    </xf>
    <xf numFmtId="0" fontId="6" fillId="0" borderId="0" xfId="0" applyFont="1" applyFill="1" applyBorder="1" applyAlignment="1">
      <alignment horizontal="right" vertical="center" wrapText="1" indent="1"/>
    </xf>
    <xf numFmtId="0" fontId="5" fillId="0" borderId="0" xfId="0" applyFont="1" applyFill="1"/>
    <xf numFmtId="2" fontId="5" fillId="0" borderId="0" xfId="0" applyNumberFormat="1" applyFont="1" applyFill="1" applyAlignment="1">
      <alignment wrapText="1"/>
    </xf>
    <xf numFmtId="0" fontId="31" fillId="0" borderId="0" xfId="0" applyFont="1" applyFill="1"/>
    <xf numFmtId="164" fontId="12" fillId="0" borderId="0" xfId="0" applyNumberFormat="1" applyFont="1" applyFill="1"/>
    <xf numFmtId="0" fontId="0" fillId="0" borderId="0" xfId="0" applyFill="1"/>
    <xf numFmtId="0" fontId="12" fillId="0" borderId="0" xfId="0" applyFont="1" applyFill="1"/>
    <xf numFmtId="0" fontId="10" fillId="0" borderId="0" xfId="0" applyFont="1" applyFill="1"/>
    <xf numFmtId="164" fontId="10" fillId="0" borderId="0" xfId="0" applyNumberFormat="1" applyFont="1" applyFill="1"/>
    <xf numFmtId="164" fontId="0" fillId="0" borderId="0" xfId="0" applyNumberFormat="1"/>
    <xf numFmtId="0" fontId="12" fillId="0" borderId="10" xfId="0" applyFont="1" applyFill="1" applyBorder="1"/>
    <xf numFmtId="164" fontId="12" fillId="0" borderId="11" xfId="0" applyNumberFormat="1" applyFont="1" applyFill="1" applyBorder="1"/>
    <xf numFmtId="164" fontId="12" fillId="0" borderId="12" xfId="0" applyNumberFormat="1" applyFont="1" applyFill="1" applyBorder="1"/>
    <xf numFmtId="0" fontId="12" fillId="0" borderId="11" xfId="0" applyFont="1" applyFill="1" applyBorder="1"/>
    <xf numFmtId="166" fontId="10" fillId="0" borderId="0" xfId="0" applyNumberFormat="1" applyFont="1" applyFill="1"/>
    <xf numFmtId="167" fontId="10" fillId="0" borderId="0" xfId="0" applyNumberFormat="1" applyFont="1" applyFill="1"/>
    <xf numFmtId="166" fontId="12" fillId="0" borderId="0" xfId="0" applyNumberFormat="1" applyFont="1" applyFill="1"/>
    <xf numFmtId="167" fontId="12" fillId="0" borderId="0" xfId="0" applyNumberFormat="1" applyFont="1" applyFill="1"/>
    <xf numFmtId="166" fontId="12" fillId="0" borderId="10" xfId="0" applyNumberFormat="1" applyFont="1" applyFill="1" applyBorder="1"/>
    <xf numFmtId="167" fontId="12" fillId="0" borderId="11" xfId="0" applyNumberFormat="1" applyFont="1" applyFill="1" applyBorder="1"/>
    <xf numFmtId="167" fontId="12" fillId="0" borderId="12" xfId="0" applyNumberFormat="1" applyFont="1" applyFill="1" applyBorder="1"/>
    <xf numFmtId="166" fontId="12" fillId="0" borderId="11" xfId="0" applyNumberFormat="1" applyFont="1" applyFill="1" applyBorder="1"/>
    <xf numFmtId="164" fontId="11" fillId="0" borderId="0" xfId="0" applyNumberFormat="1" applyFont="1" applyFill="1"/>
    <xf numFmtId="167" fontId="11" fillId="0" borderId="0" xfId="0" applyNumberFormat="1" applyFont="1" applyFill="1"/>
    <xf numFmtId="0" fontId="12" fillId="0" borderId="13" xfId="0" applyFont="1" applyFill="1" applyBorder="1"/>
    <xf numFmtId="167" fontId="12" fillId="0" borderId="13" xfId="0" applyNumberFormat="1" applyFont="1" applyFill="1" applyBorder="1"/>
    <xf numFmtId="3" fontId="0" fillId="0" borderId="0" xfId="0" applyNumberFormat="1" applyAlignment="1">
      <alignment horizontal="right" indent="1"/>
    </xf>
    <xf numFmtId="0" fontId="0" fillId="0" borderId="0" xfId="0" applyAlignment="1">
      <alignment horizontal="left"/>
    </xf>
    <xf numFmtId="0" fontId="40" fillId="0" borderId="0" xfId="0" quotePrefix="1" applyFont="1" applyAlignment="1">
      <alignment horizontal="right"/>
    </xf>
    <xf numFmtId="2" fontId="7" fillId="0" borderId="0" xfId="0" applyNumberFormat="1" applyFont="1" applyAlignment="1">
      <alignment horizontal="left" wrapText="1"/>
    </xf>
    <xf numFmtId="168" fontId="29" fillId="0" borderId="0" xfId="0" applyNumberFormat="1" applyFont="1" applyFill="1" applyBorder="1" applyAlignment="1">
      <alignment vertical="center" wrapText="1"/>
    </xf>
    <xf numFmtId="168" fontId="6" fillId="0" borderId="0" xfId="0" applyNumberFormat="1" applyFont="1" applyFill="1" applyBorder="1" applyAlignment="1">
      <alignment vertical="center" wrapText="1"/>
    </xf>
    <xf numFmtId="168" fontId="7" fillId="0" borderId="0" xfId="0" applyNumberFormat="1" applyFont="1" applyFill="1" applyBorder="1" applyAlignment="1">
      <alignment horizontal="left"/>
    </xf>
    <xf numFmtId="168" fontId="29" fillId="0" borderId="0" xfId="0" applyNumberFormat="1" applyFont="1" applyFill="1" applyBorder="1" applyAlignment="1">
      <alignment horizontal="left" vertical="center" wrapText="1"/>
    </xf>
    <xf numFmtId="168" fontId="29" fillId="0" borderId="0" xfId="0" applyNumberFormat="1" applyFont="1" applyFill="1" applyBorder="1" applyAlignment="1">
      <alignment horizontal="right" wrapText="1" indent="1"/>
    </xf>
    <xf numFmtId="1" fontId="0" fillId="0" borderId="0" xfId="0" applyNumberFormat="1" applyAlignment="1">
      <alignment horizontal="left"/>
    </xf>
    <xf numFmtId="3" fontId="0" fillId="0" borderId="0" xfId="0" applyNumberFormat="1" applyAlignment="1">
      <alignment horizontal="left"/>
    </xf>
    <xf numFmtId="168" fontId="7" fillId="0" borderId="0" xfId="0" applyNumberFormat="1" applyFont="1" applyFill="1" applyBorder="1" applyAlignment="1">
      <alignment horizontal="left" vertical="center" wrapText="1"/>
    </xf>
    <xf numFmtId="168" fontId="7" fillId="0" borderId="0" xfId="0" applyNumberFormat="1" applyFont="1" applyFill="1" applyBorder="1" applyAlignment="1">
      <alignment horizontal="right" wrapText="1" indent="1"/>
    </xf>
    <xf numFmtId="168" fontId="6" fillId="0" borderId="0" xfId="0" applyNumberFormat="1" applyFont="1" applyFill="1" applyBorder="1" applyAlignment="1">
      <alignment horizontal="left" vertical="center" wrapText="1"/>
    </xf>
    <xf numFmtId="168" fontId="12" fillId="0" borderId="0" xfId="0" applyNumberFormat="1" applyFont="1" applyFill="1" applyBorder="1" applyAlignment="1">
      <alignment horizontal="left" vertical="center" wrapText="1"/>
    </xf>
    <xf numFmtId="168" fontId="12" fillId="0" borderId="0" xfId="0" applyNumberFormat="1" applyFont="1" applyFill="1" applyBorder="1" applyAlignment="1">
      <alignment horizontal="right" wrapText="1" indent="1"/>
    </xf>
    <xf numFmtId="0" fontId="0" fillId="0" borderId="0" xfId="0" applyBorder="1" applyAlignment="1">
      <alignment horizontal="left"/>
    </xf>
    <xf numFmtId="0" fontId="5" fillId="0" borderId="0" xfId="0" quotePrefix="1" applyFont="1" applyBorder="1" applyAlignment="1"/>
    <xf numFmtId="0" fontId="39" fillId="0" borderId="0" xfId="0" applyFont="1" applyFill="1" applyBorder="1" applyAlignment="1">
      <alignment horizontal="left"/>
    </xf>
    <xf numFmtId="0" fontId="7" fillId="0" borderId="0" xfId="0" applyFont="1" applyFill="1" applyAlignment="1"/>
    <xf numFmtId="0" fontId="5" fillId="0" borderId="0" xfId="0" applyFont="1" applyFill="1" applyAlignment="1"/>
    <xf numFmtId="0" fontId="6" fillId="0" borderId="0" xfId="0" applyFont="1" applyAlignment="1">
      <alignment horizontal="left"/>
    </xf>
    <xf numFmtId="0" fontId="47" fillId="0" borderId="0" xfId="0" applyFont="1" applyFill="1" applyBorder="1" applyAlignment="1"/>
    <xf numFmtId="0" fontId="48" fillId="0" borderId="0" xfId="0" applyFont="1" applyAlignment="1">
      <alignment horizontal="left"/>
    </xf>
    <xf numFmtId="0" fontId="49" fillId="0" borderId="0" xfId="0" applyFont="1" applyFill="1" applyBorder="1" applyAlignment="1">
      <alignment vertical="center"/>
    </xf>
    <xf numFmtId="0"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vertical="center" wrapText="1"/>
    </xf>
    <xf numFmtId="0" fontId="6" fillId="0" borderId="0" xfId="0" applyFont="1" applyFill="1" applyBorder="1" applyAlignment="1">
      <alignment vertical="center" wrapText="1"/>
    </xf>
    <xf numFmtId="1" fontId="29" fillId="0" borderId="0" xfId="0" applyNumberFormat="1" applyFont="1" applyFill="1" applyBorder="1" applyAlignment="1">
      <alignment horizontal="center" wrapText="1"/>
    </xf>
    <xf numFmtId="169" fontId="7" fillId="0" borderId="0" xfId="0" applyNumberFormat="1" applyFont="1" applyFill="1" applyAlignment="1"/>
    <xf numFmtId="3" fontId="7" fillId="0" borderId="0" xfId="0" applyNumberFormat="1" applyFont="1" applyFill="1" applyAlignment="1"/>
    <xf numFmtId="166" fontId="7" fillId="0" borderId="0" xfId="0" applyNumberFormat="1" applyFont="1" applyFill="1" applyBorder="1" applyAlignment="1">
      <alignment horizontal="center" wrapText="1"/>
    </xf>
    <xf numFmtId="168" fontId="7" fillId="0" borderId="0" xfId="0" applyNumberFormat="1" applyFont="1" applyFill="1" applyBorder="1" applyAlignment="1">
      <alignment vertical="center"/>
    </xf>
    <xf numFmtId="166" fontId="7" fillId="0" borderId="0" xfId="0" applyNumberFormat="1" applyFont="1" applyFill="1" applyBorder="1" applyAlignment="1">
      <alignment horizontal="right" wrapText="1" indent="1"/>
    </xf>
    <xf numFmtId="168" fontId="7" fillId="0" borderId="0" xfId="0" applyNumberFormat="1" applyFont="1" applyFill="1" applyBorder="1" applyAlignment="1"/>
    <xf numFmtId="166" fontId="7" fillId="0" borderId="0" xfId="0" applyNumberFormat="1" applyFont="1" applyFill="1" applyBorder="1" applyAlignment="1">
      <alignment horizontal="center"/>
    </xf>
    <xf numFmtId="168" fontId="29" fillId="0" borderId="0" xfId="0" applyNumberFormat="1" applyFont="1" applyFill="1" applyBorder="1" applyAlignment="1">
      <alignment vertical="top"/>
    </xf>
    <xf numFmtId="168" fontId="7" fillId="0" borderId="0" xfId="0" applyNumberFormat="1" applyFont="1" applyFill="1" applyBorder="1" applyAlignment="1">
      <alignment horizontal="right" vertical="center"/>
    </xf>
    <xf numFmtId="168" fontId="7" fillId="0" borderId="0" xfId="0" applyNumberFormat="1" applyFont="1" applyFill="1" applyBorder="1" applyAlignment="1">
      <alignment horizontal="right" vertical="center" wrapText="1"/>
    </xf>
    <xf numFmtId="166" fontId="7" fillId="0" borderId="0" xfId="0" applyNumberFormat="1" applyFont="1" applyFill="1" applyBorder="1" applyAlignment="1">
      <alignment horizontal="center" vertical="center"/>
    </xf>
    <xf numFmtId="168" fontId="6" fillId="0" borderId="0" xfId="0" applyNumberFormat="1" applyFont="1" applyFill="1" applyBorder="1" applyAlignment="1">
      <alignment vertical="center"/>
    </xf>
    <xf numFmtId="168" fontId="29" fillId="0" borderId="0" xfId="0" applyNumberFormat="1" applyFont="1" applyFill="1" applyBorder="1" applyAlignment="1">
      <alignment vertical="center"/>
    </xf>
    <xf numFmtId="0" fontId="7" fillId="0" borderId="0" xfId="0" applyFont="1" applyBorder="1" applyAlignment="1">
      <alignment horizontal="right" wrapText="1"/>
    </xf>
    <xf numFmtId="168" fontId="7" fillId="0" borderId="0" xfId="0" applyNumberFormat="1" applyFont="1" applyFill="1" applyBorder="1" applyAlignment="1">
      <alignment horizontal="left" vertical="center"/>
    </xf>
    <xf numFmtId="3" fontId="7" fillId="0" borderId="0" xfId="0" applyNumberFormat="1" applyFont="1" applyAlignment="1">
      <alignment horizontal="right" indent="1"/>
    </xf>
    <xf numFmtId="0" fontId="29" fillId="0" borderId="0" xfId="0" applyFont="1" applyFill="1" applyAlignment="1">
      <alignment wrapText="1"/>
    </xf>
    <xf numFmtId="0" fontId="0" fillId="0" borderId="0" xfId="0" applyAlignment="1"/>
    <xf numFmtId="168" fontId="53" fillId="0" borderId="0" xfId="0" applyNumberFormat="1" applyFont="1" applyFill="1" applyBorder="1" applyAlignment="1">
      <alignment horizontal="right" vertical="center" wrapText="1" indent="1"/>
    </xf>
    <xf numFmtId="168" fontId="7" fillId="0" borderId="0" xfId="0" applyNumberFormat="1" applyFont="1" applyFill="1" applyBorder="1" applyAlignment="1">
      <alignment horizontal="right" indent="1"/>
    </xf>
    <xf numFmtId="168" fontId="10" fillId="0" borderId="0" xfId="0" applyNumberFormat="1" applyFont="1" applyFill="1" applyBorder="1" applyAlignment="1">
      <alignment horizontal="left" vertical="center" wrapText="1"/>
    </xf>
    <xf numFmtId="164" fontId="10" fillId="0" borderId="0" xfId="0" applyNumberFormat="1" applyFont="1" applyFill="1" applyBorder="1" applyAlignment="1">
      <alignment horizontal="right" wrapText="1" indent="1"/>
    </xf>
    <xf numFmtId="164" fontId="12" fillId="0" borderId="0" xfId="0" applyNumberFormat="1" applyFont="1" applyFill="1" applyBorder="1" applyAlignment="1">
      <alignment horizontal="right" wrapText="1" indent="1"/>
    </xf>
    <xf numFmtId="164" fontId="53" fillId="0" borderId="0" xfId="0" applyNumberFormat="1" applyFont="1" applyFill="1" applyBorder="1" applyAlignment="1">
      <alignment horizontal="right" vertical="center" wrapText="1" indent="1"/>
    </xf>
    <xf numFmtId="164" fontId="7" fillId="0" borderId="0" xfId="0" applyNumberFormat="1" applyFont="1" applyFill="1" applyBorder="1" applyAlignment="1">
      <alignment horizontal="right" indent="1"/>
    </xf>
    <xf numFmtId="164" fontId="7" fillId="0" borderId="0" xfId="0" applyNumberFormat="1" applyFont="1" applyFill="1" applyBorder="1" applyAlignment="1">
      <alignment horizontal="left"/>
    </xf>
    <xf numFmtId="0" fontId="5" fillId="0" borderId="0" xfId="0" quotePrefix="1" applyFont="1" applyAlignment="1">
      <alignment horizontal="left"/>
    </xf>
    <xf numFmtId="0" fontId="39" fillId="0" borderId="0" xfId="0" applyFont="1" applyAlignment="1">
      <alignment horizontal="left"/>
    </xf>
    <xf numFmtId="0" fontId="29" fillId="0" borderId="0" xfId="0" applyFont="1" applyFill="1" applyAlignment="1">
      <alignment horizontal="left"/>
    </xf>
    <xf numFmtId="0" fontId="38" fillId="0" borderId="0" xfId="0" applyFont="1" applyFill="1" applyAlignment="1">
      <alignment horizontal="center" wrapText="1"/>
    </xf>
    <xf numFmtId="0" fontId="29" fillId="0" borderId="0" xfId="0" applyFont="1" applyFill="1" applyBorder="1" applyAlignment="1">
      <alignment horizontal="left"/>
    </xf>
    <xf numFmtId="3" fontId="6" fillId="0" borderId="0" xfId="0" applyNumberFormat="1" applyFont="1" applyFill="1" applyBorder="1" applyAlignment="1">
      <alignment horizontal="left" vertical="center"/>
    </xf>
    <xf numFmtId="3" fontId="7" fillId="0" borderId="0" xfId="0" applyNumberFormat="1" applyFont="1" applyFill="1" applyBorder="1" applyAlignment="1">
      <alignment horizontal="right" indent="1"/>
    </xf>
    <xf numFmtId="3" fontId="7" fillId="0" borderId="0" xfId="0" applyNumberFormat="1" applyFont="1" applyFill="1" applyBorder="1" applyAlignment="1">
      <alignment horizontal="left"/>
    </xf>
    <xf numFmtId="164" fontId="29" fillId="0" borderId="0" xfId="0" applyNumberFormat="1" applyFont="1" applyFill="1" applyBorder="1" applyAlignment="1"/>
    <xf numFmtId="164" fontId="29" fillId="0" borderId="0" xfId="0" applyNumberFormat="1" applyFont="1" applyFill="1" applyBorder="1" applyAlignment="1">
      <alignment wrapText="1"/>
    </xf>
    <xf numFmtId="164" fontId="7" fillId="0" borderId="0" xfId="0" applyNumberFormat="1" applyFont="1" applyFill="1" applyBorder="1" applyAlignment="1"/>
    <xf numFmtId="164" fontId="7" fillId="0" borderId="0" xfId="0" applyNumberFormat="1" applyFont="1" applyFill="1" applyBorder="1" applyAlignment="1">
      <alignment wrapText="1"/>
    </xf>
    <xf numFmtId="168" fontId="7" fillId="0" borderId="0" xfId="0" applyNumberFormat="1" applyFont="1" applyFill="1" applyBorder="1" applyAlignment="1">
      <alignment wrapText="1"/>
    </xf>
    <xf numFmtId="0" fontId="29" fillId="0" borderId="0" xfId="0" applyFont="1" applyFill="1" applyBorder="1" applyAlignment="1">
      <alignment vertical="center"/>
    </xf>
    <xf numFmtId="164" fontId="6" fillId="0" borderId="0" xfId="0" applyNumberFormat="1" applyFont="1" applyFill="1" applyBorder="1" applyAlignment="1">
      <alignment vertical="center"/>
    </xf>
    <xf numFmtId="0" fontId="39" fillId="0" borderId="0" xfId="0" applyFont="1" applyBorder="1" applyAlignment="1">
      <alignment horizontal="left"/>
    </xf>
    <xf numFmtId="0" fontId="54" fillId="0" borderId="0" xfId="0" applyFont="1" applyAlignment="1">
      <alignment horizontal="left"/>
    </xf>
    <xf numFmtId="168" fontId="0" fillId="0" borderId="0" xfId="0" applyNumberFormat="1" applyAlignment="1">
      <alignment horizontal="right" indent="1"/>
    </xf>
    <xf numFmtId="168" fontId="48" fillId="0" borderId="0" xfId="0" applyNumberFormat="1" applyFont="1" applyAlignment="1">
      <alignment horizontal="left"/>
    </xf>
    <xf numFmtId="168" fontId="29" fillId="0" borderId="0" xfId="0" applyNumberFormat="1" applyFont="1" applyFill="1" applyBorder="1" applyAlignment="1">
      <alignment horizontal="right" vertical="center" wrapText="1" indent="1"/>
    </xf>
    <xf numFmtId="168" fontId="54" fillId="0" borderId="0" xfId="0" applyNumberFormat="1" applyFont="1" applyFill="1" applyBorder="1" applyAlignment="1">
      <alignment horizontal="right" indent="1"/>
    </xf>
    <xf numFmtId="168" fontId="54" fillId="0" borderId="0" xfId="0" applyNumberFormat="1" applyFont="1" applyFill="1" applyBorder="1" applyAlignment="1">
      <alignment horizontal="left"/>
    </xf>
    <xf numFmtId="164" fontId="29" fillId="0" borderId="0" xfId="0" applyNumberFormat="1" applyFont="1" applyFill="1" applyBorder="1" applyAlignment="1">
      <alignment horizontal="left" vertical="center" wrapText="1"/>
    </xf>
    <xf numFmtId="164" fontId="29" fillId="0" borderId="0" xfId="0" applyNumberFormat="1" applyFont="1" applyFill="1" applyBorder="1" applyAlignment="1">
      <alignment horizontal="right" wrapText="1" indent="1"/>
    </xf>
    <xf numFmtId="164" fontId="53" fillId="0" borderId="0" xfId="0" applyNumberFormat="1" applyFont="1" applyFill="1" applyBorder="1" applyAlignment="1">
      <alignment horizontal="left" vertical="center" wrapText="1"/>
    </xf>
    <xf numFmtId="164" fontId="53" fillId="0" borderId="0" xfId="0" applyNumberFormat="1" applyFont="1" applyFill="1" applyBorder="1" applyAlignment="1">
      <alignment horizontal="right" wrapText="1" indent="1"/>
    </xf>
    <xf numFmtId="164" fontId="7" fillId="0" borderId="0" xfId="0" applyNumberFormat="1" applyFont="1" applyFill="1" applyBorder="1" applyAlignment="1">
      <alignment horizontal="left" vertical="center" wrapText="1"/>
    </xf>
    <xf numFmtId="164" fontId="7" fillId="0" borderId="0" xfId="0" applyNumberFormat="1" applyFont="1" applyFill="1" applyBorder="1" applyAlignment="1">
      <alignment horizontal="right" wrapText="1" indent="1"/>
    </xf>
    <xf numFmtId="164" fontId="55" fillId="0" borderId="0" xfId="0" applyNumberFormat="1" applyFont="1" applyFill="1" applyBorder="1" applyAlignment="1">
      <alignment horizontal="right" wrapText="1" indent="1"/>
    </xf>
    <xf numFmtId="164" fontId="31" fillId="0" borderId="0" xfId="0" applyNumberFormat="1" applyFont="1" applyFill="1" applyBorder="1" applyAlignment="1">
      <alignment horizontal="right" indent="1"/>
    </xf>
    <xf numFmtId="164" fontId="31" fillId="0" borderId="0" xfId="0" applyNumberFormat="1" applyFont="1" applyFill="1" applyBorder="1" applyAlignment="1">
      <alignment horizontal="left"/>
    </xf>
    <xf numFmtId="164" fontId="53" fillId="0" borderId="0" xfId="0" applyNumberFormat="1" applyFont="1" applyFill="1" applyBorder="1" applyAlignment="1">
      <alignment vertical="center" wrapText="1"/>
    </xf>
    <xf numFmtId="164" fontId="53" fillId="0" borderId="0" xfId="0" applyNumberFormat="1" applyFont="1" applyFill="1" applyBorder="1" applyAlignment="1">
      <alignment vertical="center"/>
    </xf>
    <xf numFmtId="168" fontId="0" fillId="0" borderId="0" xfId="0" applyNumberFormat="1" applyFill="1" applyAlignment="1">
      <alignment horizontal="right" indent="1"/>
    </xf>
    <xf numFmtId="0" fontId="53" fillId="0" borderId="0" xfId="0" applyFont="1" applyFill="1" applyBorder="1" applyAlignment="1">
      <alignment vertical="center" wrapText="1"/>
    </xf>
    <xf numFmtId="168" fontId="56" fillId="0" borderId="0" xfId="0" applyNumberFormat="1" applyFont="1" applyFill="1" applyBorder="1" applyAlignment="1">
      <alignment horizontal="right" indent="1"/>
    </xf>
    <xf numFmtId="168" fontId="56" fillId="0" borderId="0" xfId="0" applyNumberFormat="1" applyFont="1" applyFill="1" applyBorder="1" applyAlignment="1">
      <alignment horizontal="left"/>
    </xf>
    <xf numFmtId="0" fontId="53" fillId="0" borderId="0" xfId="0" applyFont="1" applyFill="1" applyBorder="1" applyAlignment="1">
      <alignment vertical="center"/>
    </xf>
    <xf numFmtId="164" fontId="29"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center" wrapText="1"/>
    </xf>
    <xf numFmtId="164" fontId="6" fillId="0" borderId="0" xfId="0" applyNumberFormat="1" applyFont="1" applyFill="1" applyBorder="1" applyAlignment="1">
      <alignment horizontal="right" wrapText="1" indent="1"/>
    </xf>
    <xf numFmtId="164" fontId="7" fillId="0" borderId="0" xfId="0" applyNumberFormat="1" applyFont="1" applyFill="1" applyBorder="1" applyAlignment="1">
      <alignment horizontal="left" vertical="center"/>
    </xf>
    <xf numFmtId="164" fontId="29" fillId="0" borderId="0" xfId="0" applyNumberFormat="1" applyFont="1" applyFill="1" applyBorder="1" applyAlignment="1">
      <alignment vertical="center"/>
    </xf>
    <xf numFmtId="164" fontId="6" fillId="0" borderId="0" xfId="0" applyNumberFormat="1" applyFont="1" applyFill="1" applyBorder="1" applyAlignment="1">
      <alignment vertical="center" wrapText="1"/>
    </xf>
    <xf numFmtId="168" fontId="58" fillId="0" borderId="0" xfId="0" applyNumberFormat="1" applyFont="1" applyAlignment="1">
      <alignment horizontal="right" indent="1"/>
    </xf>
    <xf numFmtId="168" fontId="6" fillId="0" borderId="0" xfId="0" applyNumberFormat="1" applyFont="1" applyFill="1" applyBorder="1" applyAlignment="1">
      <alignment horizontal="right" vertical="center" wrapText="1" indent="1"/>
    </xf>
    <xf numFmtId="168" fontId="6" fillId="0" borderId="0" xfId="0" applyNumberFormat="1" applyFont="1" applyFill="1" applyBorder="1" applyAlignment="1">
      <alignment horizontal="right" wrapText="1" indent="1"/>
    </xf>
    <xf numFmtId="164" fontId="7" fillId="0" borderId="11" xfId="0" applyNumberFormat="1" applyFont="1" applyFill="1" applyBorder="1" applyAlignment="1">
      <alignment horizontal="right" wrapText="1" inden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0" borderId="0" xfId="0" applyFont="1" applyFill="1" applyBorder="1" applyAlignment="1">
      <alignment vertical="center"/>
    </xf>
    <xf numFmtId="164" fontId="55" fillId="0" borderId="11" xfId="0" applyNumberFormat="1" applyFont="1" applyFill="1" applyBorder="1" applyAlignment="1">
      <alignment horizontal="right" wrapText="1" inden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168" fontId="0" fillId="0" borderId="0" xfId="0" applyNumberFormat="1" applyAlignment="1">
      <alignment horizontal="left"/>
    </xf>
    <xf numFmtId="0" fontId="12" fillId="0" borderId="0" xfId="0" applyFont="1" applyFill="1" applyBorder="1" applyAlignment="1">
      <alignment horizontal="left" vertical="center" wrapText="1"/>
    </xf>
    <xf numFmtId="0" fontId="6" fillId="0" borderId="0" xfId="0" applyFont="1" applyAlignment="1">
      <alignment horizontal="left"/>
    </xf>
    <xf numFmtId="0" fontId="12" fillId="0" borderId="0" xfId="0" applyFont="1" applyFill="1" applyBorder="1" applyAlignment="1">
      <alignment horizontal="left" vertical="center" wrapText="1"/>
    </xf>
    <xf numFmtId="0" fontId="6" fillId="0" borderId="0" xfId="0" applyFont="1" applyAlignment="1">
      <alignment horizontal="left"/>
    </xf>
    <xf numFmtId="0" fontId="54" fillId="0" borderId="0" xfId="0" applyFont="1"/>
    <xf numFmtId="3" fontId="5" fillId="0" borderId="0" xfId="0" applyNumberFormat="1" applyFont="1" applyFill="1" applyBorder="1" applyAlignment="1">
      <alignment horizontal="left" vertical="center" wrapText="1"/>
    </xf>
    <xf numFmtId="3" fontId="5" fillId="0" borderId="0" xfId="0" applyNumberFormat="1" applyFont="1" applyFill="1" applyBorder="1" applyAlignment="1">
      <alignment horizontal="center" vertical="center" wrapText="1"/>
    </xf>
    <xf numFmtId="0" fontId="29" fillId="0" borderId="0" xfId="0" applyFont="1" applyFill="1" applyBorder="1" applyAlignment="1">
      <alignment horizontal="left" wrapText="1"/>
    </xf>
    <xf numFmtId="168" fontId="29" fillId="0" borderId="0" xfId="0" applyNumberFormat="1" applyFont="1" applyFill="1" applyBorder="1" applyAlignment="1">
      <alignment horizontal="right" wrapText="1"/>
    </xf>
    <xf numFmtId="10" fontId="0" fillId="0" borderId="0" xfId="43" applyNumberFormat="1" applyFont="1"/>
    <xf numFmtId="168" fontId="6" fillId="0" borderId="0"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168" fontId="6" fillId="0" borderId="0" xfId="0" applyNumberFormat="1" applyFont="1" applyFill="1" applyBorder="1" applyAlignment="1">
      <alignment horizontal="right" vertical="center"/>
    </xf>
    <xf numFmtId="168" fontId="29" fillId="0" borderId="0" xfId="0" applyNumberFormat="1" applyFont="1" applyFill="1" applyBorder="1" applyAlignment="1">
      <alignment horizontal="left" vertical="center"/>
    </xf>
    <xf numFmtId="168" fontId="29" fillId="0" borderId="0" xfId="0" applyNumberFormat="1" applyFont="1" applyFill="1" applyBorder="1" applyAlignment="1">
      <alignment horizontal="right"/>
    </xf>
    <xf numFmtId="168" fontId="6" fillId="0" borderId="0" xfId="0" applyNumberFormat="1" applyFont="1" applyFill="1" applyBorder="1" applyAlignment="1">
      <alignment horizontal="left" vertical="center"/>
    </xf>
    <xf numFmtId="168" fontId="6" fillId="0" borderId="0" xfId="0" applyNumberFormat="1" applyFont="1" applyFill="1" applyBorder="1" applyAlignment="1">
      <alignment horizontal="right"/>
    </xf>
    <xf numFmtId="168" fontId="7" fillId="0" borderId="0" xfId="0" applyNumberFormat="1" applyFont="1" applyFill="1" applyBorder="1" applyAlignment="1">
      <alignment horizontal="right"/>
    </xf>
    <xf numFmtId="0" fontId="12" fillId="0" borderId="0" xfId="0" quotePrefix="1" applyFont="1" applyAlignment="1">
      <alignment horizontal="left"/>
    </xf>
    <xf numFmtId="0" fontId="59" fillId="0" borderId="0" xfId="0" applyFont="1" applyFill="1" applyAlignment="1">
      <alignment horizontal="left"/>
    </xf>
    <xf numFmtId="0" fontId="59" fillId="0" borderId="0" xfId="0" applyFont="1" applyFill="1" applyBorder="1" applyAlignment="1">
      <alignment horizontal="left"/>
    </xf>
    <xf numFmtId="3" fontId="0" fillId="0" borderId="0" xfId="0" applyNumberFormat="1" applyAlignment="1"/>
    <xf numFmtId="3" fontId="6" fillId="0" borderId="0" xfId="0" applyNumberFormat="1" applyFont="1" applyFill="1" applyBorder="1" applyAlignment="1">
      <alignment horizontal="right" vertical="center" wrapText="1" indent="1"/>
    </xf>
    <xf numFmtId="3" fontId="0" fillId="0" borderId="0" xfId="0" applyNumberFormat="1" applyAlignment="1">
      <alignment horizontal="right"/>
    </xf>
    <xf numFmtId="3" fontId="5" fillId="0" borderId="0" xfId="0" applyNumberFormat="1" applyFont="1"/>
    <xf numFmtId="0" fontId="30" fillId="33" borderId="0" xfId="0" applyFont="1" applyFill="1" applyBorder="1" applyAlignment="1">
      <alignment horizontal="left" vertical="center"/>
    </xf>
    <xf numFmtId="2" fontId="5" fillId="0" borderId="0" xfId="0" applyNumberFormat="1" applyFont="1" applyFill="1" applyBorder="1" applyAlignment="1">
      <alignment horizontal="left" vertical="center" wrapText="1"/>
    </xf>
    <xf numFmtId="3" fontId="5" fillId="0" borderId="0" xfId="0" applyNumberFormat="1" applyFont="1" applyFill="1" applyBorder="1" applyAlignment="1">
      <alignment vertical="center" wrapText="1"/>
    </xf>
    <xf numFmtId="0" fontId="31" fillId="0" borderId="0" xfId="0" applyFont="1" applyFill="1" applyBorder="1" applyAlignment="1">
      <alignment vertical="center"/>
    </xf>
    <xf numFmtId="0" fontId="31" fillId="0" borderId="0" xfId="0" applyFont="1" applyFill="1" applyBorder="1" applyAlignment="1">
      <alignment vertical="center" wrapText="1"/>
    </xf>
    <xf numFmtId="3" fontId="12" fillId="0" borderId="0" xfId="0" applyNumberFormat="1" applyFont="1" applyFill="1" applyBorder="1" applyAlignment="1">
      <alignment horizontal="right" vertical="center" wrapText="1" indent="1"/>
    </xf>
    <xf numFmtId="3" fontId="12" fillId="0" borderId="0" xfId="0" applyNumberFormat="1" applyFont="1" applyFill="1" applyBorder="1" applyAlignment="1">
      <alignment horizontal="left"/>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31" fillId="0" borderId="0" xfId="0" applyFont="1" applyFill="1" applyBorder="1" applyAlignment="1">
      <alignment horizontal="left" vertical="center"/>
    </xf>
    <xf numFmtId="0" fontId="31" fillId="0" borderId="0" xfId="0" applyFont="1" applyFill="1" applyBorder="1" applyAlignment="1">
      <alignment horizontal="left" vertical="center" wrapText="1"/>
    </xf>
    <xf numFmtId="168" fontId="31" fillId="0" borderId="0" xfId="0" applyNumberFormat="1" applyFont="1" applyFill="1" applyBorder="1" applyAlignment="1">
      <alignment horizontal="right"/>
    </xf>
    <xf numFmtId="0" fontId="7" fillId="0" borderId="0" xfId="0" applyFont="1" applyFill="1" applyBorder="1" applyAlignment="1">
      <alignment vertical="center"/>
    </xf>
    <xf numFmtId="0" fontId="7" fillId="0" borderId="0" xfId="0" applyFont="1" applyFill="1" applyBorder="1" applyAlignment="1">
      <alignment vertical="center" wrapText="1"/>
    </xf>
    <xf numFmtId="168" fontId="31" fillId="0" borderId="0" xfId="0" applyNumberFormat="1" applyFont="1" applyFill="1" applyBorder="1" applyAlignment="1">
      <alignment horizontal="right" vertical="center"/>
    </xf>
    <xf numFmtId="170" fontId="7"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3" fontId="5" fillId="0" borderId="0" xfId="0" applyNumberFormat="1" applyFont="1" applyAlignment="1">
      <alignment horizontal="right" indent="1"/>
    </xf>
    <xf numFmtId="0" fontId="5" fillId="0" borderId="0" xfId="0" applyFont="1"/>
    <xf numFmtId="0" fontId="31" fillId="0" borderId="0" xfId="0" applyFont="1" applyFill="1" applyBorder="1" applyAlignment="1"/>
    <xf numFmtId="168" fontId="31" fillId="0" borderId="0" xfId="0" applyNumberFormat="1" applyFont="1" applyFill="1" applyBorder="1" applyAlignment="1">
      <alignment horizontal="right" vertical="center" wrapText="1" indent="1"/>
    </xf>
    <xf numFmtId="168" fontId="31" fillId="0" borderId="0" xfId="0" applyNumberFormat="1" applyFont="1" applyFill="1" applyBorder="1" applyAlignment="1">
      <alignment horizontal="right" indent="1"/>
    </xf>
    <xf numFmtId="168" fontId="12" fillId="0" borderId="0" xfId="0" applyNumberFormat="1" applyFont="1" applyFill="1" applyBorder="1" applyAlignment="1">
      <alignment horizontal="right" vertical="center" wrapText="1" indent="1"/>
    </xf>
    <xf numFmtId="168" fontId="12" fillId="0" borderId="0" xfId="0" applyNumberFormat="1" applyFont="1" applyFill="1" applyBorder="1" applyAlignment="1">
      <alignment horizontal="right" indent="1"/>
    </xf>
    <xf numFmtId="164" fontId="31" fillId="0" borderId="0" xfId="0" applyNumberFormat="1" applyFont="1" applyFill="1" applyBorder="1" applyAlignment="1">
      <alignment horizontal="right" wrapText="1" indent="1"/>
    </xf>
    <xf numFmtId="168" fontId="7" fillId="0" borderId="0" xfId="0" applyNumberFormat="1" applyFont="1" applyFill="1" applyBorder="1" applyAlignment="1">
      <alignment horizontal="right" vertical="center" wrapText="1" indent="1"/>
    </xf>
    <xf numFmtId="168" fontId="5" fillId="0" borderId="0" xfId="0" applyNumberFormat="1" applyFont="1" applyAlignment="1">
      <alignment horizontal="right" indent="1"/>
    </xf>
    <xf numFmtId="0" fontId="62" fillId="0" borderId="0" xfId="0" applyNumberFormat="1" applyFont="1" applyFill="1" applyBorder="1" applyAlignment="1">
      <alignment vertical="center"/>
    </xf>
    <xf numFmtId="165" fontId="49" fillId="0" borderId="0" xfId="0" applyNumberFormat="1" applyFont="1" applyFill="1" applyBorder="1" applyAlignment="1">
      <alignment vertical="center"/>
    </xf>
    <xf numFmtId="0" fontId="62" fillId="0" borderId="0" xfId="0" applyNumberFormat="1" applyFont="1" applyFill="1" applyBorder="1" applyAlignment="1">
      <alignment horizontal="left" vertical="center"/>
    </xf>
    <xf numFmtId="0" fontId="5" fillId="0" borderId="0" xfId="0" applyFont="1" applyFill="1" applyBorder="1"/>
    <xf numFmtId="0" fontId="5" fillId="0" borderId="0" xfId="0" applyFont="1" applyFill="1" applyBorder="1" applyAlignment="1">
      <alignment horizontal="right" wrapText="1"/>
    </xf>
    <xf numFmtId="165" fontId="5" fillId="0" borderId="0" xfId="0" applyNumberFormat="1" applyFont="1" applyFill="1" applyBorder="1" applyAlignment="1">
      <alignment horizontal="right" wrapText="1"/>
    </xf>
    <xf numFmtId="3" fontId="7" fillId="0" borderId="0" xfId="0" applyNumberFormat="1" applyFont="1" applyFill="1" applyBorder="1"/>
    <xf numFmtId="165" fontId="7" fillId="0" borderId="0" xfId="0" applyNumberFormat="1" applyFont="1" applyFill="1" applyBorder="1"/>
    <xf numFmtId="165" fontId="29" fillId="0" borderId="0"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165" fontId="6"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0" fontId="29" fillId="0" borderId="0" xfId="0" applyFont="1" applyFill="1" applyBorder="1" applyAlignment="1">
      <alignment horizontal="left" vertical="center" wrapText="1"/>
    </xf>
    <xf numFmtId="0" fontId="35" fillId="0" borderId="0" xfId="0" applyFont="1" applyAlignment="1">
      <alignment vertical="top"/>
    </xf>
    <xf numFmtId="0" fontId="62" fillId="0" borderId="0" xfId="0" applyNumberFormat="1" applyFont="1" applyFill="1" applyBorder="1" applyAlignment="1">
      <alignment vertical="top"/>
    </xf>
    <xf numFmtId="165" fontId="49" fillId="0" borderId="0" xfId="0" applyNumberFormat="1" applyFont="1" applyFill="1" applyBorder="1" applyAlignment="1">
      <alignment vertical="top"/>
    </xf>
    <xf numFmtId="0" fontId="49" fillId="0" borderId="0" xfId="0" applyFont="1" applyFill="1" applyBorder="1" applyAlignment="1">
      <alignment vertical="top"/>
    </xf>
    <xf numFmtId="0" fontId="62" fillId="0" borderId="0" xfId="0" applyNumberFormat="1" applyFont="1" applyFill="1" applyBorder="1" applyAlignment="1">
      <alignment horizontal="left" vertical="top"/>
    </xf>
    <xf numFmtId="0" fontId="0" fillId="0" borderId="0" xfId="0" applyAlignment="1">
      <alignment vertical="top"/>
    </xf>
    <xf numFmtId="0" fontId="12" fillId="0" borderId="0" xfId="0" applyFont="1" applyFill="1" applyBorder="1"/>
    <xf numFmtId="3" fontId="12" fillId="0" borderId="0" xfId="0" applyNumberFormat="1" applyFont="1" applyFill="1" applyBorder="1"/>
    <xf numFmtId="165" fontId="12" fillId="0" borderId="0" xfId="0" applyNumberFormat="1" applyFont="1" applyFill="1" applyBorder="1"/>
    <xf numFmtId="0" fontId="12"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165" fontId="31" fillId="0" borderId="0" xfId="43" applyNumberFormat="1" applyFont="1" applyFill="1" applyBorder="1" applyAlignment="1">
      <alignment horizontal="right" wrapText="1" indent="1"/>
    </xf>
    <xf numFmtId="165" fontId="31" fillId="0" borderId="0" xfId="0" applyNumberFormat="1" applyFont="1" applyFill="1" applyBorder="1" applyAlignment="1">
      <alignment horizontal="right" wrapText="1" indent="1"/>
    </xf>
    <xf numFmtId="165" fontId="7" fillId="0" borderId="0" xfId="43" applyNumberFormat="1" applyFont="1" applyFill="1" applyBorder="1" applyAlignment="1">
      <alignment horizontal="right" wrapText="1" indent="1"/>
    </xf>
    <xf numFmtId="165" fontId="7" fillId="0" borderId="0" xfId="0" applyNumberFormat="1" applyFont="1" applyFill="1" applyBorder="1" applyAlignment="1">
      <alignment horizontal="right" wrapText="1" indent="1"/>
    </xf>
    <xf numFmtId="0" fontId="0" fillId="0" borderId="0" xfId="0" applyFill="1" applyBorder="1"/>
    <xf numFmtId="0"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3" fontId="63" fillId="0" borderId="0" xfId="0" applyNumberFormat="1" applyFont="1" applyFill="1" applyBorder="1" applyAlignment="1">
      <alignment horizontal="right" vertical="center"/>
    </xf>
    <xf numFmtId="165" fontId="64" fillId="0" borderId="0" xfId="0" applyNumberFormat="1" applyFont="1" applyFill="1" applyBorder="1" applyAlignment="1">
      <alignment horizontal="right" vertical="center"/>
    </xf>
    <xf numFmtId="0" fontId="53" fillId="0" borderId="0" xfId="0" applyFont="1" applyBorder="1" applyAlignment="1">
      <alignment horizontal="left"/>
    </xf>
    <xf numFmtId="3" fontId="0" fillId="0" borderId="0" xfId="0" applyNumberFormat="1" applyBorder="1" applyAlignment="1">
      <alignment horizontal="right"/>
    </xf>
    <xf numFmtId="0" fontId="31" fillId="0" borderId="0" xfId="0" applyFont="1" applyFill="1" applyBorder="1" applyAlignment="1">
      <alignment horizontal="left"/>
    </xf>
    <xf numFmtId="3" fontId="31" fillId="0" borderId="0" xfId="0" applyNumberFormat="1" applyFont="1" applyFill="1" applyBorder="1" applyAlignment="1">
      <alignment horizontal="right" vertical="center" wrapText="1"/>
    </xf>
    <xf numFmtId="171" fontId="6" fillId="0" borderId="0" xfId="0" applyNumberFormat="1" applyFont="1" applyFill="1" applyBorder="1" applyAlignment="1">
      <alignment horizontal="right" wrapText="1" indent="1"/>
    </xf>
    <xf numFmtId="171" fontId="65" fillId="0" borderId="0" xfId="0" applyNumberFormat="1" applyFont="1" applyFill="1" applyBorder="1" applyAlignment="1">
      <alignment horizontal="right" wrapText="1"/>
    </xf>
    <xf numFmtId="171" fontId="7" fillId="0" borderId="0" xfId="0" applyNumberFormat="1" applyFont="1" applyFill="1" applyBorder="1" applyAlignment="1">
      <alignment horizontal="right" wrapText="1"/>
    </xf>
    <xf numFmtId="171" fontId="7" fillId="0" borderId="0" xfId="0" applyNumberFormat="1" applyFont="1" applyFill="1" applyBorder="1" applyAlignment="1">
      <alignment horizontal="right" vertical="center" wrapText="1" indent="1"/>
    </xf>
    <xf numFmtId="171" fontId="7" fillId="0" borderId="0" xfId="0" applyNumberFormat="1" applyFont="1" applyFill="1" applyBorder="1" applyAlignment="1">
      <alignment horizontal="right" wrapText="1" indent="1"/>
    </xf>
    <xf numFmtId="171" fontId="3" fillId="0" borderId="0" xfId="0" applyNumberFormat="1" applyFont="1" applyFill="1" applyBorder="1" applyAlignment="1">
      <alignment horizontal="right"/>
    </xf>
    <xf numFmtId="171" fontId="31" fillId="0" borderId="0" xfId="0" applyNumberFormat="1" applyFont="1" applyFill="1" applyBorder="1" applyAlignment="1">
      <alignment horizontal="right" vertical="center" wrapText="1"/>
    </xf>
    <xf numFmtId="0" fontId="3" fillId="0" borderId="0" xfId="0" applyFont="1" applyFill="1" applyBorder="1" applyAlignment="1">
      <alignment horizontal="left"/>
    </xf>
    <xf numFmtId="3" fontId="3" fillId="0" borderId="0" xfId="0" applyNumberFormat="1" applyFont="1" applyFill="1" applyBorder="1" applyAlignment="1">
      <alignment horizontal="right"/>
    </xf>
    <xf numFmtId="3" fontId="7" fillId="0" borderId="0" xfId="0" applyNumberFormat="1" applyFont="1" applyFill="1" applyBorder="1" applyAlignment="1">
      <alignment horizontal="right" vertical="center" wrapText="1"/>
    </xf>
    <xf numFmtId="167" fontId="6" fillId="0" borderId="0" xfId="0" applyNumberFormat="1" applyFont="1" applyFill="1" applyBorder="1" applyAlignment="1">
      <alignment horizontal="right" wrapText="1"/>
    </xf>
    <xf numFmtId="167" fontId="7" fillId="0" borderId="0" xfId="0" applyNumberFormat="1" applyFont="1" applyFill="1" applyBorder="1" applyAlignment="1">
      <alignment horizontal="right" wrapText="1"/>
    </xf>
    <xf numFmtId="0" fontId="66" fillId="0" borderId="0" xfId="0" applyFont="1" applyAlignment="1">
      <alignment horizontal="left"/>
    </xf>
    <xf numFmtId="0" fontId="12" fillId="0" borderId="0" xfId="0" quotePrefix="1" applyFont="1" applyFill="1" applyAlignment="1">
      <alignment horizontal="left"/>
    </xf>
    <xf numFmtId="3" fontId="53" fillId="0" borderId="0" xfId="0" applyNumberFormat="1" applyFont="1" applyFill="1" applyBorder="1" applyAlignment="1">
      <alignment horizontal="right" vertical="center" wrapText="1"/>
    </xf>
    <xf numFmtId="0" fontId="53" fillId="0" borderId="0" xfId="0" applyFont="1" applyFill="1" applyBorder="1" applyAlignment="1">
      <alignment horizontal="left" vertical="center" wrapText="1"/>
    </xf>
    <xf numFmtId="172" fontId="6" fillId="0" borderId="0" xfId="0" applyNumberFormat="1" applyFont="1" applyFill="1" applyBorder="1" applyAlignment="1">
      <alignment horizontal="right" wrapText="1"/>
    </xf>
    <xf numFmtId="165" fontId="6" fillId="0" borderId="0" xfId="0" applyNumberFormat="1" applyFont="1" applyFill="1" applyBorder="1" applyAlignment="1">
      <alignment horizontal="right" wrapText="1"/>
    </xf>
    <xf numFmtId="172" fontId="7" fillId="0" borderId="0" xfId="0" applyNumberFormat="1" applyFont="1" applyFill="1" applyBorder="1" applyAlignment="1">
      <alignment horizontal="right" wrapText="1"/>
    </xf>
    <xf numFmtId="165" fontId="7" fillId="0" borderId="0" xfId="0" applyNumberFormat="1" applyFont="1" applyFill="1" applyBorder="1" applyAlignment="1">
      <alignment horizontal="right" wrapText="1"/>
    </xf>
    <xf numFmtId="0" fontId="2" fillId="0" borderId="0" xfId="0" applyFont="1" applyFill="1" applyBorder="1" applyAlignment="1">
      <alignment horizontal="left"/>
    </xf>
    <xf numFmtId="3" fontId="2" fillId="0" borderId="0" xfId="0" applyNumberFormat="1" applyFont="1" applyFill="1" applyBorder="1" applyAlignment="1">
      <alignment horizontal="right"/>
    </xf>
    <xf numFmtId="3" fontId="6" fillId="0" borderId="0" xfId="0" applyNumberFormat="1" applyFont="1" applyFill="1" applyBorder="1" applyAlignment="1">
      <alignment horizontal="right" vertical="center" wrapText="1"/>
    </xf>
    <xf numFmtId="173" fontId="6" fillId="0" borderId="0" xfId="0" applyNumberFormat="1" applyFont="1" applyFill="1" applyBorder="1" applyAlignment="1">
      <alignment horizontal="right" wrapText="1"/>
    </xf>
    <xf numFmtId="173" fontId="7" fillId="0" borderId="0"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0" fontId="5" fillId="0" borderId="0" xfId="0" applyFont="1" applyBorder="1" applyAlignment="1">
      <alignment horizontal="right" wrapText="1"/>
    </xf>
    <xf numFmtId="2" fontId="0" fillId="0" borderId="0" xfId="0" applyNumberFormat="1" applyBorder="1" applyAlignment="1">
      <alignment horizontal="right" indent="1"/>
    </xf>
    <xf numFmtId="0" fontId="10" fillId="0" borderId="0" xfId="0" applyFont="1" applyFill="1" applyBorder="1" applyAlignment="1">
      <alignment horizontal="left"/>
    </xf>
    <xf numFmtId="3" fontId="11" fillId="0" borderId="0" xfId="0" applyNumberFormat="1" applyFont="1" applyFill="1" applyBorder="1" applyAlignment="1">
      <alignment horizontal="right" vertical="center" wrapText="1"/>
    </xf>
    <xf numFmtId="172" fontId="11" fillId="0" borderId="0" xfId="0" applyNumberFormat="1" applyFont="1" applyFill="1" applyBorder="1" applyAlignment="1">
      <alignment horizontal="right" wrapText="1"/>
    </xf>
    <xf numFmtId="3" fontId="12" fillId="0" borderId="0" xfId="0" applyNumberFormat="1" applyFont="1" applyFill="1" applyBorder="1" applyAlignment="1">
      <alignment horizontal="right" wrapText="1"/>
    </xf>
    <xf numFmtId="172" fontId="12" fillId="0" borderId="0" xfId="0" applyNumberFormat="1" applyFont="1" applyFill="1" applyBorder="1" applyAlignment="1">
      <alignment horizontal="right" wrapText="1"/>
    </xf>
    <xf numFmtId="0" fontId="67" fillId="0" borderId="0" xfId="0" applyFont="1" applyFill="1" applyBorder="1" applyAlignment="1">
      <alignment horizontal="left"/>
    </xf>
    <xf numFmtId="3" fontId="67" fillId="0" borderId="0" xfId="0" applyNumberFormat="1" applyFont="1" applyFill="1" applyBorder="1" applyAlignment="1">
      <alignment horizontal="right"/>
    </xf>
    <xf numFmtId="173" fontId="11" fillId="0" borderId="0" xfId="0" applyNumberFormat="1" applyFont="1" applyFill="1" applyBorder="1" applyAlignment="1">
      <alignment horizontal="right" wrapText="1"/>
    </xf>
    <xf numFmtId="166" fontId="12" fillId="0" borderId="0" xfId="0" applyNumberFormat="1" applyFont="1" applyFill="1" applyBorder="1" applyAlignment="1">
      <alignment horizontal="right" wrapText="1"/>
    </xf>
    <xf numFmtId="173" fontId="12" fillId="0" borderId="0" xfId="0" applyNumberFormat="1" applyFont="1" applyFill="1" applyBorder="1" applyAlignment="1">
      <alignment horizontal="right" wrapText="1"/>
    </xf>
    <xf numFmtId="0" fontId="12" fillId="0" borderId="0" xfId="0" applyFont="1" applyBorder="1" applyAlignment="1"/>
    <xf numFmtId="0" fontId="59" fillId="0" borderId="0" xfId="0" applyFont="1" applyBorder="1" applyAlignment="1"/>
    <xf numFmtId="0" fontId="59" fillId="0" borderId="0" xfId="0" applyFont="1" applyAlignment="1">
      <alignment horizontal="left"/>
    </xf>
    <xf numFmtId="0" fontId="54" fillId="0" borderId="0" xfId="0" applyFont="1" applyBorder="1" applyAlignment="1">
      <alignment horizontal="left"/>
    </xf>
    <xf numFmtId="0" fontId="6" fillId="0" borderId="0" xfId="0" applyFont="1" applyBorder="1" applyAlignment="1">
      <alignment horizontal="right"/>
    </xf>
    <xf numFmtId="0" fontId="53" fillId="0" borderId="0" xfId="0" applyFont="1" applyAlignment="1"/>
    <xf numFmtId="2" fontId="0" fillId="0" borderId="0" xfId="0" applyNumberFormat="1" applyBorder="1" applyAlignment="1">
      <alignment horizontal="left"/>
    </xf>
    <xf numFmtId="0" fontId="37" fillId="0" borderId="0" xfId="0" applyFont="1" applyAlignment="1">
      <alignment vertical="top"/>
    </xf>
    <xf numFmtId="2" fontId="0" fillId="0" borderId="0" xfId="0" applyNumberFormat="1" applyBorder="1" applyAlignment="1">
      <alignment horizontal="left" vertical="top"/>
    </xf>
    <xf numFmtId="0" fontId="53" fillId="0" borderId="0" xfId="0" applyFont="1" applyFill="1" applyBorder="1" applyAlignment="1">
      <alignment horizontal="right" vertical="center" wrapText="1"/>
    </xf>
    <xf numFmtId="2" fontId="53" fillId="0" borderId="0" xfId="0" applyNumberFormat="1" applyFont="1" applyFill="1" applyBorder="1" applyAlignment="1">
      <alignment vertical="center" wrapText="1"/>
    </xf>
    <xf numFmtId="2" fontId="56" fillId="0" borderId="0" xfId="0" applyNumberFormat="1" applyFont="1" applyFill="1" applyBorder="1" applyAlignment="1">
      <alignment horizontal="left"/>
    </xf>
    <xf numFmtId="172" fontId="6" fillId="0" borderId="0" xfId="0" applyNumberFormat="1" applyFont="1" applyFill="1" applyBorder="1" applyAlignment="1">
      <alignment horizontal="right" vertical="center" wrapText="1"/>
    </xf>
    <xf numFmtId="174" fontId="6" fillId="0" borderId="0" xfId="0" applyNumberFormat="1" applyFont="1" applyFill="1" applyBorder="1" applyAlignment="1">
      <alignment horizontal="right" wrapText="1" indent="1"/>
    </xf>
    <xf numFmtId="175" fontId="6" fillId="0" borderId="0" xfId="0" applyNumberFormat="1" applyFont="1" applyFill="1" applyBorder="1" applyAlignment="1">
      <alignment horizontal="right" wrapText="1" indent="1"/>
    </xf>
    <xf numFmtId="175" fontId="7" fillId="0" borderId="0" xfId="0" applyNumberFormat="1" applyFont="1" applyFill="1" applyBorder="1" applyAlignment="1"/>
    <xf numFmtId="175" fontId="7" fillId="0" borderId="0" xfId="0" applyNumberFormat="1" applyFont="1" applyFill="1" applyBorder="1" applyAlignment="1">
      <alignment horizontal="right" wrapText="1" indent="1"/>
    </xf>
    <xf numFmtId="172" fontId="7" fillId="0" borderId="0" xfId="0" applyNumberFormat="1" applyFont="1" applyFill="1" applyBorder="1" applyAlignment="1">
      <alignment horizontal="right" vertical="center" wrapText="1"/>
    </xf>
    <xf numFmtId="175" fontId="6" fillId="0" borderId="0" xfId="0" applyNumberFormat="1" applyFont="1" applyFill="1" applyBorder="1" applyAlignment="1">
      <alignment vertical="center" wrapText="1"/>
    </xf>
    <xf numFmtId="175" fontId="2" fillId="0" borderId="0" xfId="0" applyNumberFormat="1" applyFont="1" applyFill="1" applyBorder="1" applyAlignment="1">
      <alignment horizontal="left"/>
    </xf>
    <xf numFmtId="172" fontId="6" fillId="0" borderId="0" xfId="0" applyNumberFormat="1" applyFont="1" applyFill="1" applyBorder="1" applyAlignment="1">
      <alignment vertical="center" wrapText="1"/>
    </xf>
    <xf numFmtId="49" fontId="7" fillId="0" borderId="0" xfId="0" applyNumberFormat="1" applyFont="1" applyFill="1" applyBorder="1" applyAlignment="1">
      <alignment horizontal="left" vertical="center" wrapText="1"/>
    </xf>
    <xf numFmtId="0" fontId="0" fillId="0" borderId="0" xfId="0" applyBorder="1" applyAlignment="1">
      <alignment horizontal="right"/>
    </xf>
    <xf numFmtId="0" fontId="53" fillId="0" borderId="0" xfId="0" applyFont="1" applyAlignment="1">
      <alignment vertical="top"/>
    </xf>
    <xf numFmtId="0" fontId="6" fillId="0" borderId="0" xfId="0" applyFont="1" applyFill="1" applyBorder="1" applyAlignment="1">
      <alignment horizontal="right" vertical="center"/>
    </xf>
    <xf numFmtId="2" fontId="6" fillId="0" borderId="0" xfId="0" applyNumberFormat="1" applyFont="1" applyFill="1" applyBorder="1" applyAlignment="1">
      <alignment vertical="center"/>
    </xf>
    <xf numFmtId="2" fontId="2" fillId="0" borderId="0" xfId="0" applyNumberFormat="1" applyFont="1" applyFill="1" applyBorder="1" applyAlignment="1">
      <alignment horizontal="left"/>
    </xf>
    <xf numFmtId="2" fontId="6" fillId="0" borderId="0" xfId="0" applyNumberFormat="1" applyFont="1" applyFill="1" applyBorder="1" applyAlignment="1">
      <alignment horizontal="right"/>
    </xf>
    <xf numFmtId="0" fontId="7" fillId="0" borderId="0" xfId="0" applyFont="1" applyFill="1" applyBorder="1" applyAlignment="1">
      <alignment horizontal="right" vertical="center"/>
    </xf>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2" fillId="0" borderId="0" xfId="0" applyFont="1" applyFill="1" applyBorder="1" applyAlignment="1"/>
    <xf numFmtId="49" fontId="6" fillId="0" borderId="0" xfId="0" applyNumberFormat="1" applyFont="1" applyFill="1" applyBorder="1" applyAlignment="1">
      <alignment horizontal="right" vertical="center"/>
    </xf>
    <xf numFmtId="49" fontId="7" fillId="0" borderId="0" xfId="0" applyNumberFormat="1" applyFont="1" applyFill="1" applyBorder="1" applyAlignment="1">
      <alignment horizontal="left" vertical="center"/>
    </xf>
    <xf numFmtId="0" fontId="5" fillId="0" borderId="0" xfId="0" applyFont="1" applyBorder="1" applyAlignment="1">
      <alignment horizontal="right"/>
    </xf>
    <xf numFmtId="2" fontId="68" fillId="0" borderId="0" xfId="0" applyNumberFormat="1" applyFont="1" applyBorder="1" applyAlignment="1">
      <alignment horizontal="right"/>
    </xf>
    <xf numFmtId="0" fontId="7" fillId="0" borderId="0" xfId="0" applyFont="1" applyBorder="1" applyAlignment="1">
      <alignment horizontal="right"/>
    </xf>
    <xf numFmtId="0" fontId="68" fillId="0" borderId="0" xfId="0" applyFont="1" applyBorder="1" applyAlignment="1">
      <alignment horizontal="right"/>
    </xf>
    <xf numFmtId="0" fontId="12" fillId="0" borderId="0" xfId="0" applyFont="1" applyFill="1" applyBorder="1" applyAlignment="1">
      <alignment horizontal="left" vertical="center" wrapText="1"/>
    </xf>
    <xf numFmtId="0" fontId="6" fillId="0" borderId="0" xfId="0" applyFont="1" applyAlignment="1">
      <alignment horizontal="left"/>
    </xf>
    <xf numFmtId="0" fontId="5" fillId="0" borderId="0" xfId="0" applyFont="1" applyFill="1" applyBorder="1" applyAlignment="1">
      <alignment horizontal="left" vertical="top" wrapText="1"/>
    </xf>
    <xf numFmtId="0" fontId="30" fillId="33"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0" fillId="33" borderId="0" xfId="0" quotePrefix="1" applyFont="1" applyFill="1" applyBorder="1" applyAlignment="1">
      <alignment horizontal="right" vertical="center" wrapText="1"/>
    </xf>
    <xf numFmtId="0" fontId="1" fillId="0" borderId="0" xfId="0" applyFont="1" applyFill="1" applyBorder="1" applyAlignment="1">
      <alignment horizontal="left"/>
    </xf>
    <xf numFmtId="3" fontId="1" fillId="0" borderId="0" xfId="0" applyNumberFormat="1" applyFont="1" applyFill="1" applyBorder="1" applyAlignment="1">
      <alignment horizontal="right"/>
    </xf>
    <xf numFmtId="3" fontId="54" fillId="0" borderId="0" xfId="0" applyNumberFormat="1" applyFont="1" applyAlignment="1">
      <alignment horizontal="left"/>
    </xf>
    <xf numFmtId="0" fontId="0" fillId="0" borderId="0" xfId="0" applyFill="1" applyAlignment="1">
      <alignment horizontal="left"/>
    </xf>
    <xf numFmtId="0" fontId="0" fillId="0" borderId="0" xfId="0" applyFill="1" applyAlignment="1">
      <alignment horizontal="left" vertical="top"/>
    </xf>
    <xf numFmtId="3" fontId="0" fillId="0" borderId="0" xfId="0" applyNumberFormat="1" applyAlignment="1">
      <alignment horizontal="left" vertical="top"/>
    </xf>
    <xf numFmtId="0" fontId="30" fillId="33" borderId="0" xfId="0" applyFont="1" applyFill="1" applyBorder="1" applyAlignment="1">
      <alignment horizontal="center" vertical="center" wrapText="1"/>
    </xf>
    <xf numFmtId="168" fontId="10" fillId="0" borderId="0" xfId="0" applyNumberFormat="1" applyFont="1" applyFill="1" applyBorder="1" applyAlignment="1">
      <alignment horizontal="left" wrapText="1"/>
    </xf>
    <xf numFmtId="164" fontId="69" fillId="0" borderId="0" xfId="0" applyNumberFormat="1" applyFont="1" applyFill="1" applyBorder="1" applyAlignment="1">
      <alignment horizontal="right" wrapText="1" indent="1"/>
    </xf>
    <xf numFmtId="164" fontId="69" fillId="0" borderId="0" xfId="0" applyNumberFormat="1" applyFont="1" applyFill="1" applyBorder="1" applyAlignment="1">
      <alignment horizontal="right" indent="1"/>
    </xf>
    <xf numFmtId="3" fontId="0" fillId="0" borderId="0" xfId="0" applyNumberFormat="1" applyAlignment="1">
      <alignment horizontal="left" wrapText="1"/>
    </xf>
    <xf numFmtId="0" fontId="12" fillId="0" borderId="0" xfId="0" applyFont="1" applyFill="1" applyBorder="1" applyAlignment="1">
      <alignment horizontal="right" vertical="center" wrapText="1"/>
    </xf>
    <xf numFmtId="167" fontId="12" fillId="0" borderId="0" xfId="0" applyNumberFormat="1" applyFont="1" applyFill="1" applyBorder="1" applyAlignment="1">
      <alignment horizontal="right" vertical="center" wrapText="1" indent="1"/>
    </xf>
    <xf numFmtId="167" fontId="12" fillId="0" borderId="14" xfId="0" applyNumberFormat="1" applyFont="1" applyFill="1" applyBorder="1" applyAlignment="1">
      <alignment horizontal="right" vertical="center" wrapText="1" indent="1"/>
    </xf>
    <xf numFmtId="165" fontId="12" fillId="0" borderId="0" xfId="0" applyNumberFormat="1" applyFont="1" applyFill="1" applyBorder="1" applyAlignment="1">
      <alignment horizontal="right" vertical="center" wrapText="1" indent="1"/>
    </xf>
    <xf numFmtId="165" fontId="12" fillId="0" borderId="14" xfId="0" applyNumberFormat="1" applyFont="1" applyFill="1" applyBorder="1" applyAlignment="1">
      <alignment horizontal="right" vertical="center" wrapText="1" indent="1"/>
    </xf>
    <xf numFmtId="164" fontId="12" fillId="0" borderId="0" xfId="0" applyNumberFormat="1" applyFont="1" applyFill="1" applyBorder="1" applyAlignment="1">
      <alignment horizontal="right" vertical="center" wrapText="1" indent="1"/>
    </xf>
    <xf numFmtId="164" fontId="12" fillId="0" borderId="14" xfId="0" applyNumberFormat="1" applyFont="1" applyFill="1" applyBorder="1" applyAlignment="1">
      <alignment horizontal="right" vertical="center" wrapText="1" indent="1"/>
    </xf>
    <xf numFmtId="0" fontId="66" fillId="0" borderId="0" xfId="0" applyFont="1" applyFill="1" applyAlignment="1">
      <alignment horizontal="left"/>
    </xf>
    <xf numFmtId="0" fontId="60" fillId="0" borderId="0" xfId="0" applyFont="1" applyFill="1" applyAlignment="1">
      <alignment horizontal="left"/>
    </xf>
    <xf numFmtId="0" fontId="7" fillId="0" borderId="0" xfId="0" applyFont="1" applyFill="1" applyAlignment="1">
      <alignment horizontal="left"/>
    </xf>
    <xf numFmtId="0" fontId="72" fillId="0" borderId="0" xfId="0" applyFont="1" applyFill="1" applyAlignment="1">
      <alignment horizontal="left"/>
    </xf>
    <xf numFmtId="0" fontId="53" fillId="0" borderId="0" xfId="0" applyFont="1" applyAlignment="1">
      <alignment horizontal="left" vertical="top"/>
    </xf>
    <xf numFmtId="0" fontId="0" fillId="0" borderId="0" xfId="0" applyAlignment="1">
      <alignment horizontal="left" vertical="top"/>
    </xf>
    <xf numFmtId="0" fontId="30" fillId="33" borderId="0" xfId="0" applyFont="1" applyFill="1" applyBorder="1" applyAlignment="1">
      <alignment horizontal="right" vertical="top" wrapText="1"/>
    </xf>
    <xf numFmtId="0" fontId="30" fillId="33" borderId="0" xfId="0" applyFont="1" applyFill="1" applyBorder="1" applyAlignment="1">
      <alignment horizontal="right" vertical="top"/>
    </xf>
    <xf numFmtId="0" fontId="6" fillId="0" borderId="0" xfId="0" applyFont="1" applyFill="1" applyBorder="1" applyAlignment="1">
      <alignment horizontal="left" wrapText="1"/>
    </xf>
    <xf numFmtId="0" fontId="0" fillId="0" borderId="0" xfId="0" applyAlignment="1">
      <alignment horizontal="left" wrapText="1"/>
    </xf>
    <xf numFmtId="0" fontId="7" fillId="0" borderId="0" xfId="0" applyFont="1" applyFill="1" applyBorder="1" applyAlignment="1">
      <alignment horizontal="right" vertical="center" wrapText="1"/>
    </xf>
    <xf numFmtId="167" fontId="7" fillId="0" borderId="0" xfId="0" applyNumberFormat="1" applyFont="1" applyFill="1" applyBorder="1" applyAlignment="1">
      <alignment horizontal="right" vertical="center" wrapText="1" indent="1"/>
    </xf>
    <xf numFmtId="176" fontId="7" fillId="0" borderId="0" xfId="0" applyNumberFormat="1" applyFont="1" applyFill="1" applyBorder="1" applyAlignment="1">
      <alignment horizontal="right" vertical="center" wrapText="1" indent="1"/>
    </xf>
    <xf numFmtId="0" fontId="67" fillId="0" borderId="0" xfId="0" applyFont="1" applyFill="1" applyAlignment="1">
      <alignment horizontal="left"/>
    </xf>
    <xf numFmtId="164" fontId="6" fillId="0" borderId="0" xfId="0" applyNumberFormat="1" applyFont="1" applyFill="1" applyBorder="1" applyAlignment="1">
      <alignment horizontal="right" wrapText="1"/>
    </xf>
    <xf numFmtId="164" fontId="1" fillId="0" borderId="0" xfId="0" applyNumberFormat="1" applyFont="1" applyFill="1" applyBorder="1"/>
    <xf numFmtId="0" fontId="66" fillId="0" borderId="0" xfId="0" applyFont="1"/>
    <xf numFmtId="0" fontId="5" fillId="0" borderId="0" xfId="0" applyFont="1" applyFill="1" applyBorder="1" applyAlignment="1">
      <alignment vertical="top" wrapText="1"/>
    </xf>
    <xf numFmtId="0" fontId="72" fillId="0" borderId="0" xfId="0" applyFont="1"/>
    <xf numFmtId="166" fontId="0" fillId="0" borderId="0" xfId="0" applyNumberFormat="1" applyBorder="1" applyAlignment="1">
      <alignment horizontal="right" indent="1"/>
    </xf>
    <xf numFmtId="166" fontId="0" fillId="0" borderId="0" xfId="0" applyNumberFormat="1" applyAlignment="1"/>
    <xf numFmtId="166" fontId="0" fillId="0" borderId="0" xfId="0" applyNumberFormat="1" applyBorder="1" applyAlignment="1">
      <alignment horizontal="left"/>
    </xf>
    <xf numFmtId="166" fontId="37" fillId="0" borderId="0" xfId="0" applyNumberFormat="1" applyFont="1" applyAlignment="1">
      <alignment vertical="top"/>
    </xf>
    <xf numFmtId="166" fontId="0" fillId="0" borderId="0" xfId="0" applyNumberFormat="1" applyBorder="1" applyAlignment="1">
      <alignment horizontal="left" vertical="top"/>
    </xf>
    <xf numFmtId="0" fontId="30" fillId="33" borderId="0" xfId="0" applyFont="1" applyFill="1" applyBorder="1" applyAlignment="1">
      <alignment horizontal="left" vertical="top" wrapText="1"/>
    </xf>
    <xf numFmtId="2" fontId="73" fillId="0" borderId="0" xfId="0" applyNumberFormat="1" applyFont="1" applyBorder="1" applyAlignment="1">
      <alignment horizontal="left" vertical="center"/>
    </xf>
    <xf numFmtId="2" fontId="73" fillId="0" borderId="0" xfId="0" applyNumberFormat="1" applyFont="1" applyBorder="1" applyAlignment="1">
      <alignment horizontal="left" vertical="center" wrapText="1"/>
    </xf>
    <xf numFmtId="2" fontId="73" fillId="0" borderId="0" xfId="0" applyNumberFormat="1" applyFont="1" applyBorder="1" applyAlignment="1">
      <alignment horizontal="right" vertical="center" wrapText="1"/>
    </xf>
    <xf numFmtId="166" fontId="73" fillId="0" borderId="0" xfId="0" applyNumberFormat="1" applyFont="1" applyBorder="1" applyAlignment="1">
      <alignment horizontal="right" vertical="center" wrapText="1" indent="1"/>
    </xf>
    <xf numFmtId="0" fontId="6" fillId="0" borderId="0" xfId="0" applyFont="1" applyFill="1" applyBorder="1" applyAlignment="1">
      <alignment horizontal="right" vertical="center" wrapText="1"/>
    </xf>
    <xf numFmtId="166" fontId="6" fillId="0" borderId="0" xfId="0" applyNumberFormat="1" applyFont="1" applyFill="1" applyBorder="1" applyAlignment="1">
      <alignment vertical="center" wrapText="1"/>
    </xf>
    <xf numFmtId="166" fontId="1" fillId="0" borderId="0" xfId="0" applyNumberFormat="1" applyFont="1" applyFill="1" applyBorder="1" applyAlignment="1">
      <alignment horizontal="left"/>
    </xf>
    <xf numFmtId="2" fontId="6" fillId="0" borderId="0" xfId="0" applyNumberFormat="1" applyFont="1" applyFill="1" applyBorder="1" applyAlignment="1">
      <alignment horizontal="right" wrapText="1" indent="1"/>
    </xf>
    <xf numFmtId="2" fontId="7" fillId="0" borderId="0" xfId="0" applyNumberFormat="1" applyFont="1" applyFill="1" applyBorder="1" applyAlignment="1">
      <alignment horizontal="right" wrapText="1" indent="1"/>
    </xf>
    <xf numFmtId="2" fontId="6" fillId="0" borderId="0" xfId="0" applyNumberFormat="1" applyFont="1" applyFill="1" applyBorder="1" applyAlignment="1">
      <alignment vertical="center" wrapText="1"/>
    </xf>
    <xf numFmtId="2" fontId="1" fillId="0" borderId="0" xfId="0" applyNumberFormat="1" applyFont="1" applyFill="1" applyBorder="1" applyAlignment="1">
      <alignment horizontal="left"/>
    </xf>
    <xf numFmtId="49" fontId="6" fillId="0" borderId="0" xfId="0" applyNumberFormat="1" applyFont="1" applyFill="1" applyBorder="1" applyAlignment="1">
      <alignment horizontal="right" vertical="center" wrapText="1"/>
    </xf>
    <xf numFmtId="0" fontId="12" fillId="0" borderId="0" xfId="0" applyFont="1" applyBorder="1" applyAlignment="1">
      <alignment horizontal="right"/>
    </xf>
    <xf numFmtId="166" fontId="67" fillId="0" borderId="0" xfId="0" applyNumberFormat="1" applyFont="1" applyBorder="1" applyAlignment="1">
      <alignment horizontal="right" indent="1"/>
    </xf>
    <xf numFmtId="0" fontId="12" fillId="0" borderId="0" xfId="0" applyFont="1" applyBorder="1" applyAlignment="1">
      <alignment wrapText="1"/>
    </xf>
    <xf numFmtId="0" fontId="12" fillId="0" borderId="0" xfId="0" applyFont="1" applyBorder="1" applyAlignment="1">
      <alignment horizontal="right" wrapText="1"/>
    </xf>
    <xf numFmtId="0" fontId="59" fillId="0" borderId="0" xfId="0" applyFont="1" applyBorder="1" applyAlignment="1">
      <alignment horizontal="left"/>
    </xf>
    <xf numFmtId="0" fontId="67" fillId="0" borderId="0" xfId="0" applyFont="1" applyBorder="1" applyAlignment="1">
      <alignment horizontal="left"/>
    </xf>
    <xf numFmtId="0" fontId="67" fillId="0" borderId="0" xfId="0" applyFont="1" applyBorder="1" applyAlignment="1">
      <alignment horizontal="right"/>
    </xf>
    <xf numFmtId="49" fontId="54" fillId="0" borderId="0" xfId="0" applyNumberFormat="1" applyFont="1" applyBorder="1" applyAlignment="1">
      <alignment horizontal="left"/>
    </xf>
    <xf numFmtId="1" fontId="0" fillId="0" borderId="0" xfId="0" applyNumberFormat="1" applyBorder="1" applyAlignment="1">
      <alignment horizontal="right" indent="1"/>
    </xf>
    <xf numFmtId="166" fontId="72" fillId="0" borderId="0" xfId="0" applyNumberFormat="1" applyFont="1" applyBorder="1" applyAlignment="1">
      <alignment horizontal="right" wrapText="1" indent="1"/>
    </xf>
    <xf numFmtId="166" fontId="72" fillId="0" borderId="0" xfId="0" applyNumberFormat="1" applyFont="1" applyBorder="1" applyAlignment="1">
      <alignment horizontal="right" vertical="top" wrapText="1"/>
    </xf>
    <xf numFmtId="0" fontId="66" fillId="0" borderId="0" xfId="0" applyFont="1" applyAlignment="1">
      <alignment wrapText="1"/>
    </xf>
    <xf numFmtId="49" fontId="0" fillId="0" borderId="0" xfId="0" applyNumberFormat="1" applyBorder="1" applyAlignment="1">
      <alignment horizontal="left"/>
    </xf>
    <xf numFmtId="1" fontId="6" fillId="0" borderId="0" xfId="0" applyNumberFormat="1" applyFont="1" applyFill="1" applyBorder="1" applyAlignment="1">
      <alignment horizontal="right" vertical="center" wrapText="1" indent="1"/>
    </xf>
    <xf numFmtId="166" fontId="6" fillId="0" borderId="0" xfId="0" applyNumberFormat="1" applyFont="1" applyFill="1" applyBorder="1" applyAlignment="1">
      <alignment horizontal="right" vertical="center" wrapText="1" indent="1"/>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wrapText="1"/>
    </xf>
    <xf numFmtId="1" fontId="6" fillId="0" borderId="0" xfId="0" applyNumberFormat="1" applyFont="1" applyFill="1" applyBorder="1" applyAlignment="1">
      <alignment horizontal="right" wrapText="1" indent="1"/>
    </xf>
    <xf numFmtId="177" fontId="6" fillId="0" borderId="0" xfId="0" applyNumberFormat="1" applyFont="1" applyFill="1" applyBorder="1" applyAlignment="1">
      <alignment horizontal="right" wrapText="1" indent="1"/>
    </xf>
    <xf numFmtId="178" fontId="6" fillId="0" borderId="0" xfId="0" applyNumberFormat="1" applyFont="1" applyFill="1" applyBorder="1" applyAlignment="1">
      <alignment horizontal="right" wrapText="1" indent="1"/>
    </xf>
    <xf numFmtId="1" fontId="7" fillId="0" borderId="0" xfId="0" applyNumberFormat="1" applyFont="1" applyFill="1" applyBorder="1" applyAlignment="1">
      <alignment horizontal="right" wrapText="1" indent="1"/>
    </xf>
    <xf numFmtId="177" fontId="7" fillId="0" borderId="0" xfId="0" applyNumberFormat="1" applyFont="1" applyFill="1" applyBorder="1" applyAlignment="1">
      <alignment horizontal="right" wrapText="1" indent="1"/>
    </xf>
    <xf numFmtId="179" fontId="7" fillId="0" borderId="0" xfId="0" applyNumberFormat="1" applyFont="1" applyFill="1" applyBorder="1" applyAlignment="1">
      <alignment horizontal="right" wrapText="1" indent="1"/>
    </xf>
    <xf numFmtId="178" fontId="7" fillId="0" borderId="0" xfId="0" applyNumberFormat="1" applyFont="1" applyFill="1" applyBorder="1" applyAlignment="1">
      <alignment horizontal="right" wrapText="1" indent="1"/>
    </xf>
    <xf numFmtId="180" fontId="6" fillId="0" borderId="0" xfId="0" applyNumberFormat="1" applyFont="1" applyFill="1" applyBorder="1" applyAlignment="1">
      <alignment horizontal="right" wrapText="1" indent="1"/>
    </xf>
    <xf numFmtId="180" fontId="7" fillId="0" borderId="0" xfId="0" applyNumberFormat="1" applyFont="1" applyFill="1" applyBorder="1" applyAlignment="1">
      <alignment horizontal="right" wrapText="1" indent="1"/>
    </xf>
    <xf numFmtId="49" fontId="5" fillId="0" borderId="0" xfId="0" applyNumberFormat="1" applyFont="1" applyBorder="1" applyAlignment="1"/>
    <xf numFmtId="49" fontId="5" fillId="0" borderId="0" xfId="0" applyNumberFormat="1" applyFont="1" applyBorder="1" applyAlignment="1">
      <alignment horizontal="left"/>
    </xf>
    <xf numFmtId="4" fontId="31" fillId="0" borderId="0" xfId="0" applyNumberFormat="1" applyFont="1" applyFill="1" applyBorder="1" applyAlignment="1">
      <alignment horizontal="right" wrapText="1" indent="1"/>
    </xf>
    <xf numFmtId="4" fontId="7" fillId="0" borderId="0" xfId="0" applyNumberFormat="1" applyFont="1" applyFill="1" applyBorder="1" applyAlignment="1">
      <alignment horizontal="right" wrapText="1" indent="1"/>
    </xf>
    <xf numFmtId="0" fontId="54" fillId="0" borderId="0" xfId="0" quotePrefix="1" applyFont="1"/>
    <xf numFmtId="0" fontId="58" fillId="0" borderId="0" xfId="0" quotePrefix="1" applyFont="1"/>
    <xf numFmtId="0" fontId="68" fillId="0" borderId="0" xfId="0" applyFont="1"/>
    <xf numFmtId="0" fontId="74" fillId="34" borderId="15" xfId="0" applyFont="1" applyFill="1" applyBorder="1" applyAlignment="1">
      <alignment vertical="top" wrapText="1"/>
    </xf>
    <xf numFmtId="0" fontId="74" fillId="34" borderId="17" xfId="0" applyFont="1" applyFill="1" applyBorder="1" applyAlignment="1">
      <alignment vertical="top" wrapText="1"/>
    </xf>
    <xf numFmtId="0" fontId="0" fillId="0" borderId="0" xfId="0" applyAlignment="1">
      <alignment horizontal="right"/>
    </xf>
    <xf numFmtId="0" fontId="0" fillId="0" borderId="18" xfId="0" applyFont="1" applyBorder="1"/>
    <xf numFmtId="0" fontId="1" fillId="0" borderId="0" xfId="0" applyFont="1" applyFill="1" applyBorder="1"/>
    <xf numFmtId="0" fontId="1" fillId="0" borderId="0" xfId="0" applyFont="1" applyFill="1" applyBorder="1" applyAlignment="1">
      <alignment horizontal="center"/>
    </xf>
    <xf numFmtId="0" fontId="75" fillId="0" borderId="0" xfId="0" applyFont="1" applyFill="1" applyBorder="1" applyAlignment="1">
      <alignment horizontal="center"/>
    </xf>
    <xf numFmtId="4" fontId="1" fillId="0" borderId="0" xfId="0" applyNumberFormat="1" applyFont="1" applyFill="1" applyBorder="1" applyAlignment="1">
      <alignment horizontal="right"/>
    </xf>
    <xf numFmtId="181" fontId="1" fillId="35" borderId="0" xfId="0" applyNumberFormat="1" applyFont="1" applyFill="1" applyBorder="1" applyAlignment="1">
      <alignment horizontal="right"/>
    </xf>
    <xf numFmtId="2" fontId="1" fillId="0" borderId="0" xfId="0" applyNumberFormat="1" applyFont="1" applyFill="1" applyBorder="1" applyAlignment="1">
      <alignment horizontal="right"/>
    </xf>
    <xf numFmtId="182" fontId="0" fillId="0" borderId="0" xfId="0" applyNumberFormat="1"/>
    <xf numFmtId="0" fontId="75" fillId="0" borderId="0" xfId="0" quotePrefix="1" applyFont="1" applyFill="1" applyBorder="1" applyAlignment="1">
      <alignment horizontal="center"/>
    </xf>
    <xf numFmtId="0" fontId="0" fillId="0" borderId="18" xfId="0" applyFont="1" applyFill="1" applyBorder="1"/>
    <xf numFmtId="181" fontId="1" fillId="35" borderId="0" xfId="0" applyNumberFormat="1" applyFont="1" applyFill="1" applyBorder="1" applyAlignment="1">
      <alignment horizontal="right" vertical="top"/>
    </xf>
    <xf numFmtId="0" fontId="0" fillId="0" borderId="19" xfId="0" applyFont="1" applyFill="1" applyBorder="1"/>
    <xf numFmtId="1" fontId="76" fillId="0" borderId="0" xfId="43" applyNumberFormat="1" applyFont="1" applyFill="1" applyBorder="1" applyAlignment="1">
      <alignment horizontal="center"/>
    </xf>
    <xf numFmtId="3" fontId="1" fillId="0" borderId="0" xfId="0" applyNumberFormat="1" applyFont="1" applyFill="1" applyBorder="1" applyAlignment="1">
      <alignment horizontal="center"/>
    </xf>
    <xf numFmtId="181" fontId="1" fillId="35" borderId="0" xfId="0" applyNumberFormat="1" applyFont="1" applyFill="1" applyBorder="1"/>
    <xf numFmtId="2" fontId="1" fillId="0" borderId="0" xfId="0" applyNumberFormat="1" applyFont="1" applyFill="1" applyBorder="1"/>
    <xf numFmtId="0" fontId="0" fillId="0" borderId="19" xfId="0" applyFont="1" applyFill="1" applyBorder="1" applyAlignment="1">
      <alignment vertical="center"/>
    </xf>
    <xf numFmtId="0" fontId="77" fillId="0" borderId="0" xfId="0" applyFont="1" applyFill="1" applyBorder="1" applyAlignment="1">
      <alignment vertical="center"/>
    </xf>
    <xf numFmtId="1" fontId="77" fillId="0" borderId="0" xfId="43" applyNumberFormat="1" applyFont="1" applyFill="1" applyBorder="1" applyAlignment="1">
      <alignment horizontal="center" vertical="center"/>
    </xf>
    <xf numFmtId="3" fontId="77" fillId="0" borderId="0" xfId="0" applyNumberFormat="1" applyFont="1" applyFill="1" applyBorder="1" applyAlignment="1">
      <alignment horizontal="center" vertical="center"/>
    </xf>
    <xf numFmtId="181" fontId="77" fillId="35" borderId="0" xfId="0" applyNumberFormat="1" applyFont="1" applyFill="1" applyBorder="1" applyAlignment="1">
      <alignment vertical="center"/>
    </xf>
    <xf numFmtId="2" fontId="77" fillId="0" borderId="0" xfId="0" applyNumberFormat="1" applyFont="1" applyFill="1" applyBorder="1" applyAlignment="1">
      <alignment vertical="center"/>
    </xf>
    <xf numFmtId="0" fontId="0" fillId="0" borderId="0" xfId="0" applyAlignment="1">
      <alignment vertical="center"/>
    </xf>
    <xf numFmtId="0" fontId="0" fillId="0" borderId="20" xfId="0" applyFont="1" applyBorder="1"/>
    <xf numFmtId="0" fontId="1" fillId="0" borderId="0" xfId="0" applyFont="1"/>
    <xf numFmtId="0" fontId="1" fillId="0" borderId="0" xfId="0" applyFont="1" applyFill="1"/>
    <xf numFmtId="165" fontId="1" fillId="0" borderId="0" xfId="43" applyNumberFormat="1" applyFont="1"/>
    <xf numFmtId="0" fontId="9" fillId="0" borderId="0" xfId="0" applyFont="1" applyAlignment="1">
      <alignment horizontal="left" vertical="center"/>
    </xf>
    <xf numFmtId="0" fontId="78" fillId="0" borderId="0" xfId="0" applyFont="1"/>
    <xf numFmtId="0" fontId="35" fillId="0" borderId="0" xfId="0" applyFont="1" applyAlignment="1">
      <alignment vertical="center"/>
    </xf>
    <xf numFmtId="0" fontId="71" fillId="0" borderId="0" xfId="0" applyFont="1" applyAlignment="1">
      <alignment vertical="top"/>
    </xf>
    <xf numFmtId="0" fontId="6" fillId="0" borderId="0" xfId="0" applyFont="1" applyFill="1" applyBorder="1"/>
    <xf numFmtId="0" fontId="65" fillId="0" borderId="0" xfId="0" applyFont="1" applyFill="1" applyBorder="1"/>
    <xf numFmtId="0" fontId="6" fillId="0" borderId="0" xfId="0" applyFont="1" applyFill="1" applyBorder="1" applyAlignment="1">
      <alignment wrapText="1"/>
    </xf>
    <xf numFmtId="183" fontId="31" fillId="0" borderId="0" xfId="0" applyNumberFormat="1" applyFont="1" applyFill="1" applyBorder="1" applyAlignment="1"/>
    <xf numFmtId="183"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183" fontId="7" fillId="0" borderId="0" xfId="0" applyNumberFormat="1" applyFont="1" applyFill="1" applyBorder="1" applyAlignment="1">
      <alignment horizontal="right" vertical="top"/>
    </xf>
    <xf numFmtId="0" fontId="0" fillId="0" borderId="13" xfId="0" applyBorder="1" applyAlignment="1">
      <alignment vertical="top"/>
    </xf>
    <xf numFmtId="0" fontId="65" fillId="0" borderId="0" xfId="0" applyFont="1" applyFill="1" applyBorder="1" applyAlignment="1">
      <alignment vertical="top"/>
    </xf>
    <xf numFmtId="0" fontId="7" fillId="0" borderId="0" xfId="0" applyFont="1" applyFill="1" applyBorder="1" applyAlignment="1">
      <alignment wrapText="1"/>
    </xf>
    <xf numFmtId="165" fontId="0" fillId="0" borderId="0" xfId="43" applyNumberFormat="1" applyFont="1"/>
    <xf numFmtId="165" fontId="0" fillId="0" borderId="0" xfId="0" applyNumberFormat="1" applyAlignment="1">
      <alignment vertical="top"/>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165" fontId="0" fillId="0" borderId="0" xfId="43" applyNumberFormat="1" applyFont="1" applyAlignment="1">
      <alignment vertical="top"/>
    </xf>
    <xf numFmtId="3" fontId="0" fillId="0" borderId="0" xfId="0" applyNumberFormat="1" applyAlignment="1">
      <alignment vertical="top"/>
    </xf>
    <xf numFmtId="174" fontId="7" fillId="0" borderId="0" xfId="0" applyNumberFormat="1" applyFont="1" applyFill="1" applyBorder="1" applyAlignment="1">
      <alignment vertical="top"/>
    </xf>
    <xf numFmtId="0" fontId="39" fillId="0" borderId="0" xfId="0" applyFont="1" applyAlignment="1">
      <alignment vertical="top"/>
    </xf>
    <xf numFmtId="0" fontId="5" fillId="0" borderId="0" xfId="0" applyFont="1" applyAlignment="1">
      <alignment horizontal="left" wrapText="1"/>
    </xf>
    <xf numFmtId="0" fontId="78" fillId="0" borderId="0" xfId="0" applyFont="1" applyAlignment="1">
      <alignment vertical="top"/>
    </xf>
    <xf numFmtId="0" fontId="0" fillId="0" borderId="0" xfId="0" applyFill="1" applyAlignment="1">
      <alignment vertical="top"/>
    </xf>
    <xf numFmtId="0" fontId="0" fillId="0" borderId="0" xfId="0" applyAlignment="1">
      <alignment horizontal="right" vertical="top"/>
    </xf>
    <xf numFmtId="0" fontId="79" fillId="0" borderId="0" xfId="0" applyFont="1"/>
    <xf numFmtId="182" fontId="7" fillId="0" borderId="0" xfId="0" applyNumberFormat="1" applyFont="1" applyFill="1" applyBorder="1" applyAlignment="1">
      <alignment wrapText="1"/>
    </xf>
    <xf numFmtId="0" fontId="1" fillId="0" borderId="0" xfId="0" applyFont="1" applyFill="1" applyBorder="1" applyAlignment="1">
      <alignment horizontal="right" wrapText="1"/>
    </xf>
    <xf numFmtId="0" fontId="54" fillId="0" borderId="0" xfId="0" applyFont="1" applyFill="1" applyBorder="1"/>
    <xf numFmtId="182" fontId="6" fillId="0" borderId="0" xfId="0" applyNumberFormat="1" applyFont="1" applyFill="1" applyBorder="1" applyAlignment="1">
      <alignment wrapText="1"/>
    </xf>
    <xf numFmtId="183" fontId="29" fillId="0" borderId="0" xfId="0" applyNumberFormat="1" applyFont="1" applyFill="1" applyBorder="1" applyAlignment="1">
      <alignment vertical="top"/>
    </xf>
    <xf numFmtId="184" fontId="29" fillId="0" borderId="0" xfId="0" applyNumberFormat="1" applyFont="1" applyFill="1" applyBorder="1" applyAlignment="1">
      <alignment vertical="top"/>
    </xf>
    <xf numFmtId="184" fontId="29" fillId="0" borderId="0" xfId="0" applyNumberFormat="1" applyFont="1" applyFill="1" applyBorder="1" applyAlignment="1">
      <alignment horizontal="right" vertical="top"/>
    </xf>
    <xf numFmtId="0" fontId="1" fillId="0" borderId="0" xfId="0" applyFont="1" applyFill="1" applyBorder="1" applyAlignment="1">
      <alignment horizontal="left" wrapText="1"/>
    </xf>
    <xf numFmtId="183" fontId="1" fillId="0" borderId="0" xfId="0" applyNumberFormat="1" applyFont="1" applyFill="1" applyBorder="1" applyAlignment="1">
      <alignment vertical="top"/>
    </xf>
    <xf numFmtId="184" fontId="7" fillId="0" borderId="0" xfId="0" applyNumberFormat="1" applyFont="1" applyFill="1" applyBorder="1" applyAlignment="1">
      <alignment vertical="top"/>
    </xf>
    <xf numFmtId="184" fontId="1" fillId="0" borderId="0" xfId="0" applyNumberFormat="1" applyFont="1" applyFill="1" applyBorder="1" applyAlignment="1">
      <alignment vertical="top"/>
    </xf>
    <xf numFmtId="184" fontId="7" fillId="0" borderId="0" xfId="0" applyNumberFormat="1" applyFont="1" applyFill="1" applyBorder="1" applyAlignment="1">
      <alignment horizontal="right" vertical="top"/>
    </xf>
    <xf numFmtId="0" fontId="1" fillId="0" borderId="0" xfId="0" applyFont="1" applyFill="1" applyBorder="1" applyAlignment="1">
      <alignment horizontal="left" vertical="top" wrapText="1"/>
    </xf>
    <xf numFmtId="0" fontId="1" fillId="0" borderId="0" xfId="0" applyFont="1" applyFill="1" applyBorder="1" applyAlignment="1"/>
    <xf numFmtId="0" fontId="1" fillId="0" borderId="0" xfId="0" applyFont="1" applyFill="1" applyBorder="1" applyAlignment="1">
      <alignment wrapText="1"/>
    </xf>
    <xf numFmtId="184" fontId="1" fillId="0" borderId="0" xfId="0" applyNumberFormat="1" applyFont="1" applyFill="1" applyBorder="1" applyAlignment="1">
      <alignment horizontal="right" vertical="top"/>
    </xf>
    <xf numFmtId="0" fontId="66" fillId="0" borderId="0" xfId="0" applyFont="1" applyAlignment="1"/>
    <xf numFmtId="0" fontId="30" fillId="33" borderId="0" xfId="0" applyFont="1" applyFill="1" applyBorder="1" applyAlignment="1">
      <alignment horizontal="left" vertical="top"/>
    </xf>
    <xf numFmtId="0" fontId="30" fillId="33" borderId="0" xfId="0" quotePrefix="1" applyFont="1" applyFill="1" applyBorder="1" applyAlignment="1">
      <alignment horizontal="right" vertical="top" wrapText="1"/>
    </xf>
    <xf numFmtId="3" fontId="6" fillId="0" borderId="0" xfId="0" applyNumberFormat="1" applyFont="1" applyFill="1" applyBorder="1"/>
    <xf numFmtId="0" fontId="31" fillId="0" borderId="0" xfId="0" applyFont="1" applyFill="1" applyBorder="1"/>
    <xf numFmtId="183" fontId="29" fillId="0" borderId="0" xfId="0" applyNumberFormat="1" applyFont="1" applyFill="1" applyBorder="1"/>
    <xf numFmtId="0" fontId="67" fillId="0" borderId="0" xfId="0" applyFont="1"/>
    <xf numFmtId="183" fontId="6" fillId="0" borderId="0" xfId="0" applyNumberFormat="1" applyFont="1" applyFill="1" applyBorder="1"/>
    <xf numFmtId="0" fontId="1" fillId="0" borderId="0" xfId="0" applyFont="1" applyFill="1" applyBorder="1" applyAlignment="1">
      <alignment vertical="top"/>
    </xf>
    <xf numFmtId="0" fontId="1" fillId="0" borderId="0" xfId="0" applyFont="1" applyFill="1" applyBorder="1" applyAlignment="1">
      <alignment vertical="top" wrapText="1"/>
    </xf>
    <xf numFmtId="3" fontId="12" fillId="0" borderId="0" xfId="0" applyNumberFormat="1" applyFont="1" applyFill="1" applyBorder="1" applyAlignment="1">
      <alignment vertical="top"/>
    </xf>
    <xf numFmtId="0" fontId="67" fillId="0" borderId="0" xfId="0" applyFont="1" applyAlignment="1">
      <alignment vertical="top"/>
    </xf>
    <xf numFmtId="183" fontId="1" fillId="0" borderId="0" xfId="0" applyNumberFormat="1" applyFont="1" applyFill="1" applyBorder="1"/>
    <xf numFmtId="183" fontId="7" fillId="0" borderId="0" xfId="0" applyNumberFormat="1" applyFont="1" applyFill="1" applyBorder="1"/>
    <xf numFmtId="0" fontId="67" fillId="0" borderId="0" xfId="0" applyFont="1" applyBorder="1" applyAlignment="1">
      <alignment wrapText="1"/>
    </xf>
    <xf numFmtId="3" fontId="67" fillId="0" borderId="0" xfId="0" applyNumberFormat="1" applyFont="1" applyBorder="1"/>
    <xf numFmtId="3" fontId="11" fillId="0" borderId="0" xfId="0" applyNumberFormat="1" applyFont="1" applyBorder="1"/>
    <xf numFmtId="183" fontId="29" fillId="0" borderId="0" xfId="0" applyNumberFormat="1" applyFont="1" applyFill="1" applyBorder="1" applyAlignment="1"/>
    <xf numFmtId="3" fontId="29" fillId="0" borderId="0" xfId="0" applyNumberFormat="1" applyFont="1" applyFill="1" applyBorder="1" applyAlignment="1"/>
    <xf numFmtId="184" fontId="29" fillId="0" borderId="0" xfId="0" applyNumberFormat="1" applyFont="1" applyFill="1" applyBorder="1" applyAlignment="1"/>
    <xf numFmtId="0" fontId="6" fillId="0" borderId="0" xfId="0" applyFont="1" applyFill="1" applyBorder="1" applyAlignment="1">
      <alignment vertical="top"/>
    </xf>
    <xf numFmtId="183" fontId="6" fillId="0" borderId="0" xfId="0" applyNumberFormat="1" applyFont="1" applyFill="1" applyBorder="1" applyAlignment="1">
      <alignment vertical="top"/>
    </xf>
    <xf numFmtId="3" fontId="6" fillId="0" borderId="0" xfId="0" applyNumberFormat="1" applyFont="1" applyFill="1" applyBorder="1" applyAlignment="1">
      <alignment vertical="top"/>
    </xf>
    <xf numFmtId="184" fontId="6" fillId="0" borderId="0" xfId="0" applyNumberFormat="1" applyFont="1" applyFill="1" applyBorder="1" applyAlignment="1">
      <alignment vertical="top"/>
    </xf>
    <xf numFmtId="0" fontId="29" fillId="0" borderId="0" xfId="0" applyFont="1" applyFill="1" applyBorder="1" applyAlignment="1">
      <alignment vertical="top"/>
    </xf>
    <xf numFmtId="3" fontId="29" fillId="0" borderId="0" xfId="0" applyNumberFormat="1" applyFont="1" applyFill="1" applyBorder="1" applyAlignment="1">
      <alignment vertical="top"/>
    </xf>
    <xf numFmtId="3" fontId="7" fillId="0" borderId="0" xfId="0" applyNumberFormat="1" applyFont="1" applyFill="1" applyBorder="1" applyAlignment="1">
      <alignment vertical="top"/>
    </xf>
    <xf numFmtId="0" fontId="1" fillId="0" borderId="0" xfId="0" applyFont="1" applyFill="1" applyBorder="1" applyAlignment="1">
      <alignment horizontal="left" vertical="top"/>
    </xf>
    <xf numFmtId="0" fontId="66" fillId="0" borderId="0" xfId="0" quotePrefix="1" applyFont="1" applyAlignment="1">
      <alignment vertical="top"/>
    </xf>
    <xf numFmtId="0" fontId="66" fillId="0" borderId="0" xfId="0" quotePrefix="1" applyFont="1" applyAlignment="1">
      <alignment vertical="top" wrapText="1"/>
    </xf>
    <xf numFmtId="0" fontId="66" fillId="0" borderId="0" xfId="0" applyFont="1" applyAlignment="1">
      <alignment vertical="top"/>
    </xf>
    <xf numFmtId="0" fontId="82" fillId="33" borderId="0" xfId="0" applyFont="1" applyFill="1" applyBorder="1" applyAlignment="1">
      <alignment horizontal="right" vertical="top" wrapText="1"/>
    </xf>
    <xf numFmtId="0" fontId="30" fillId="33" borderId="0" xfId="0" applyFont="1" applyFill="1" applyBorder="1" applyAlignment="1">
      <alignment horizontal="center" vertical="top" wrapText="1"/>
    </xf>
    <xf numFmtId="0" fontId="51" fillId="33" borderId="0" xfId="0" applyFont="1" applyFill="1" applyBorder="1" applyAlignment="1">
      <alignment horizontal="right" vertical="top" wrapText="1"/>
    </xf>
    <xf numFmtId="0" fontId="51" fillId="33" borderId="0" xfId="0" quotePrefix="1" applyFont="1" applyFill="1" applyBorder="1" applyAlignment="1">
      <alignment horizontal="right" vertical="top" wrapText="1"/>
    </xf>
    <xf numFmtId="0" fontId="1" fillId="0" borderId="0" xfId="0" applyFont="1" applyFill="1" applyBorder="1" applyAlignment="1">
      <alignment horizontal="center" vertical="top"/>
    </xf>
    <xf numFmtId="0" fontId="66" fillId="0" borderId="0" xfId="0" applyFont="1" applyAlignment="1">
      <alignment horizontal="center"/>
    </xf>
    <xf numFmtId="3" fontId="1" fillId="0" borderId="0" xfId="0" applyNumberFormat="1" applyFont="1"/>
    <xf numFmtId="3" fontId="1" fillId="0" borderId="0" xfId="44" applyNumberFormat="1" applyFont="1"/>
    <xf numFmtId="4" fontId="1" fillId="0" borderId="0" xfId="0" applyNumberFormat="1" applyFont="1"/>
    <xf numFmtId="4" fontId="1" fillId="35" borderId="0" xfId="0" applyNumberFormat="1" applyFont="1" applyFill="1"/>
    <xf numFmtId="0" fontId="66" fillId="0" borderId="0" xfId="0" applyFont="1" applyAlignment="1">
      <alignment horizontal="center" vertical="top"/>
    </xf>
    <xf numFmtId="3" fontId="1" fillId="0" borderId="0" xfId="0" applyNumberFormat="1" applyFont="1" applyAlignment="1">
      <alignment vertical="top"/>
    </xf>
    <xf numFmtId="3" fontId="1" fillId="0" borderId="0" xfId="44" applyNumberFormat="1" applyFont="1" applyAlignment="1">
      <alignment vertical="top"/>
    </xf>
    <xf numFmtId="4" fontId="1" fillId="0" borderId="0" xfId="0" applyNumberFormat="1" applyFont="1" applyAlignment="1">
      <alignment vertical="top"/>
    </xf>
    <xf numFmtId="4" fontId="1" fillId="35" borderId="0" xfId="0" applyNumberFormat="1" applyFont="1" applyFill="1" applyAlignment="1">
      <alignment vertical="top"/>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66" fillId="0" borderId="0" xfId="0" applyFont="1" applyAlignment="1">
      <alignment horizontal="center" vertical="center"/>
    </xf>
    <xf numFmtId="3" fontId="7" fillId="0" borderId="0" xfId="0" applyNumberFormat="1" applyFont="1" applyFill="1" applyBorder="1" applyAlignment="1">
      <alignment vertical="center"/>
    </xf>
    <xf numFmtId="3" fontId="1" fillId="0" borderId="0" xfId="0" applyNumberFormat="1" applyFont="1" applyAlignment="1">
      <alignment vertical="center"/>
    </xf>
    <xf numFmtId="3" fontId="1" fillId="0" borderId="0" xfId="44" applyNumberFormat="1" applyFont="1" applyAlignment="1">
      <alignment vertical="center"/>
    </xf>
    <xf numFmtId="4" fontId="1" fillId="0" borderId="0" xfId="0" applyNumberFormat="1" applyFont="1" applyAlignment="1">
      <alignment vertical="center"/>
    </xf>
    <xf numFmtId="4" fontId="1" fillId="35" borderId="0" xfId="0" applyNumberFormat="1" applyFont="1" applyFill="1" applyAlignment="1">
      <alignment vertical="center"/>
    </xf>
    <xf numFmtId="183" fontId="5" fillId="0" borderId="0" xfId="0" applyNumberFormat="1" applyFont="1" applyFill="1" applyBorder="1" applyAlignment="1">
      <alignment vertical="top"/>
    </xf>
    <xf numFmtId="0" fontId="77" fillId="0" borderId="0" xfId="0" applyFont="1" applyFill="1" applyBorder="1" applyAlignment="1">
      <alignment horizontal="left" vertical="center"/>
    </xf>
    <xf numFmtId="183" fontId="38" fillId="0" borderId="0" xfId="0" applyNumberFormat="1" applyFont="1" applyFill="1" applyBorder="1" applyAlignment="1">
      <alignment vertical="center"/>
    </xf>
    <xf numFmtId="3" fontId="6" fillId="0" borderId="0" xfId="0" applyNumberFormat="1" applyFont="1" applyFill="1" applyBorder="1" applyAlignment="1">
      <alignment vertical="center"/>
    </xf>
    <xf numFmtId="3" fontId="77" fillId="0" borderId="0" xfId="0" applyNumberFormat="1" applyFont="1" applyAlignment="1">
      <alignment vertical="center"/>
    </xf>
    <xf numFmtId="3" fontId="77" fillId="0" borderId="0" xfId="44" applyNumberFormat="1" applyFont="1" applyAlignment="1">
      <alignment vertical="center"/>
    </xf>
    <xf numFmtId="4" fontId="77" fillId="0" borderId="0" xfId="0" applyNumberFormat="1" applyFont="1" applyAlignment="1">
      <alignment vertical="center"/>
    </xf>
    <xf numFmtId="4" fontId="77" fillId="35" borderId="0" xfId="0" applyNumberFormat="1" applyFont="1" applyFill="1" applyAlignment="1">
      <alignment vertical="center"/>
    </xf>
    <xf numFmtId="0" fontId="67" fillId="0" borderId="0" xfId="0" applyFont="1" applyAlignment="1">
      <alignment vertical="center"/>
    </xf>
    <xf numFmtId="0" fontId="12" fillId="0" borderId="0" xfId="0" applyFont="1" applyFill="1" applyBorder="1" applyAlignment="1">
      <alignment horizontal="left" vertical="center" wrapText="1"/>
    </xf>
    <xf numFmtId="168" fontId="29" fillId="0" borderId="0" xfId="0" applyNumberFormat="1" applyFont="1" applyFill="1" applyBorder="1" applyAlignment="1">
      <alignment horizontal="left" vertical="center" wrapText="1"/>
    </xf>
    <xf numFmtId="0" fontId="6" fillId="0" borderId="0" xfId="0" applyFont="1" applyAlignment="1">
      <alignment horizontal="left"/>
    </xf>
    <xf numFmtId="0" fontId="7" fillId="0" borderId="0" xfId="0" applyFont="1" applyAlignment="1">
      <alignment horizontal="left"/>
    </xf>
    <xf numFmtId="0" fontId="5" fillId="0" borderId="0" xfId="0" applyFont="1" applyFill="1" applyBorder="1" applyAlignment="1">
      <alignment horizontal="left" vertical="top" wrapText="1"/>
    </xf>
    <xf numFmtId="0" fontId="30" fillId="33" borderId="0" xfId="0" applyFont="1" applyFill="1" applyBorder="1" applyAlignment="1">
      <alignment horizontal="left" vertical="center" wrapText="1"/>
    </xf>
    <xf numFmtId="0" fontId="30" fillId="33" borderId="0" xfId="0" applyFont="1" applyFill="1" applyBorder="1" applyAlignment="1">
      <alignment horizontal="left" vertical="center"/>
    </xf>
    <xf numFmtId="0" fontId="31"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0" fillId="33" borderId="0" xfId="0" applyFont="1" applyFill="1" applyBorder="1" applyAlignment="1">
      <alignment horizontal="center" vertical="center" wrapText="1"/>
    </xf>
    <xf numFmtId="0" fontId="30" fillId="33" borderId="0" xfId="0" applyFont="1" applyFill="1" applyBorder="1" applyAlignment="1">
      <alignment horizontal="center" vertical="top" wrapText="1"/>
    </xf>
    <xf numFmtId="0" fontId="30" fillId="33" borderId="16" xfId="0" applyFont="1" applyFill="1" applyBorder="1" applyAlignment="1">
      <alignment horizontal="left" vertical="center" wrapText="1"/>
    </xf>
    <xf numFmtId="0" fontId="39"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39" fillId="0" borderId="0" xfId="0" applyFont="1" applyAlignment="1">
      <alignment horizontal="left" wrapText="1"/>
    </xf>
    <xf numFmtId="0" fontId="66" fillId="0" borderId="0" xfId="0" applyFont="1" applyAlignment="1">
      <alignment horizontal="left" vertical="top" wrapText="1"/>
    </xf>
  </cellXfs>
  <cellStyles count="45">
    <cellStyle name="20 % - Akzent1" xfId="18" builtinId="30" customBuiltin="1"/>
    <cellStyle name="20 % - Akzent2" xfId="22" builtinId="34" customBuiltin="1"/>
    <cellStyle name="20 % - Akzent3" xfId="26" builtinId="38" customBuiltin="1"/>
    <cellStyle name="20 % - Akzent4" xfId="30" builtinId="42" customBuiltin="1"/>
    <cellStyle name="20 % - Akzent5" xfId="34" builtinId="46" customBuiltin="1"/>
    <cellStyle name="20 % - Akzent6" xfId="38" builtinId="50" customBuiltin="1"/>
    <cellStyle name="40 % - Akzent1" xfId="19" builtinId="31" customBuiltin="1"/>
    <cellStyle name="40 % - Akzent2" xfId="23" builtinId="35" customBuiltin="1"/>
    <cellStyle name="40 % - Akzent3" xfId="27" builtinId="39" customBuiltin="1"/>
    <cellStyle name="40 % - Akzent4" xfId="31" builtinId="43" customBuiltin="1"/>
    <cellStyle name="40 % - Akzent5" xfId="35" builtinId="47" customBuiltin="1"/>
    <cellStyle name="40 % - Akzent6" xfId="39" builtinId="51" customBuiltin="1"/>
    <cellStyle name="60 % - Akzent1" xfId="20" builtinId="32" customBuiltin="1"/>
    <cellStyle name="60 % - Akzent2" xfId="24" builtinId="36" customBuiltin="1"/>
    <cellStyle name="60 % - Akzent3" xfId="28" builtinId="40" customBuiltin="1"/>
    <cellStyle name="60 % - Akzent4" xfId="32" builtinId="44" customBuiltin="1"/>
    <cellStyle name="60 % - Akzent5" xfId="36" builtinId="48" customBuiltin="1"/>
    <cellStyle name="60 % - Akzent6" xfId="40" builtinId="52" customBuiltin="1"/>
    <cellStyle name="Akzent1" xfId="17" builtinId="29" customBuiltin="1"/>
    <cellStyle name="Akzent2" xfId="21" builtinId="33" customBuiltin="1"/>
    <cellStyle name="Akzent3" xfId="25" builtinId="37" customBuiltin="1"/>
    <cellStyle name="Akzent4" xfId="29" builtinId="41" customBuiltin="1"/>
    <cellStyle name="Akzent5" xfId="33" builtinId="45" customBuiltin="1"/>
    <cellStyle name="Akzent6" xfId="37" builtinId="49" customBuiltin="1"/>
    <cellStyle name="Ausgabe" xfId="10" builtinId="21" customBuiltin="1"/>
    <cellStyle name="Berechnung" xfId="11" builtinId="22" customBuiltin="1"/>
    <cellStyle name="Eingabe" xfId="9" builtinId="20" customBuiltin="1"/>
    <cellStyle name="Ergebnis" xfId="16" builtinId="25" customBuiltin="1"/>
    <cellStyle name="Erklärender Text" xfId="15" builtinId="53" customBuiltin="1"/>
    <cellStyle name="Gut" xfId="6" builtinId="26" customBuiltin="1"/>
    <cellStyle name="Komma" xfId="44" builtinId="3"/>
    <cellStyle name="Neutral" xfId="8" builtinId="28" customBuiltin="1"/>
    <cellStyle name="Notiz 2" xfId="42"/>
    <cellStyle name="Prozent" xfId="43" builtinId="5"/>
    <cellStyle name="Schlecht" xfId="7" builtinId="27" customBuiltin="1"/>
    <cellStyle name="Standard" xfId="0" builtinId="0"/>
    <cellStyle name="Standard 2" xfId="4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9" defaultPivotStyle="PivotStyleLight16"/>
  <colors>
    <mruColors>
      <color rgb="FFFFFFCC"/>
      <color rgb="FFF7F097"/>
      <color rgb="FFFEF5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5"/>
  <sheetViews>
    <sheetView tabSelected="1" zoomScaleNormal="100" zoomScaleSheetLayoutView="70" workbookViewId="0"/>
  </sheetViews>
  <sheetFormatPr baseColWidth="10" defaultColWidth="11.42578125" defaultRowHeight="12.75"/>
  <cols>
    <col min="1" max="1" width="12" style="2" customWidth="1"/>
    <col min="2" max="2" width="41.140625" style="2" customWidth="1"/>
    <col min="3" max="3" width="25.28515625" style="2" bestFit="1" customWidth="1"/>
    <col min="4" max="4" width="19.85546875" style="2" bestFit="1" customWidth="1"/>
    <col min="5" max="5" width="5" style="5" customWidth="1"/>
    <col min="6" max="6" width="6.5703125" customWidth="1"/>
    <col min="7" max="7" width="10.85546875"/>
    <col min="8" max="8" width="39.42578125" customWidth="1"/>
    <col min="9" max="9" width="27.42578125" customWidth="1"/>
    <col min="10" max="13" width="10.85546875"/>
    <col min="14" max="14" width="25.140625" customWidth="1"/>
    <col min="15" max="17" width="10.85546875" customWidth="1"/>
    <col min="18" max="16384" width="11.42578125" style="4"/>
  </cols>
  <sheetData>
    <row r="1" spans="1:5" ht="15.75">
      <c r="A1" s="14" t="s">
        <v>580</v>
      </c>
      <c r="B1" s="7"/>
      <c r="C1" s="26" t="s">
        <v>581</v>
      </c>
    </row>
    <row r="2" spans="1:5" ht="15" customHeight="1">
      <c r="A2" s="8" t="s">
        <v>299</v>
      </c>
      <c r="B2" s="6"/>
    </row>
    <row r="3" spans="1:5" ht="15" customHeight="1">
      <c r="A3" s="17" t="s">
        <v>628</v>
      </c>
      <c r="B3" s="1"/>
      <c r="E3" s="3"/>
    </row>
    <row r="4" spans="1:5" ht="15" customHeight="1">
      <c r="A4" s="17" t="s">
        <v>629</v>
      </c>
      <c r="B4" s="1"/>
      <c r="E4" s="3"/>
    </row>
    <row r="5" spans="1:5" ht="42" customHeight="1">
      <c r="A5" s="16" t="s">
        <v>289</v>
      </c>
      <c r="B5" s="15"/>
      <c r="C5" s="15" t="s">
        <v>290</v>
      </c>
      <c r="D5" s="15" t="s">
        <v>291</v>
      </c>
      <c r="E5" s="15" t="s">
        <v>292</v>
      </c>
    </row>
    <row r="6" spans="1:5" ht="12.75" customHeight="1">
      <c r="A6" s="9"/>
      <c r="B6" s="30"/>
      <c r="C6" s="9"/>
      <c r="D6" s="9"/>
      <c r="E6" s="11"/>
    </row>
    <row r="7" spans="1:5" ht="15.75" customHeight="1">
      <c r="A7" s="18" t="str">
        <f>"Bezirk Affoltern - "&amp;F10&amp;" Institutionen"</f>
        <v>Bezirk Affoltern -  Institutionen</v>
      </c>
      <c r="B7" s="19"/>
      <c r="C7" s="20"/>
      <c r="D7" s="20"/>
      <c r="E7" s="21"/>
    </row>
    <row r="8" spans="1:5" ht="12.75" customHeight="1">
      <c r="A8" s="9" t="s">
        <v>625</v>
      </c>
      <c r="B8" s="10"/>
      <c r="C8" s="9" t="s">
        <v>624</v>
      </c>
      <c r="D8" s="9" t="s">
        <v>0</v>
      </c>
      <c r="E8" s="11" t="s">
        <v>300</v>
      </c>
    </row>
    <row r="9" spans="1:5" ht="12.75" customHeight="1">
      <c r="A9" s="9" t="s">
        <v>2</v>
      </c>
      <c r="B9" s="10"/>
      <c r="C9" s="9" t="s">
        <v>3</v>
      </c>
      <c r="D9" s="9" t="s">
        <v>0</v>
      </c>
      <c r="E9" s="11" t="s">
        <v>300</v>
      </c>
    </row>
    <row r="10" spans="1:5" ht="12.75" customHeight="1">
      <c r="A10" s="9" t="s">
        <v>468</v>
      </c>
      <c r="B10" s="10"/>
      <c r="C10" s="9" t="s">
        <v>474</v>
      </c>
      <c r="D10" s="9" t="s">
        <v>0</v>
      </c>
      <c r="E10" s="11" t="s">
        <v>1</v>
      </c>
    </row>
    <row r="11" spans="1:5" ht="12.75" customHeight="1">
      <c r="A11" s="9"/>
      <c r="B11" s="10"/>
      <c r="C11" s="9"/>
      <c r="D11" s="9"/>
      <c r="E11" s="11"/>
    </row>
    <row r="12" spans="1:5" ht="12.75" customHeight="1">
      <c r="A12" s="18" t="str">
        <f>"Bezirk Andelfingen - "&amp;F17&amp;" Institutionen"</f>
        <v>Bezirk Andelfingen -  Institutionen</v>
      </c>
      <c r="B12" s="19"/>
      <c r="C12" s="20"/>
      <c r="D12" s="20"/>
      <c r="E12" s="21"/>
    </row>
    <row r="13" spans="1:5" ht="12.75" customHeight="1">
      <c r="A13" s="9" t="s">
        <v>428</v>
      </c>
      <c r="B13" s="10"/>
      <c r="C13" s="9" t="s">
        <v>459</v>
      </c>
      <c r="D13" s="9" t="s">
        <v>293</v>
      </c>
      <c r="E13" s="11" t="s">
        <v>300</v>
      </c>
    </row>
    <row r="14" spans="1:5" ht="12.75" customHeight="1">
      <c r="A14" s="9" t="s">
        <v>11</v>
      </c>
      <c r="B14" s="10"/>
      <c r="C14" s="9" t="s">
        <v>366</v>
      </c>
      <c r="D14" s="9" t="s">
        <v>12</v>
      </c>
      <c r="E14" s="11" t="s">
        <v>300</v>
      </c>
    </row>
    <row r="15" spans="1:5" ht="12.75" customHeight="1">
      <c r="A15" s="9" t="s">
        <v>429</v>
      </c>
      <c r="B15" s="10"/>
      <c r="C15" s="9" t="s">
        <v>5</v>
      </c>
      <c r="D15" s="9" t="s">
        <v>6</v>
      </c>
      <c r="E15" s="11" t="s">
        <v>300</v>
      </c>
    </row>
    <row r="16" spans="1:5" ht="12.75" customHeight="1">
      <c r="A16" s="9" t="s">
        <v>430</v>
      </c>
      <c r="B16" s="10"/>
      <c r="C16" s="9" t="s">
        <v>9</v>
      </c>
      <c r="D16" s="9" t="s">
        <v>10</v>
      </c>
      <c r="E16" s="11" t="s">
        <v>300</v>
      </c>
    </row>
    <row r="17" spans="1:5" ht="12.75" customHeight="1">
      <c r="A17" s="9" t="s">
        <v>431</v>
      </c>
      <c r="B17" s="10"/>
      <c r="C17" s="9" t="s">
        <v>7</v>
      </c>
      <c r="D17" s="9" t="s">
        <v>8</v>
      </c>
      <c r="E17" s="11" t="s">
        <v>300</v>
      </c>
    </row>
    <row r="18" spans="1:5">
      <c r="A18" s="9"/>
      <c r="B18" s="10"/>
      <c r="C18" s="9"/>
      <c r="D18" s="9"/>
      <c r="E18" s="11"/>
    </row>
    <row r="19" spans="1:5" ht="12.75" customHeight="1">
      <c r="A19" s="18" t="str">
        <f>"Bezirk Bülach - "&amp;F36&amp;" Institutionen"</f>
        <v>Bezirk Bülach -  Institutionen</v>
      </c>
      <c r="B19" s="19"/>
      <c r="C19" s="20"/>
      <c r="D19" s="20"/>
      <c r="E19" s="21"/>
    </row>
    <row r="20" spans="1:5" ht="12.75" customHeight="1">
      <c r="A20" s="9" t="s">
        <v>542</v>
      </c>
      <c r="B20" s="10"/>
      <c r="C20" s="9" t="s">
        <v>388</v>
      </c>
      <c r="D20" s="9" t="s">
        <v>31</v>
      </c>
      <c r="E20" s="11" t="s">
        <v>300</v>
      </c>
    </row>
    <row r="21" spans="1:5" ht="12.75" customHeight="1">
      <c r="A21" s="9" t="s">
        <v>543</v>
      </c>
      <c r="B21" s="10"/>
      <c r="C21" s="9" t="s">
        <v>486</v>
      </c>
      <c r="D21" s="9" t="s">
        <v>487</v>
      </c>
      <c r="E21" s="11" t="s">
        <v>300</v>
      </c>
    </row>
    <row r="22" spans="1:5" ht="12.75" customHeight="1">
      <c r="A22" s="9" t="s">
        <v>535</v>
      </c>
      <c r="B22" s="10"/>
      <c r="C22" s="9" t="s">
        <v>381</v>
      </c>
      <c r="D22" s="9" t="s">
        <v>25</v>
      </c>
      <c r="E22" s="11" t="s">
        <v>300</v>
      </c>
    </row>
    <row r="23" spans="1:5" ht="12.75" customHeight="1">
      <c r="A23" s="9" t="s">
        <v>536</v>
      </c>
      <c r="B23" s="10"/>
      <c r="C23" s="9" t="s">
        <v>26</v>
      </c>
      <c r="D23" s="9" t="s">
        <v>25</v>
      </c>
      <c r="E23" s="11" t="s">
        <v>1</v>
      </c>
    </row>
    <row r="24" spans="1:5" ht="12.75" customHeight="1">
      <c r="A24" s="9" t="s">
        <v>13</v>
      </c>
      <c r="B24" s="10"/>
      <c r="C24" s="9" t="s">
        <v>14</v>
      </c>
      <c r="D24" s="9" t="s">
        <v>15</v>
      </c>
      <c r="E24" s="11" t="s">
        <v>300</v>
      </c>
    </row>
    <row r="25" spans="1:5" ht="12.75" customHeight="1">
      <c r="A25" s="9" t="s">
        <v>20</v>
      </c>
      <c r="B25" s="10"/>
      <c r="C25" s="9" t="s">
        <v>21</v>
      </c>
      <c r="D25" s="9" t="s">
        <v>22</v>
      </c>
      <c r="E25" s="11" t="s">
        <v>300</v>
      </c>
    </row>
    <row r="26" spans="1:5" ht="12.75" customHeight="1">
      <c r="A26" s="9" t="s">
        <v>382</v>
      </c>
      <c r="B26" s="10"/>
      <c r="C26" s="9" t="s">
        <v>383</v>
      </c>
      <c r="D26" s="9" t="s">
        <v>22</v>
      </c>
      <c r="E26" s="11" t="s">
        <v>302</v>
      </c>
    </row>
    <row r="27" spans="1:5" ht="12.75" customHeight="1">
      <c r="A27" s="9" t="s">
        <v>33</v>
      </c>
      <c r="B27" s="10"/>
      <c r="C27" s="9" t="s">
        <v>34</v>
      </c>
      <c r="D27" s="9" t="s">
        <v>35</v>
      </c>
      <c r="E27" s="11" t="s">
        <v>302</v>
      </c>
    </row>
    <row r="28" spans="1:5" ht="12.75" customHeight="1">
      <c r="A28" s="9" t="s">
        <v>17</v>
      </c>
      <c r="B28" s="10"/>
      <c r="C28" s="9" t="s">
        <v>18</v>
      </c>
      <c r="D28" s="9" t="s">
        <v>19</v>
      </c>
      <c r="E28" s="11" t="s">
        <v>300</v>
      </c>
    </row>
    <row r="29" spans="1:5" ht="12.75" customHeight="1">
      <c r="A29" s="9" t="s">
        <v>36</v>
      </c>
      <c r="B29" s="10"/>
      <c r="C29" s="9" t="s">
        <v>37</v>
      </c>
      <c r="D29" s="9" t="s">
        <v>38</v>
      </c>
      <c r="E29" s="11" t="s">
        <v>300</v>
      </c>
    </row>
    <row r="30" spans="1:5" ht="12.75" customHeight="1">
      <c r="A30" s="9" t="s">
        <v>589</v>
      </c>
      <c r="B30" s="10"/>
      <c r="C30" s="9" t="s">
        <v>23</v>
      </c>
      <c r="D30" s="9" t="s">
        <v>24</v>
      </c>
      <c r="E30" s="11" t="s">
        <v>300</v>
      </c>
    </row>
    <row r="31" spans="1:5" ht="12.75" customHeight="1">
      <c r="A31" s="9" t="s">
        <v>346</v>
      </c>
      <c r="B31" s="10"/>
      <c r="C31" s="9" t="s">
        <v>301</v>
      </c>
      <c r="D31" s="9" t="s">
        <v>24</v>
      </c>
      <c r="E31" s="11" t="s">
        <v>1</v>
      </c>
    </row>
    <row r="32" spans="1:5" ht="12.75" customHeight="1">
      <c r="A32" s="9" t="s">
        <v>582</v>
      </c>
      <c r="B32" s="10"/>
      <c r="C32" s="9" t="s">
        <v>30</v>
      </c>
      <c r="D32" s="9" t="s">
        <v>16</v>
      </c>
      <c r="E32" s="11" t="s">
        <v>300</v>
      </c>
    </row>
    <row r="33" spans="1:5" ht="12.75" customHeight="1">
      <c r="A33" s="9" t="s">
        <v>27</v>
      </c>
      <c r="B33" s="10"/>
      <c r="C33" s="9" t="s">
        <v>28</v>
      </c>
      <c r="D33" s="9" t="s">
        <v>29</v>
      </c>
      <c r="E33" s="11" t="s">
        <v>300</v>
      </c>
    </row>
    <row r="34" spans="1:5" ht="12.75" customHeight="1">
      <c r="A34" s="9" t="s">
        <v>347</v>
      </c>
      <c r="B34" s="10"/>
      <c r="C34" s="9" t="s">
        <v>32</v>
      </c>
      <c r="D34" s="9" t="s">
        <v>29</v>
      </c>
      <c r="E34" s="11" t="s">
        <v>1</v>
      </c>
    </row>
    <row r="35" spans="1:5" ht="12.75" customHeight="1">
      <c r="A35" s="9" t="s">
        <v>488</v>
      </c>
      <c r="B35" s="10"/>
      <c r="C35" s="9" t="s">
        <v>489</v>
      </c>
      <c r="D35" s="9" t="s">
        <v>40</v>
      </c>
      <c r="E35" s="11" t="s">
        <v>1</v>
      </c>
    </row>
    <row r="36" spans="1:5" ht="12.75" customHeight="1">
      <c r="A36" s="9" t="s">
        <v>460</v>
      </c>
      <c r="B36" s="10"/>
      <c r="C36" s="9" t="s">
        <v>39</v>
      </c>
      <c r="D36" s="9" t="s">
        <v>40</v>
      </c>
      <c r="E36" s="11" t="s">
        <v>300</v>
      </c>
    </row>
    <row r="37" spans="1:5" ht="12.75" customHeight="1">
      <c r="A37" s="9"/>
      <c r="B37" s="10"/>
      <c r="C37" s="9"/>
      <c r="D37" s="9"/>
      <c r="E37" s="11"/>
    </row>
    <row r="38" spans="1:5" ht="12.75" customHeight="1">
      <c r="A38" s="18" t="str">
        <f>"Bezirk Dielsdorf - "&amp;F49&amp;" Institutionen"</f>
        <v>Bezirk Dielsdorf -  Institutionen</v>
      </c>
      <c r="B38" s="19"/>
      <c r="C38" s="20"/>
      <c r="D38" s="20"/>
      <c r="E38" s="21"/>
    </row>
    <row r="39" spans="1:5" ht="12.75" customHeight="1">
      <c r="A39" s="9" t="s">
        <v>370</v>
      </c>
      <c r="B39" s="10"/>
      <c r="C39" s="9" t="s">
        <v>349</v>
      </c>
      <c r="D39" s="9" t="s">
        <v>43</v>
      </c>
      <c r="E39" s="11" t="s">
        <v>1</v>
      </c>
    </row>
    <row r="40" spans="1:5" ht="12.75" customHeight="1">
      <c r="A40" s="9" t="s">
        <v>371</v>
      </c>
      <c r="B40" s="10"/>
      <c r="C40" s="9"/>
      <c r="D40" s="9"/>
      <c r="E40" s="11"/>
    </row>
    <row r="41" spans="1:5" ht="12.75" customHeight="1">
      <c r="A41" s="9" t="s">
        <v>41</v>
      </c>
      <c r="B41" s="10"/>
      <c r="C41" s="9" t="s">
        <v>42</v>
      </c>
      <c r="D41" s="9" t="s">
        <v>43</v>
      </c>
      <c r="E41" s="11" t="s">
        <v>300</v>
      </c>
    </row>
    <row r="42" spans="1:5" ht="12.75" customHeight="1">
      <c r="A42" s="9" t="s">
        <v>48</v>
      </c>
      <c r="B42" s="10"/>
      <c r="C42" s="9" t="s">
        <v>49</v>
      </c>
      <c r="D42" s="9" t="s">
        <v>50</v>
      </c>
      <c r="E42" s="11" t="s">
        <v>300</v>
      </c>
    </row>
    <row r="43" spans="1:5" ht="12.75" customHeight="1">
      <c r="A43" s="9" t="s">
        <v>433</v>
      </c>
      <c r="B43" s="10"/>
      <c r="C43" s="9" t="s">
        <v>611</v>
      </c>
      <c r="D43" s="9" t="s">
        <v>50</v>
      </c>
      <c r="E43" s="11" t="s">
        <v>302</v>
      </c>
    </row>
    <row r="44" spans="1:5" ht="12.75" customHeight="1">
      <c r="A44" s="9" t="s">
        <v>348</v>
      </c>
      <c r="B44" s="10"/>
      <c r="C44" s="9" t="s">
        <v>53</v>
      </c>
      <c r="D44" s="9" t="s">
        <v>54</v>
      </c>
      <c r="E44" s="11" t="s">
        <v>1</v>
      </c>
    </row>
    <row r="45" spans="1:5" ht="12.75" customHeight="1">
      <c r="A45" s="9" t="s">
        <v>51</v>
      </c>
      <c r="B45" s="10"/>
      <c r="C45" s="9" t="s">
        <v>426</v>
      </c>
      <c r="D45" s="9" t="s">
        <v>52</v>
      </c>
      <c r="E45" s="11" t="s">
        <v>300</v>
      </c>
    </row>
    <row r="46" spans="1:5" ht="12.75" customHeight="1">
      <c r="A46" s="9" t="s">
        <v>432</v>
      </c>
      <c r="B46" s="10"/>
      <c r="C46" s="9" t="s">
        <v>46</v>
      </c>
      <c r="D46" s="9" t="s">
        <v>47</v>
      </c>
      <c r="E46" s="11" t="s">
        <v>300</v>
      </c>
    </row>
    <row r="47" spans="1:5" ht="12.75" customHeight="1">
      <c r="A47" s="9" t="s">
        <v>612</v>
      </c>
      <c r="B47" s="10"/>
      <c r="C47" s="9" t="s">
        <v>44</v>
      </c>
      <c r="D47" s="9" t="s">
        <v>45</v>
      </c>
      <c r="E47" s="11" t="s">
        <v>300</v>
      </c>
    </row>
    <row r="48" spans="1:5" ht="12.75" customHeight="1">
      <c r="A48" s="9" t="s">
        <v>590</v>
      </c>
      <c r="B48" s="29"/>
      <c r="C48" s="9" t="s">
        <v>591</v>
      </c>
      <c r="D48" s="9" t="s">
        <v>592</v>
      </c>
      <c r="E48" s="11" t="s">
        <v>302</v>
      </c>
    </row>
    <row r="49" spans="1:5" ht="12.75" customHeight="1">
      <c r="A49" s="9" t="s">
        <v>544</v>
      </c>
      <c r="B49" s="10"/>
      <c r="C49" s="9" t="s">
        <v>545</v>
      </c>
      <c r="D49" s="9" t="s">
        <v>55</v>
      </c>
      <c r="E49" s="11" t="s">
        <v>300</v>
      </c>
    </row>
    <row r="50" spans="1:5">
      <c r="A50" s="23"/>
      <c r="B50" s="22"/>
      <c r="C50" s="23"/>
      <c r="D50" s="23"/>
      <c r="E50" s="24"/>
    </row>
    <row r="51" spans="1:5" ht="12.75" customHeight="1">
      <c r="A51" s="18" t="str">
        <f>"Bezirk Dietikon - "&amp;F64&amp;" Institutionen"</f>
        <v>Bezirk Dietikon -  Institutionen</v>
      </c>
      <c r="B51" s="19"/>
      <c r="C51" s="20"/>
      <c r="D51" s="20"/>
      <c r="E51" s="21"/>
    </row>
    <row r="52" spans="1:5" ht="12.75" customHeight="1">
      <c r="A52" s="9" t="s">
        <v>469</v>
      </c>
      <c r="B52" s="10"/>
      <c r="C52" s="9" t="s">
        <v>476</v>
      </c>
      <c r="D52" s="9" t="s">
        <v>479</v>
      </c>
      <c r="E52" s="11" t="s">
        <v>1</v>
      </c>
    </row>
    <row r="53" spans="1:5" ht="12.75" customHeight="1">
      <c r="A53" s="9" t="s">
        <v>524</v>
      </c>
      <c r="B53" s="10"/>
      <c r="C53" s="9" t="s">
        <v>57</v>
      </c>
      <c r="D53" s="9" t="s">
        <v>58</v>
      </c>
      <c r="E53" s="11" t="s">
        <v>300</v>
      </c>
    </row>
    <row r="54" spans="1:5" ht="12.75" customHeight="1">
      <c r="A54" s="9" t="s">
        <v>64</v>
      </c>
      <c r="B54" s="10"/>
      <c r="C54" s="9" t="s">
        <v>475</v>
      </c>
      <c r="D54" s="9" t="s">
        <v>65</v>
      </c>
      <c r="E54" s="11" t="s">
        <v>1</v>
      </c>
    </row>
    <row r="55" spans="1:5" ht="12.75" customHeight="1">
      <c r="A55" s="9" t="s">
        <v>59</v>
      </c>
      <c r="B55" s="10"/>
      <c r="C55" s="9" t="s">
        <v>60</v>
      </c>
      <c r="D55" s="9" t="s">
        <v>61</v>
      </c>
      <c r="E55" s="11" t="s">
        <v>300</v>
      </c>
    </row>
    <row r="56" spans="1:5" ht="12.75" customHeight="1">
      <c r="A56" s="9" t="s">
        <v>384</v>
      </c>
      <c r="B56" s="10"/>
      <c r="C56" s="9" t="s">
        <v>385</v>
      </c>
      <c r="D56" s="9" t="s">
        <v>490</v>
      </c>
      <c r="E56" s="11" t="s">
        <v>300</v>
      </c>
    </row>
    <row r="57" spans="1:5" ht="12.75" customHeight="1">
      <c r="A57" s="9" t="s">
        <v>491</v>
      </c>
      <c r="B57" s="10"/>
      <c r="C57" s="9" t="s">
        <v>62</v>
      </c>
      <c r="D57" s="9" t="s">
        <v>63</v>
      </c>
      <c r="E57" s="11" t="s">
        <v>300</v>
      </c>
    </row>
    <row r="58" spans="1:5" ht="12.75" customHeight="1">
      <c r="A58" s="9" t="s">
        <v>350</v>
      </c>
      <c r="B58" s="10"/>
      <c r="C58" s="9" t="s">
        <v>351</v>
      </c>
      <c r="D58" s="9" t="s">
        <v>63</v>
      </c>
      <c r="E58" s="11" t="s">
        <v>1</v>
      </c>
    </row>
    <row r="59" spans="1:5" ht="12.75" customHeight="1">
      <c r="A59" s="9" t="s">
        <v>453</v>
      </c>
      <c r="B59" s="10"/>
      <c r="C59" s="9" t="s">
        <v>452</v>
      </c>
      <c r="D59" s="9" t="s">
        <v>63</v>
      </c>
      <c r="E59" s="11" t="s">
        <v>302</v>
      </c>
    </row>
    <row r="60" spans="1:5" ht="12.75" customHeight="1">
      <c r="A60" s="9" t="s">
        <v>454</v>
      </c>
      <c r="B60" s="10"/>
      <c r="C60" s="9" t="s">
        <v>394</v>
      </c>
      <c r="D60" s="9" t="s">
        <v>63</v>
      </c>
      <c r="E60" s="11" t="s">
        <v>302</v>
      </c>
    </row>
    <row r="61" spans="1:5" ht="12.75" customHeight="1">
      <c r="A61" s="9" t="s">
        <v>455</v>
      </c>
      <c r="B61" s="10"/>
      <c r="C61" s="9" t="s">
        <v>385</v>
      </c>
      <c r="D61" s="9" t="s">
        <v>63</v>
      </c>
      <c r="E61" s="11" t="s">
        <v>302</v>
      </c>
    </row>
    <row r="62" spans="1:5" ht="12.75" customHeight="1">
      <c r="A62" s="9" t="s">
        <v>470</v>
      </c>
      <c r="B62" s="10"/>
      <c r="C62" s="9" t="s">
        <v>477</v>
      </c>
      <c r="D62" s="9" t="s">
        <v>63</v>
      </c>
      <c r="E62" s="11" t="s">
        <v>300</v>
      </c>
    </row>
    <row r="63" spans="1:5" ht="12.75" customHeight="1">
      <c r="A63" s="9" t="s">
        <v>492</v>
      </c>
      <c r="B63" s="10"/>
      <c r="C63" s="9" t="s">
        <v>493</v>
      </c>
      <c r="D63" s="9" t="s">
        <v>397</v>
      </c>
      <c r="E63" s="11" t="s">
        <v>1</v>
      </c>
    </row>
    <row r="64" spans="1:5" ht="12.75" customHeight="1">
      <c r="A64" s="9" t="s">
        <v>56</v>
      </c>
      <c r="B64" s="10"/>
      <c r="C64" s="9" t="s">
        <v>367</v>
      </c>
      <c r="D64" s="9" t="s">
        <v>397</v>
      </c>
      <c r="E64" s="11" t="s">
        <v>300</v>
      </c>
    </row>
    <row r="65" spans="1:5" ht="12.75" customHeight="1">
      <c r="A65" s="9"/>
      <c r="B65" s="10"/>
      <c r="C65" s="9"/>
      <c r="D65" s="9"/>
      <c r="E65" s="11"/>
    </row>
    <row r="66" spans="1:5" ht="12.75" customHeight="1">
      <c r="A66" s="18" t="str">
        <f>"Bezirk Hinwil - "&amp;F91&amp;" Institutionen"</f>
        <v>Bezirk Hinwil -  Institutionen</v>
      </c>
      <c r="B66" s="19"/>
      <c r="C66" s="20"/>
      <c r="D66" s="20"/>
      <c r="E66" s="21"/>
    </row>
    <row r="67" spans="1:5" ht="12.75" customHeight="1">
      <c r="A67" s="9" t="s">
        <v>69</v>
      </c>
      <c r="B67" s="10"/>
      <c r="C67" s="9" t="s">
        <v>70</v>
      </c>
      <c r="D67" s="9" t="s">
        <v>71</v>
      </c>
      <c r="E67" s="11" t="s">
        <v>300</v>
      </c>
    </row>
    <row r="68" spans="1:5" ht="12.75" customHeight="1">
      <c r="A68" s="9" t="s">
        <v>357</v>
      </c>
      <c r="B68" s="10"/>
      <c r="C68" s="9" t="s">
        <v>358</v>
      </c>
      <c r="D68" s="9" t="s">
        <v>359</v>
      </c>
      <c r="E68" s="11" t="s">
        <v>302</v>
      </c>
    </row>
    <row r="69" spans="1:5" ht="12.75" customHeight="1">
      <c r="A69" s="9" t="s">
        <v>434</v>
      </c>
      <c r="B69" s="10"/>
      <c r="C69" s="9" t="s">
        <v>393</v>
      </c>
      <c r="D69" s="9" t="s">
        <v>66</v>
      </c>
      <c r="E69" s="11" t="s">
        <v>300</v>
      </c>
    </row>
    <row r="70" spans="1:5" ht="12.75" customHeight="1">
      <c r="A70" s="9" t="s">
        <v>572</v>
      </c>
      <c r="B70" s="10"/>
      <c r="C70" s="9" t="s">
        <v>575</v>
      </c>
      <c r="D70" s="9" t="s">
        <v>77</v>
      </c>
      <c r="E70" s="11" t="s">
        <v>302</v>
      </c>
    </row>
    <row r="71" spans="1:5" ht="12.75" customHeight="1">
      <c r="A71" s="9" t="s">
        <v>352</v>
      </c>
      <c r="B71" s="10"/>
      <c r="C71" s="9" t="s">
        <v>76</v>
      </c>
      <c r="D71" s="9" t="s">
        <v>77</v>
      </c>
      <c r="E71" s="11" t="s">
        <v>300</v>
      </c>
    </row>
    <row r="72" spans="1:5" ht="12.75" customHeight="1">
      <c r="A72" s="9" t="s">
        <v>613</v>
      </c>
      <c r="B72" s="10"/>
      <c r="C72" s="9" t="s">
        <v>80</v>
      </c>
      <c r="D72" s="9" t="s">
        <v>81</v>
      </c>
      <c r="E72" s="11" t="s">
        <v>300</v>
      </c>
    </row>
    <row r="73" spans="1:5" ht="12.75" customHeight="1">
      <c r="A73" s="9" t="s">
        <v>461</v>
      </c>
      <c r="B73" s="10"/>
      <c r="C73" s="9" t="s">
        <v>84</v>
      </c>
      <c r="D73" s="9" t="s">
        <v>81</v>
      </c>
      <c r="E73" s="11" t="s">
        <v>1</v>
      </c>
    </row>
    <row r="74" spans="1:5" ht="12.75" customHeight="1">
      <c r="A74" s="9" t="s">
        <v>360</v>
      </c>
      <c r="B74" s="10"/>
      <c r="C74" s="9" t="s">
        <v>361</v>
      </c>
      <c r="D74" s="9" t="s">
        <v>81</v>
      </c>
      <c r="E74" s="11" t="s">
        <v>302</v>
      </c>
    </row>
    <row r="75" spans="1:5" ht="12.75" customHeight="1">
      <c r="A75" s="9" t="s">
        <v>630</v>
      </c>
      <c r="B75" s="32"/>
      <c r="C75" s="9" t="s">
        <v>631</v>
      </c>
      <c r="D75" s="9" t="s">
        <v>81</v>
      </c>
      <c r="E75" s="11" t="s">
        <v>300</v>
      </c>
    </row>
    <row r="76" spans="1:5" ht="12.75" customHeight="1">
      <c r="A76" s="9" t="s">
        <v>353</v>
      </c>
      <c r="B76" s="10"/>
      <c r="C76" s="9" t="s">
        <v>354</v>
      </c>
      <c r="D76" s="9" t="s">
        <v>81</v>
      </c>
      <c r="E76" s="11" t="s">
        <v>373</v>
      </c>
    </row>
    <row r="77" spans="1:5">
      <c r="A77" s="9" t="s">
        <v>4</v>
      </c>
      <c r="B77" s="10"/>
      <c r="C77" s="9" t="s">
        <v>74</v>
      </c>
      <c r="D77" s="9" t="s">
        <v>75</v>
      </c>
      <c r="E77" s="11" t="s">
        <v>300</v>
      </c>
    </row>
    <row r="78" spans="1:5" ht="12.75" customHeight="1">
      <c r="A78" s="9" t="s">
        <v>67</v>
      </c>
      <c r="B78" s="10"/>
      <c r="C78" s="9" t="s">
        <v>462</v>
      </c>
      <c r="D78" s="9" t="s">
        <v>68</v>
      </c>
      <c r="E78" s="11" t="s">
        <v>300</v>
      </c>
    </row>
    <row r="79" spans="1:5" ht="12.75" customHeight="1">
      <c r="A79" s="9" t="s">
        <v>85</v>
      </c>
      <c r="B79" s="10"/>
      <c r="C79" s="9" t="s">
        <v>86</v>
      </c>
      <c r="D79" s="9" t="s">
        <v>87</v>
      </c>
      <c r="E79" s="11" t="s">
        <v>300</v>
      </c>
    </row>
    <row r="80" spans="1:5" ht="12.75" customHeight="1">
      <c r="A80" s="9" t="s">
        <v>626</v>
      </c>
      <c r="B80" s="32"/>
      <c r="C80" s="9" t="s">
        <v>627</v>
      </c>
      <c r="D80" s="9" t="s">
        <v>87</v>
      </c>
      <c r="E80" s="11" t="s">
        <v>302</v>
      </c>
    </row>
    <row r="81" spans="1:5" ht="12.75" customHeight="1">
      <c r="A81" s="9" t="s">
        <v>82</v>
      </c>
      <c r="B81" s="10"/>
      <c r="C81" s="9" t="s">
        <v>83</v>
      </c>
      <c r="D81" s="9" t="s">
        <v>79</v>
      </c>
      <c r="E81" s="11" t="s">
        <v>300</v>
      </c>
    </row>
    <row r="82" spans="1:5" ht="13.5" customHeight="1">
      <c r="A82" s="9" t="s">
        <v>355</v>
      </c>
      <c r="B82" s="10"/>
      <c r="C82" s="9" t="s">
        <v>356</v>
      </c>
      <c r="D82" s="9" t="s">
        <v>79</v>
      </c>
      <c r="E82" s="11" t="s">
        <v>546</v>
      </c>
    </row>
    <row r="83" spans="1:5" ht="13.5" customHeight="1">
      <c r="A83" s="9" t="s">
        <v>88</v>
      </c>
      <c r="B83" s="10"/>
      <c r="C83" s="9" t="s">
        <v>89</v>
      </c>
      <c r="D83" s="9" t="s">
        <v>79</v>
      </c>
      <c r="E83" s="11" t="s">
        <v>302</v>
      </c>
    </row>
    <row r="84" spans="1:5" ht="12.75" customHeight="1">
      <c r="A84" s="9" t="s">
        <v>294</v>
      </c>
      <c r="B84" s="10"/>
      <c r="C84" s="9" t="s">
        <v>387</v>
      </c>
      <c r="D84" s="9" t="s">
        <v>79</v>
      </c>
      <c r="E84" s="11" t="s">
        <v>1</v>
      </c>
    </row>
    <row r="85" spans="1:5" ht="12.75" customHeight="1">
      <c r="A85" s="9" t="s">
        <v>573</v>
      </c>
      <c r="B85" s="10"/>
      <c r="C85" s="9" t="s">
        <v>574</v>
      </c>
      <c r="D85" s="9" t="s">
        <v>79</v>
      </c>
      <c r="E85" s="11" t="s">
        <v>302</v>
      </c>
    </row>
    <row r="86" spans="1:5" ht="12.75" customHeight="1">
      <c r="A86" s="9" t="s">
        <v>527</v>
      </c>
      <c r="B86" s="10"/>
      <c r="C86" s="9" t="s">
        <v>90</v>
      </c>
      <c r="D86" s="9" t="s">
        <v>91</v>
      </c>
      <c r="E86" s="11" t="s">
        <v>300</v>
      </c>
    </row>
    <row r="87" spans="1:5" ht="12.75" customHeight="1">
      <c r="A87" s="9" t="s">
        <v>72</v>
      </c>
      <c r="B87" s="10"/>
      <c r="C87" s="9" t="s">
        <v>73</v>
      </c>
      <c r="D87" s="9" t="s">
        <v>91</v>
      </c>
      <c r="E87" s="11" t="s">
        <v>300</v>
      </c>
    </row>
    <row r="88" spans="1:5">
      <c r="A88" s="9" t="s">
        <v>614</v>
      </c>
      <c r="B88" s="10"/>
      <c r="C88" s="10" t="s">
        <v>478</v>
      </c>
      <c r="D88" s="9" t="s">
        <v>78</v>
      </c>
      <c r="E88" s="11" t="s">
        <v>300</v>
      </c>
    </row>
    <row r="89" spans="1:5" ht="12.75" customHeight="1">
      <c r="A89" s="9" t="s">
        <v>471</v>
      </c>
      <c r="B89" s="10"/>
      <c r="C89" s="9" t="s">
        <v>396</v>
      </c>
      <c r="D89" s="9" t="s">
        <v>78</v>
      </c>
      <c r="E89" s="11" t="s">
        <v>1</v>
      </c>
    </row>
    <row r="90" spans="1:5" ht="12.75" customHeight="1">
      <c r="A90" s="9" t="s">
        <v>615</v>
      </c>
      <c r="B90" s="31"/>
      <c r="C90" s="9" t="s">
        <v>616</v>
      </c>
      <c r="D90" s="9" t="s">
        <v>78</v>
      </c>
      <c r="E90" s="11" t="s">
        <v>546</v>
      </c>
    </row>
    <row r="91" spans="1:5" ht="12.75" customHeight="1">
      <c r="A91" s="9" t="s">
        <v>547</v>
      </c>
      <c r="B91" s="10"/>
      <c r="C91" s="9" t="s">
        <v>92</v>
      </c>
      <c r="D91" s="9" t="s">
        <v>78</v>
      </c>
      <c r="E91" s="11" t="s">
        <v>1</v>
      </c>
    </row>
    <row r="92" spans="1:5" ht="12.75" customHeight="1">
      <c r="A92" s="9"/>
      <c r="B92" s="10"/>
      <c r="C92" s="9"/>
      <c r="D92" s="9"/>
      <c r="E92" s="11"/>
    </row>
    <row r="93" spans="1:5" ht="12.75" customHeight="1">
      <c r="A93" s="18" t="str">
        <f>"Bezirk Horgen - "&amp;F114&amp;" Institutionen"</f>
        <v>Bezirk Horgen -  Institutionen</v>
      </c>
      <c r="B93" s="19"/>
      <c r="C93" s="20"/>
      <c r="D93" s="20"/>
      <c r="E93" s="21"/>
    </row>
    <row r="94" spans="1:5" ht="12.75" customHeight="1">
      <c r="A94" s="9" t="s">
        <v>576</v>
      </c>
      <c r="B94" s="10"/>
      <c r="C94" s="9" t="s">
        <v>96</v>
      </c>
      <c r="D94" s="9" t="s">
        <v>97</v>
      </c>
      <c r="E94" s="11" t="s">
        <v>300</v>
      </c>
    </row>
    <row r="95" spans="1:5" ht="12.75" customHeight="1">
      <c r="A95" s="9" t="s">
        <v>435</v>
      </c>
      <c r="B95" s="10"/>
      <c r="C95" s="9" t="s">
        <v>102</v>
      </c>
      <c r="D95" s="9" t="s">
        <v>97</v>
      </c>
      <c r="E95" s="11" t="s">
        <v>300</v>
      </c>
    </row>
    <row r="96" spans="1:5" ht="12.75" customHeight="1">
      <c r="A96" s="9" t="s">
        <v>119</v>
      </c>
      <c r="B96" s="10"/>
      <c r="C96" s="9" t="s">
        <v>120</v>
      </c>
      <c r="D96" s="9" t="s">
        <v>121</v>
      </c>
      <c r="E96" s="11" t="s">
        <v>300</v>
      </c>
    </row>
    <row r="97" spans="1:5" ht="12.75" customHeight="1">
      <c r="A97" s="9" t="s">
        <v>118</v>
      </c>
      <c r="B97" s="10"/>
      <c r="C97" s="9" t="s">
        <v>494</v>
      </c>
      <c r="D97" s="9" t="s">
        <v>108</v>
      </c>
      <c r="E97" s="11" t="s">
        <v>1</v>
      </c>
    </row>
    <row r="98" spans="1:5" ht="12.75" customHeight="1">
      <c r="A98" s="9" t="s">
        <v>109</v>
      </c>
      <c r="B98" s="10"/>
      <c r="C98" s="9" t="s">
        <v>110</v>
      </c>
      <c r="D98" s="9" t="s">
        <v>111</v>
      </c>
      <c r="E98" s="11" t="s">
        <v>300</v>
      </c>
    </row>
    <row r="99" spans="1:5" ht="12.75" customHeight="1">
      <c r="A99" s="9" t="s">
        <v>539</v>
      </c>
      <c r="B99" s="10"/>
      <c r="C99" s="9" t="s">
        <v>114</v>
      </c>
      <c r="D99" s="9" t="s">
        <v>111</v>
      </c>
      <c r="E99" s="11" t="s">
        <v>300</v>
      </c>
    </row>
    <row r="100" spans="1:5" ht="12.75" customHeight="1">
      <c r="A100" s="9" t="s">
        <v>548</v>
      </c>
      <c r="B100" s="10"/>
      <c r="C100" s="9" t="s">
        <v>115</v>
      </c>
      <c r="D100" s="9" t="s">
        <v>111</v>
      </c>
      <c r="E100" s="11" t="s">
        <v>1</v>
      </c>
    </row>
    <row r="101" spans="1:5" ht="12.75" customHeight="1">
      <c r="A101" s="9" t="s">
        <v>116</v>
      </c>
      <c r="B101" s="10"/>
      <c r="C101" s="9" t="s">
        <v>117</v>
      </c>
      <c r="D101" s="9" t="s">
        <v>107</v>
      </c>
      <c r="E101" s="11" t="s">
        <v>1</v>
      </c>
    </row>
    <row r="102" spans="1:5" ht="12.75" customHeight="1">
      <c r="A102" s="9" t="s">
        <v>437</v>
      </c>
      <c r="B102" s="10"/>
      <c r="C102" s="9" t="s">
        <v>106</v>
      </c>
      <c r="D102" s="9" t="s">
        <v>107</v>
      </c>
      <c r="E102" s="11" t="s">
        <v>300</v>
      </c>
    </row>
    <row r="103" spans="1:5" ht="12.75" customHeight="1">
      <c r="A103" s="9" t="s">
        <v>93</v>
      </c>
      <c r="B103" s="10"/>
      <c r="C103" s="9" t="s">
        <v>94</v>
      </c>
      <c r="D103" s="9" t="s">
        <v>95</v>
      </c>
      <c r="E103" s="11" t="s">
        <v>300</v>
      </c>
    </row>
    <row r="104" spans="1:5" ht="12.75" customHeight="1">
      <c r="A104" s="9" t="s">
        <v>436</v>
      </c>
      <c r="B104" s="10"/>
      <c r="C104" s="9" t="s">
        <v>112</v>
      </c>
      <c r="D104" s="9" t="s">
        <v>113</v>
      </c>
      <c r="E104" s="11" t="s">
        <v>300</v>
      </c>
    </row>
    <row r="105" spans="1:5" ht="12.75" customHeight="1">
      <c r="A105" s="9" t="s">
        <v>549</v>
      </c>
      <c r="B105" s="10"/>
      <c r="C105" s="9" t="s">
        <v>123</v>
      </c>
      <c r="D105" s="9" t="s">
        <v>113</v>
      </c>
      <c r="E105" s="11" t="s">
        <v>1</v>
      </c>
    </row>
    <row r="106" spans="1:5" ht="12.75" customHeight="1">
      <c r="A106" s="9" t="s">
        <v>438</v>
      </c>
      <c r="B106" s="10"/>
      <c r="C106" s="9" t="s">
        <v>98</v>
      </c>
      <c r="D106" s="9" t="s">
        <v>99</v>
      </c>
      <c r="E106" s="11" t="s">
        <v>300</v>
      </c>
    </row>
    <row r="107" spans="1:5" ht="12.75" customHeight="1">
      <c r="A107" s="9" t="s">
        <v>594</v>
      </c>
      <c r="B107" s="10"/>
      <c r="C107" s="9" t="s">
        <v>100</v>
      </c>
      <c r="D107" s="9" t="s">
        <v>99</v>
      </c>
      <c r="E107" s="11" t="s">
        <v>300</v>
      </c>
    </row>
    <row r="108" spans="1:5" ht="12.75" customHeight="1">
      <c r="A108" s="9" t="s">
        <v>632</v>
      </c>
      <c r="B108" s="10"/>
      <c r="C108" s="9" t="s">
        <v>103</v>
      </c>
      <c r="D108" s="9" t="s">
        <v>99</v>
      </c>
      <c r="E108" s="11" t="s">
        <v>300</v>
      </c>
    </row>
    <row r="109" spans="1:5" ht="12.75" customHeight="1">
      <c r="A109" s="9" t="s">
        <v>593</v>
      </c>
      <c r="B109" s="10"/>
      <c r="C109" s="9" t="s">
        <v>495</v>
      </c>
      <c r="D109" s="9" t="s">
        <v>99</v>
      </c>
      <c r="E109" s="11" t="s">
        <v>1</v>
      </c>
    </row>
    <row r="110" spans="1:5" ht="12.75" customHeight="1">
      <c r="A110" s="9" t="s">
        <v>550</v>
      </c>
      <c r="B110" s="10"/>
      <c r="C110" s="9" t="s">
        <v>122</v>
      </c>
      <c r="D110" s="9" t="s">
        <v>99</v>
      </c>
      <c r="E110" s="11" t="s">
        <v>300</v>
      </c>
    </row>
    <row r="111" spans="1:5" ht="12.75" customHeight="1">
      <c r="A111" s="9" t="s">
        <v>496</v>
      </c>
      <c r="B111" s="10"/>
      <c r="C111" s="9" t="s">
        <v>595</v>
      </c>
      <c r="D111" s="9" t="s">
        <v>124</v>
      </c>
      <c r="E111" s="11" t="s">
        <v>302</v>
      </c>
    </row>
    <row r="112" spans="1:5" ht="12.75" customHeight="1">
      <c r="A112" s="9" t="s">
        <v>439</v>
      </c>
      <c r="B112" s="10"/>
      <c r="C112" s="9" t="s">
        <v>390</v>
      </c>
      <c r="D112" s="9" t="s">
        <v>101</v>
      </c>
      <c r="E112" s="11" t="s">
        <v>1</v>
      </c>
    </row>
    <row r="113" spans="1:5" ht="12.75" customHeight="1">
      <c r="A113" s="9" t="s">
        <v>125</v>
      </c>
      <c r="B113" s="10"/>
      <c r="C113" s="9" t="s">
        <v>126</v>
      </c>
      <c r="D113" s="9" t="s">
        <v>101</v>
      </c>
      <c r="E113" s="11" t="s">
        <v>300</v>
      </c>
    </row>
    <row r="114" spans="1:5" ht="12.75" customHeight="1">
      <c r="A114" s="9" t="s">
        <v>104</v>
      </c>
      <c r="B114" s="10"/>
      <c r="C114" s="9" t="s">
        <v>497</v>
      </c>
      <c r="D114" s="9" t="s">
        <v>105</v>
      </c>
      <c r="E114" s="11" t="s">
        <v>300</v>
      </c>
    </row>
    <row r="115" spans="1:5" ht="12.75" customHeight="1">
      <c r="A115" s="9"/>
      <c r="B115" s="10"/>
      <c r="C115" s="9"/>
      <c r="D115" s="9"/>
      <c r="E115" s="11"/>
    </row>
    <row r="116" spans="1:5" ht="12.75" customHeight="1">
      <c r="A116" s="18" t="str">
        <f>"Bezirk Meilen - "&amp;F142&amp;" Institutionen"</f>
        <v>Bezirk Meilen -  Institutionen</v>
      </c>
      <c r="B116" s="19"/>
      <c r="C116" s="20"/>
      <c r="D116" s="20"/>
      <c r="E116" s="21"/>
    </row>
    <row r="117" spans="1:5" ht="12.75" customHeight="1">
      <c r="A117" s="9" t="s">
        <v>472</v>
      </c>
      <c r="B117" s="10"/>
      <c r="C117" s="9" t="s">
        <v>149</v>
      </c>
      <c r="D117" s="9" t="s">
        <v>150</v>
      </c>
      <c r="E117" s="11" t="s">
        <v>1</v>
      </c>
    </row>
    <row r="118" spans="1:5">
      <c r="A118" s="9" t="s">
        <v>165</v>
      </c>
      <c r="B118" s="10"/>
      <c r="C118" s="9" t="s">
        <v>463</v>
      </c>
      <c r="D118" s="9" t="s">
        <v>150</v>
      </c>
      <c r="E118" s="11" t="s">
        <v>300</v>
      </c>
    </row>
    <row r="119" spans="1:5">
      <c r="A119" s="9" t="s">
        <v>161</v>
      </c>
      <c r="B119" s="10"/>
      <c r="C119" s="9" t="s">
        <v>162</v>
      </c>
      <c r="D119" s="9" t="s">
        <v>163</v>
      </c>
      <c r="E119" s="11" t="s">
        <v>300</v>
      </c>
    </row>
    <row r="120" spans="1:5">
      <c r="A120" s="9" t="s">
        <v>552</v>
      </c>
      <c r="B120" s="10"/>
      <c r="C120" s="9" t="s">
        <v>553</v>
      </c>
      <c r="D120" s="9" t="s">
        <v>554</v>
      </c>
      <c r="E120" s="11" t="s">
        <v>300</v>
      </c>
    </row>
    <row r="121" spans="1:5">
      <c r="A121" s="9" t="s">
        <v>133</v>
      </c>
      <c r="B121" s="10"/>
      <c r="C121" s="9" t="s">
        <v>134</v>
      </c>
      <c r="D121" s="9" t="s">
        <v>135</v>
      </c>
      <c r="E121" s="11" t="s">
        <v>300</v>
      </c>
    </row>
    <row r="122" spans="1:5">
      <c r="A122" s="9" t="s">
        <v>140</v>
      </c>
      <c r="B122" s="10"/>
      <c r="C122" s="9" t="s">
        <v>141</v>
      </c>
      <c r="D122" s="9" t="s">
        <v>135</v>
      </c>
      <c r="E122" s="11" t="s">
        <v>300</v>
      </c>
    </row>
    <row r="123" spans="1:5">
      <c r="A123" s="9" t="s">
        <v>368</v>
      </c>
      <c r="B123" s="10"/>
      <c r="C123" s="9" t="s">
        <v>159</v>
      </c>
      <c r="D123" s="9" t="s">
        <v>135</v>
      </c>
      <c r="E123" s="11" t="s">
        <v>300</v>
      </c>
    </row>
    <row r="124" spans="1:5">
      <c r="A124" s="9" t="s">
        <v>166</v>
      </c>
      <c r="B124" s="10"/>
      <c r="C124" s="9" t="s">
        <v>167</v>
      </c>
      <c r="D124" s="9" t="s">
        <v>135</v>
      </c>
      <c r="E124" s="11" t="s">
        <v>300</v>
      </c>
    </row>
    <row r="125" spans="1:5">
      <c r="A125" s="9" t="s">
        <v>498</v>
      </c>
      <c r="B125" s="10"/>
      <c r="C125" s="9" t="s">
        <v>499</v>
      </c>
      <c r="D125" s="9" t="s">
        <v>152</v>
      </c>
      <c r="E125" s="11" t="s">
        <v>300</v>
      </c>
    </row>
    <row r="126" spans="1:5">
      <c r="A126" s="9" t="s">
        <v>525</v>
      </c>
      <c r="B126" s="10"/>
      <c r="C126" s="9" t="s">
        <v>153</v>
      </c>
      <c r="D126" s="9" t="s">
        <v>152</v>
      </c>
      <c r="E126" s="11" t="s">
        <v>300</v>
      </c>
    </row>
    <row r="127" spans="1:5">
      <c r="A127" s="9" t="s">
        <v>528</v>
      </c>
      <c r="B127" s="10"/>
      <c r="C127" s="9" t="s">
        <v>164</v>
      </c>
      <c r="D127" s="9" t="s">
        <v>152</v>
      </c>
      <c r="E127" s="11" t="s">
        <v>1</v>
      </c>
    </row>
    <row r="128" spans="1:5">
      <c r="A128" s="9" t="s">
        <v>570</v>
      </c>
      <c r="B128" s="10"/>
      <c r="C128" s="9" t="s">
        <v>571</v>
      </c>
      <c r="D128" s="9" t="s">
        <v>168</v>
      </c>
      <c r="E128" s="11" t="s">
        <v>300</v>
      </c>
    </row>
    <row r="129" spans="1:5">
      <c r="A129" s="9" t="s">
        <v>596</v>
      </c>
      <c r="B129" s="30"/>
      <c r="C129" s="9" t="s">
        <v>597</v>
      </c>
      <c r="D129" s="9" t="s">
        <v>151</v>
      </c>
      <c r="E129" s="11" t="s">
        <v>300</v>
      </c>
    </row>
    <row r="130" spans="1:5">
      <c r="A130" s="9" t="s">
        <v>551</v>
      </c>
      <c r="B130" s="10"/>
      <c r="C130" s="9" t="s">
        <v>136</v>
      </c>
      <c r="D130" s="9" t="s">
        <v>137</v>
      </c>
      <c r="E130" s="11" t="s">
        <v>300</v>
      </c>
    </row>
    <row r="131" spans="1:5">
      <c r="A131" s="9" t="s">
        <v>154</v>
      </c>
      <c r="B131" s="10"/>
      <c r="C131" s="9" t="s">
        <v>155</v>
      </c>
      <c r="D131" s="9" t="s">
        <v>156</v>
      </c>
      <c r="E131" s="11" t="s">
        <v>300</v>
      </c>
    </row>
    <row r="132" spans="1:5" ht="12.75" customHeight="1">
      <c r="A132" s="9" t="s">
        <v>440</v>
      </c>
      <c r="B132" s="10"/>
      <c r="C132" s="9" t="s">
        <v>160</v>
      </c>
      <c r="D132" s="9" t="s">
        <v>156</v>
      </c>
      <c r="E132" s="11" t="s">
        <v>300</v>
      </c>
    </row>
    <row r="133" spans="1:5" ht="12.75" customHeight="1">
      <c r="A133" s="9" t="s">
        <v>127</v>
      </c>
      <c r="B133" s="10"/>
      <c r="C133" s="9" t="s">
        <v>128</v>
      </c>
      <c r="D133" s="9" t="s">
        <v>129</v>
      </c>
      <c r="E133" s="11" t="s">
        <v>300</v>
      </c>
    </row>
    <row r="134" spans="1:5" ht="12.75" customHeight="1">
      <c r="A134" s="9" t="s">
        <v>500</v>
      </c>
      <c r="B134" s="10"/>
      <c r="C134" s="9" t="s">
        <v>501</v>
      </c>
      <c r="D134" s="9" t="s">
        <v>129</v>
      </c>
      <c r="E134" s="11" t="s">
        <v>1</v>
      </c>
    </row>
    <row r="135" spans="1:5" ht="12.75" customHeight="1">
      <c r="A135" s="9" t="s">
        <v>157</v>
      </c>
      <c r="B135" s="10"/>
      <c r="C135" s="9" t="s">
        <v>158</v>
      </c>
      <c r="D135" s="9" t="s">
        <v>129</v>
      </c>
      <c r="E135" s="11" t="s">
        <v>300</v>
      </c>
    </row>
    <row r="136" spans="1:5" ht="12.75" customHeight="1">
      <c r="A136" s="9" t="s">
        <v>130</v>
      </c>
      <c r="B136" s="10"/>
      <c r="C136" s="9" t="s">
        <v>131</v>
      </c>
      <c r="D136" s="9" t="s">
        <v>132</v>
      </c>
      <c r="E136" s="11" t="s">
        <v>300</v>
      </c>
    </row>
    <row r="137" spans="1:5" ht="12.75" customHeight="1">
      <c r="A137" s="9" t="s">
        <v>598</v>
      </c>
      <c r="B137" s="10"/>
      <c r="C137" s="9" t="s">
        <v>142</v>
      </c>
      <c r="D137" s="9" t="s">
        <v>132</v>
      </c>
      <c r="E137" s="11" t="s">
        <v>300</v>
      </c>
    </row>
    <row r="138" spans="1:5" ht="12.75" customHeight="1">
      <c r="A138" s="9" t="s">
        <v>143</v>
      </c>
      <c r="B138" s="10"/>
      <c r="C138" s="9" t="s">
        <v>144</v>
      </c>
      <c r="D138" s="9" t="s">
        <v>132</v>
      </c>
      <c r="E138" s="11" t="s">
        <v>300</v>
      </c>
    </row>
    <row r="139" spans="1:5" ht="12.75" customHeight="1">
      <c r="A139" s="9" t="s">
        <v>145</v>
      </c>
      <c r="B139" s="10"/>
      <c r="C139" s="9" t="s">
        <v>146</v>
      </c>
      <c r="D139" s="9" t="s">
        <v>132</v>
      </c>
      <c r="E139" s="11" t="s">
        <v>300</v>
      </c>
    </row>
    <row r="140" spans="1:5" ht="12.75" customHeight="1">
      <c r="A140" s="9" t="s">
        <v>147</v>
      </c>
      <c r="B140" s="10"/>
      <c r="C140" s="9" t="s">
        <v>148</v>
      </c>
      <c r="D140" s="9" t="s">
        <v>132</v>
      </c>
      <c r="E140" s="11" t="s">
        <v>300</v>
      </c>
    </row>
    <row r="141" spans="1:5" ht="12.75" customHeight="1">
      <c r="A141" s="9" t="s">
        <v>502</v>
      </c>
      <c r="B141" s="10"/>
      <c r="C141" s="9" t="s">
        <v>138</v>
      </c>
      <c r="D141" s="9" t="s">
        <v>139</v>
      </c>
      <c r="E141" s="11" t="s">
        <v>300</v>
      </c>
    </row>
    <row r="142" spans="1:5" ht="12.75" customHeight="1">
      <c r="A142" s="9" t="s">
        <v>503</v>
      </c>
      <c r="B142" s="10"/>
      <c r="C142" s="9" t="s">
        <v>386</v>
      </c>
      <c r="D142" s="9" t="s">
        <v>139</v>
      </c>
      <c r="E142" s="11" t="s">
        <v>300</v>
      </c>
    </row>
    <row r="143" spans="1:5" ht="12.75" customHeight="1">
      <c r="A143" s="9"/>
      <c r="B143" s="10"/>
      <c r="C143" s="9"/>
      <c r="D143" s="9"/>
      <c r="E143" s="11"/>
    </row>
    <row r="144" spans="1:5" ht="12.75" customHeight="1">
      <c r="A144" s="18" t="str">
        <f>"Bezirk Pfäffikon - "&amp;F154&amp;" Institutionen"</f>
        <v>Bezirk Pfäffikon -  Institutionen</v>
      </c>
      <c r="B144" s="19"/>
      <c r="C144" s="20"/>
      <c r="D144" s="20"/>
      <c r="E144" s="21"/>
    </row>
    <row r="145" spans="1:5" ht="12.75" customHeight="1">
      <c r="A145" s="9" t="s">
        <v>583</v>
      </c>
      <c r="B145" s="10"/>
      <c r="C145" s="9" t="s">
        <v>173</v>
      </c>
      <c r="D145" s="9" t="s">
        <v>174</v>
      </c>
      <c r="E145" s="11" t="s">
        <v>300</v>
      </c>
    </row>
    <row r="146" spans="1:5" ht="12.75" customHeight="1">
      <c r="A146" s="9" t="s">
        <v>633</v>
      </c>
      <c r="B146" s="32"/>
      <c r="C146" s="9" t="s">
        <v>634</v>
      </c>
      <c r="D146" s="9" t="s">
        <v>174</v>
      </c>
      <c r="E146" s="11" t="s">
        <v>300</v>
      </c>
    </row>
    <row r="147" spans="1:5" ht="12.75" customHeight="1">
      <c r="A147" s="9" t="s">
        <v>480</v>
      </c>
      <c r="B147" s="10"/>
      <c r="C147" s="9" t="s">
        <v>175</v>
      </c>
      <c r="D147" s="9" t="s">
        <v>176</v>
      </c>
      <c r="E147" s="11" t="s">
        <v>300</v>
      </c>
    </row>
    <row r="148" spans="1:5" ht="12.75" customHeight="1">
      <c r="A148" s="9" t="s">
        <v>395</v>
      </c>
      <c r="B148" s="10"/>
      <c r="C148" s="9" t="s">
        <v>555</v>
      </c>
      <c r="D148" s="9" t="s">
        <v>176</v>
      </c>
      <c r="E148" s="11" t="s">
        <v>300</v>
      </c>
    </row>
    <row r="149" spans="1:5" ht="12.75" customHeight="1">
      <c r="A149" s="9" t="s">
        <v>179</v>
      </c>
      <c r="B149" s="10"/>
      <c r="C149" s="9" t="s">
        <v>180</v>
      </c>
      <c r="D149" s="9" t="s">
        <v>176</v>
      </c>
      <c r="E149" s="11" t="s">
        <v>1</v>
      </c>
    </row>
    <row r="150" spans="1:5" ht="12.75" customHeight="1">
      <c r="A150" s="9" t="s">
        <v>504</v>
      </c>
      <c r="B150" s="10"/>
      <c r="C150" s="9" t="s">
        <v>177</v>
      </c>
      <c r="D150" s="9" t="s">
        <v>178</v>
      </c>
      <c r="E150" s="11" t="s">
        <v>300</v>
      </c>
    </row>
    <row r="151" spans="1:5" ht="12.75" customHeight="1">
      <c r="A151" s="9" t="s">
        <v>442</v>
      </c>
      <c r="B151" s="10"/>
      <c r="C151" s="9" t="s">
        <v>449</v>
      </c>
      <c r="D151" s="9" t="s">
        <v>450</v>
      </c>
      <c r="E151" s="11" t="s">
        <v>1</v>
      </c>
    </row>
    <row r="152" spans="1:5" ht="12.75" customHeight="1">
      <c r="A152" s="9" t="s">
        <v>170</v>
      </c>
      <c r="B152" s="10"/>
      <c r="C152" s="9" t="s">
        <v>171</v>
      </c>
      <c r="D152" s="9" t="s">
        <v>172</v>
      </c>
      <c r="E152" s="11" t="s">
        <v>300</v>
      </c>
    </row>
    <row r="153" spans="1:5" ht="12.75" customHeight="1">
      <c r="A153" s="9" t="s">
        <v>441</v>
      </c>
      <c r="B153" s="10"/>
      <c r="C153" s="9" t="s">
        <v>464</v>
      </c>
      <c r="D153" s="9" t="s">
        <v>172</v>
      </c>
      <c r="E153" s="11" t="s">
        <v>300</v>
      </c>
    </row>
    <row r="154" spans="1:5" ht="12.75" customHeight="1">
      <c r="A154" s="9" t="s">
        <v>181</v>
      </c>
      <c r="B154" s="10"/>
      <c r="C154" s="9" t="s">
        <v>423</v>
      </c>
      <c r="D154" s="9" t="s">
        <v>172</v>
      </c>
      <c r="E154" s="11" t="s">
        <v>1</v>
      </c>
    </row>
    <row r="155" spans="1:5" ht="12.75" customHeight="1">
      <c r="A155" s="9"/>
      <c r="B155" s="10"/>
      <c r="C155" s="9"/>
      <c r="D155" s="9"/>
      <c r="E155" s="11"/>
    </row>
    <row r="156" spans="1:5" ht="12.75" customHeight="1">
      <c r="A156" s="18" t="str">
        <f>"Bezirk Uster - "&amp;F173&amp;" Institutionen"</f>
        <v>Bezirk Uster -  Institutionen</v>
      </c>
      <c r="B156" s="19"/>
      <c r="C156" s="20"/>
      <c r="D156" s="20"/>
      <c r="E156" s="21"/>
    </row>
    <row r="157" spans="1:5" ht="12.75" customHeight="1">
      <c r="A157" s="9" t="s">
        <v>191</v>
      </c>
      <c r="B157" s="10"/>
      <c r="C157" s="9" t="s">
        <v>505</v>
      </c>
      <c r="D157" s="9" t="s">
        <v>192</v>
      </c>
      <c r="E157" s="11" t="s">
        <v>300</v>
      </c>
    </row>
    <row r="158" spans="1:5" ht="12.75" customHeight="1">
      <c r="A158" s="9" t="s">
        <v>599</v>
      </c>
      <c r="B158" s="30"/>
      <c r="C158" s="9" t="s">
        <v>600</v>
      </c>
      <c r="D158" s="9" t="s">
        <v>601</v>
      </c>
      <c r="E158" s="11" t="s">
        <v>302</v>
      </c>
    </row>
    <row r="159" spans="1:5" ht="12.75" customHeight="1">
      <c r="A159" s="9" t="s">
        <v>506</v>
      </c>
      <c r="B159" s="10"/>
      <c r="C159" s="9" t="s">
        <v>465</v>
      </c>
      <c r="D159" s="9" t="s">
        <v>169</v>
      </c>
      <c r="E159" s="11" t="s">
        <v>300</v>
      </c>
    </row>
    <row r="160" spans="1:5" ht="12.75" customHeight="1">
      <c r="A160" s="9" t="s">
        <v>481</v>
      </c>
      <c r="B160" s="10"/>
      <c r="C160" s="9" t="s">
        <v>184</v>
      </c>
      <c r="D160" s="9" t="s">
        <v>185</v>
      </c>
      <c r="E160" s="11" t="s">
        <v>300</v>
      </c>
    </row>
    <row r="161" spans="1:5" ht="12.75" customHeight="1">
      <c r="A161" s="9" t="s">
        <v>635</v>
      </c>
      <c r="B161" s="10"/>
      <c r="C161" s="9" t="s">
        <v>557</v>
      </c>
      <c r="D161" s="9" t="s">
        <v>190</v>
      </c>
      <c r="E161" s="11" t="s">
        <v>300</v>
      </c>
    </row>
    <row r="162" spans="1:5" ht="12.75" customHeight="1">
      <c r="A162" s="9" t="s">
        <v>197</v>
      </c>
      <c r="B162" s="10"/>
      <c r="C162" s="9" t="s">
        <v>198</v>
      </c>
      <c r="D162" s="9" t="s">
        <v>190</v>
      </c>
      <c r="E162" s="11" t="s">
        <v>300</v>
      </c>
    </row>
    <row r="163" spans="1:5" ht="12.75" customHeight="1">
      <c r="A163" s="9" t="s">
        <v>507</v>
      </c>
      <c r="B163" s="10"/>
      <c r="C163" s="9" t="s">
        <v>186</v>
      </c>
      <c r="D163" s="9" t="s">
        <v>187</v>
      </c>
      <c r="E163" s="11" t="s">
        <v>300</v>
      </c>
    </row>
    <row r="164" spans="1:5" ht="12.75" customHeight="1">
      <c r="A164" s="9" t="s">
        <v>556</v>
      </c>
      <c r="B164" s="10"/>
      <c r="C164" s="9" t="s">
        <v>451</v>
      </c>
      <c r="D164" s="9" t="s">
        <v>187</v>
      </c>
      <c r="E164" s="11" t="s">
        <v>300</v>
      </c>
    </row>
    <row r="165" spans="1:5" ht="12.75" customHeight="1">
      <c r="A165" s="9" t="s">
        <v>508</v>
      </c>
      <c r="B165" s="10"/>
      <c r="C165" s="9" t="s">
        <v>193</v>
      </c>
      <c r="D165" s="9" t="s">
        <v>194</v>
      </c>
      <c r="E165" s="11" t="s">
        <v>300</v>
      </c>
    </row>
    <row r="166" spans="1:5" ht="12.75" customHeight="1">
      <c r="A166" s="9" t="s">
        <v>362</v>
      </c>
      <c r="B166" s="10"/>
      <c r="C166" s="9" t="s">
        <v>363</v>
      </c>
      <c r="D166" s="9" t="s">
        <v>196</v>
      </c>
      <c r="E166" s="11" t="s">
        <v>300</v>
      </c>
    </row>
    <row r="167" spans="1:5" ht="12.75" customHeight="1">
      <c r="A167" s="9" t="s">
        <v>617</v>
      </c>
      <c r="B167" s="10"/>
      <c r="C167" s="9" t="s">
        <v>526</v>
      </c>
      <c r="D167" s="9" t="s">
        <v>189</v>
      </c>
      <c r="E167" s="11" t="s">
        <v>300</v>
      </c>
    </row>
    <row r="168" spans="1:5" ht="26.25" customHeight="1">
      <c r="A168" s="614" t="s">
        <v>427</v>
      </c>
      <c r="B168" s="614"/>
      <c r="C168" s="9" t="s">
        <v>372</v>
      </c>
      <c r="D168" s="9" t="s">
        <v>189</v>
      </c>
      <c r="E168" s="11" t="s">
        <v>373</v>
      </c>
    </row>
    <row r="169" spans="1:5" ht="12.75" customHeight="1">
      <c r="A169" s="9" t="s">
        <v>558</v>
      </c>
      <c r="B169" s="10"/>
      <c r="C169" s="9" t="s">
        <v>199</v>
      </c>
      <c r="D169" s="9" t="s">
        <v>189</v>
      </c>
      <c r="E169" s="11" t="s">
        <v>300</v>
      </c>
    </row>
    <row r="170" spans="1:5" ht="12.75" customHeight="1">
      <c r="A170" s="9" t="s">
        <v>559</v>
      </c>
      <c r="B170" s="10"/>
      <c r="C170" s="9" t="s">
        <v>560</v>
      </c>
      <c r="D170" s="9" t="s">
        <v>189</v>
      </c>
      <c r="E170" s="11" t="s">
        <v>300</v>
      </c>
    </row>
    <row r="171" spans="1:5" ht="12.75" customHeight="1">
      <c r="A171" s="9" t="s">
        <v>425</v>
      </c>
      <c r="B171" s="10"/>
      <c r="C171" s="9" t="s">
        <v>195</v>
      </c>
      <c r="D171" s="9" t="s">
        <v>189</v>
      </c>
      <c r="E171" s="11" t="s">
        <v>1</v>
      </c>
    </row>
    <row r="172" spans="1:5" ht="12.75" customHeight="1">
      <c r="A172" s="9" t="s">
        <v>482</v>
      </c>
      <c r="B172" s="10"/>
      <c r="C172" s="9" t="s">
        <v>188</v>
      </c>
      <c r="D172" s="9" t="s">
        <v>189</v>
      </c>
      <c r="E172" s="11" t="s">
        <v>300</v>
      </c>
    </row>
    <row r="173" spans="1:5" ht="12.75" customHeight="1">
      <c r="A173" s="9" t="s">
        <v>424</v>
      </c>
      <c r="B173" s="10"/>
      <c r="C173" s="9" t="s">
        <v>182</v>
      </c>
      <c r="D173" s="9" t="s">
        <v>183</v>
      </c>
      <c r="E173" s="11" t="s">
        <v>1</v>
      </c>
    </row>
    <row r="174" spans="1:5" ht="12.75" customHeight="1">
      <c r="A174" s="9"/>
      <c r="B174" s="10"/>
      <c r="C174" s="9"/>
      <c r="D174" s="9"/>
      <c r="E174" s="11"/>
    </row>
    <row r="175" spans="1:5" ht="12.75" customHeight="1">
      <c r="A175" s="18" t="str">
        <f>"Bezirk Winterthur - "&amp;F197&amp;" Institutionen"</f>
        <v>Bezirk Winterthur -  Institutionen</v>
      </c>
      <c r="B175" s="19"/>
      <c r="C175" s="20"/>
      <c r="D175" s="20"/>
      <c r="E175" s="21"/>
    </row>
    <row r="176" spans="1:5" ht="12.75" customHeight="1">
      <c r="A176" s="9" t="s">
        <v>214</v>
      </c>
      <c r="B176" s="10"/>
      <c r="C176" s="9" t="s">
        <v>215</v>
      </c>
      <c r="D176" s="9" t="s">
        <v>216</v>
      </c>
      <c r="E176" s="11" t="s">
        <v>1</v>
      </c>
    </row>
    <row r="177" spans="1:5" ht="12.75" customHeight="1">
      <c r="A177" s="9" t="s">
        <v>309</v>
      </c>
      <c r="B177" s="30"/>
      <c r="C177" s="9" t="s">
        <v>602</v>
      </c>
      <c r="D177" s="9" t="s">
        <v>202</v>
      </c>
      <c r="E177" s="11" t="s">
        <v>300</v>
      </c>
    </row>
    <row r="178" spans="1:5" ht="12.75" customHeight="1">
      <c r="A178" s="9" t="s">
        <v>219</v>
      </c>
      <c r="B178" s="10"/>
      <c r="C178" s="9" t="s">
        <v>220</v>
      </c>
      <c r="D178" s="9" t="s">
        <v>202</v>
      </c>
      <c r="E178" s="11" t="s">
        <v>300</v>
      </c>
    </row>
    <row r="179" spans="1:5" ht="12.75" customHeight="1">
      <c r="A179" s="9" t="s">
        <v>443</v>
      </c>
      <c r="B179" s="10"/>
      <c r="C179" s="9" t="s">
        <v>201</v>
      </c>
      <c r="D179" s="9" t="s">
        <v>202</v>
      </c>
      <c r="E179" s="11" t="s">
        <v>300</v>
      </c>
    </row>
    <row r="180" spans="1:5" ht="12.75" customHeight="1">
      <c r="A180" s="9" t="s">
        <v>518</v>
      </c>
      <c r="B180" s="10"/>
      <c r="C180" s="9" t="s">
        <v>392</v>
      </c>
      <c r="D180" s="9" t="s">
        <v>200</v>
      </c>
      <c r="E180" s="11" t="s">
        <v>300</v>
      </c>
    </row>
    <row r="181" spans="1:5" ht="12.75" customHeight="1">
      <c r="A181" s="9" t="s">
        <v>484</v>
      </c>
      <c r="B181" s="10"/>
      <c r="C181" s="9" t="s">
        <v>203</v>
      </c>
      <c r="D181" s="9" t="s">
        <v>202</v>
      </c>
      <c r="E181" s="11" t="s">
        <v>300</v>
      </c>
    </row>
    <row r="182" spans="1:5" ht="12.75" customHeight="1">
      <c r="A182" s="9" t="s">
        <v>509</v>
      </c>
      <c r="B182" s="10"/>
      <c r="C182" s="9" t="s">
        <v>510</v>
      </c>
      <c r="D182" s="9" t="s">
        <v>202</v>
      </c>
      <c r="E182" s="11" t="s">
        <v>300</v>
      </c>
    </row>
    <row r="183" spans="1:5" ht="12.75" customHeight="1">
      <c r="A183" s="9" t="s">
        <v>511</v>
      </c>
      <c r="B183" s="10"/>
      <c r="C183" s="9" t="s">
        <v>512</v>
      </c>
      <c r="D183" s="9" t="s">
        <v>513</v>
      </c>
      <c r="E183" s="11" t="s">
        <v>300</v>
      </c>
    </row>
    <row r="184" spans="1:5" ht="12.75" customHeight="1">
      <c r="A184" s="9" t="s">
        <v>514</v>
      </c>
      <c r="B184" s="10"/>
      <c r="C184" s="9" t="s">
        <v>515</v>
      </c>
      <c r="D184" s="9" t="s">
        <v>202</v>
      </c>
      <c r="E184" s="11" t="s">
        <v>300</v>
      </c>
    </row>
    <row r="185" spans="1:5" ht="12.75" customHeight="1">
      <c r="A185" s="9" t="s">
        <v>398</v>
      </c>
      <c r="B185" s="10"/>
      <c r="C185" s="9" t="s">
        <v>213</v>
      </c>
      <c r="D185" s="9" t="s">
        <v>202</v>
      </c>
      <c r="E185" s="11" t="s">
        <v>1</v>
      </c>
    </row>
    <row r="186" spans="1:5" ht="12.75" customHeight="1">
      <c r="A186" s="9" t="s">
        <v>517</v>
      </c>
      <c r="B186" s="10"/>
      <c r="C186" s="9" t="s">
        <v>516</v>
      </c>
      <c r="D186" s="9" t="s">
        <v>202</v>
      </c>
      <c r="E186" s="11" t="s">
        <v>302</v>
      </c>
    </row>
    <row r="187" spans="1:5" ht="12.75" customHeight="1">
      <c r="A187" s="9" t="s">
        <v>217</v>
      </c>
      <c r="B187" s="10"/>
      <c r="C187" s="9" t="s">
        <v>218</v>
      </c>
      <c r="D187" s="9" t="s">
        <v>202</v>
      </c>
      <c r="E187" s="11" t="s">
        <v>1</v>
      </c>
    </row>
    <row r="188" spans="1:5" ht="12.75" customHeight="1">
      <c r="A188" s="9" t="s">
        <v>204</v>
      </c>
      <c r="B188" s="10"/>
      <c r="C188" s="9" t="s">
        <v>205</v>
      </c>
      <c r="D188" s="9" t="s">
        <v>206</v>
      </c>
      <c r="E188" s="11" t="s">
        <v>300</v>
      </c>
    </row>
    <row r="189" spans="1:5" ht="12.75" customHeight="1">
      <c r="A189" s="9" t="s">
        <v>561</v>
      </c>
      <c r="B189" s="10"/>
      <c r="C189" s="9" t="s">
        <v>369</v>
      </c>
      <c r="D189" s="9" t="s">
        <v>212</v>
      </c>
      <c r="E189" s="11" t="s">
        <v>302</v>
      </c>
    </row>
    <row r="190" spans="1:5" ht="12.75" customHeight="1">
      <c r="A190" s="9" t="s">
        <v>519</v>
      </c>
      <c r="B190" s="10"/>
      <c r="C190" s="9" t="s">
        <v>520</v>
      </c>
      <c r="D190" s="9" t="s">
        <v>212</v>
      </c>
      <c r="E190" s="11" t="s">
        <v>302</v>
      </c>
    </row>
    <row r="191" spans="1:5" ht="12.75" customHeight="1">
      <c r="A191" s="9" t="s">
        <v>444</v>
      </c>
      <c r="B191" s="10"/>
      <c r="C191" s="9" t="s">
        <v>375</v>
      </c>
      <c r="D191" s="9" t="s">
        <v>376</v>
      </c>
      <c r="E191" s="11" t="s">
        <v>302</v>
      </c>
    </row>
    <row r="192" spans="1:5" ht="12.75" customHeight="1">
      <c r="A192" s="9" t="s">
        <v>483</v>
      </c>
      <c r="B192" s="10"/>
      <c r="C192" s="9" t="s">
        <v>209</v>
      </c>
      <c r="D192" s="9" t="s">
        <v>210</v>
      </c>
      <c r="E192" s="11" t="s">
        <v>1</v>
      </c>
    </row>
    <row r="193" spans="1:5" ht="12.75" customHeight="1">
      <c r="A193" s="9" t="s">
        <v>618</v>
      </c>
      <c r="B193" s="10"/>
      <c r="C193" s="9" t="s">
        <v>391</v>
      </c>
      <c r="D193" s="9" t="s">
        <v>211</v>
      </c>
      <c r="E193" s="11" t="s">
        <v>300</v>
      </c>
    </row>
    <row r="194" spans="1:5" ht="12.75" customHeight="1">
      <c r="A194" s="9" t="s">
        <v>584</v>
      </c>
      <c r="B194" s="27"/>
      <c r="C194" s="9" t="s">
        <v>585</v>
      </c>
      <c r="D194" s="9" t="s">
        <v>586</v>
      </c>
      <c r="E194" s="11" t="s">
        <v>300</v>
      </c>
    </row>
    <row r="195" spans="1:5" ht="12.75" customHeight="1">
      <c r="A195" s="9" t="s">
        <v>587</v>
      </c>
      <c r="B195" s="10"/>
      <c r="C195" s="9" t="s">
        <v>207</v>
      </c>
      <c r="D195" s="9" t="s">
        <v>208</v>
      </c>
      <c r="E195" s="11" t="s">
        <v>300</v>
      </c>
    </row>
    <row r="196" spans="1:5" ht="12.75" customHeight="1">
      <c r="A196" s="9" t="s">
        <v>619</v>
      </c>
      <c r="B196" s="32"/>
      <c r="C196" s="9" t="s">
        <v>562</v>
      </c>
      <c r="D196" s="9" t="s">
        <v>208</v>
      </c>
      <c r="E196" s="11" t="s">
        <v>373</v>
      </c>
    </row>
    <row r="197" spans="1:5" ht="12.75" customHeight="1">
      <c r="A197" s="9" t="s">
        <v>637</v>
      </c>
      <c r="B197" s="10"/>
      <c r="C197" s="9" t="s">
        <v>638</v>
      </c>
      <c r="D197" s="9" t="s">
        <v>636</v>
      </c>
      <c r="E197" s="11" t="s">
        <v>1</v>
      </c>
    </row>
    <row r="198" spans="1:5">
      <c r="A198" s="9"/>
      <c r="B198" s="10"/>
      <c r="C198" s="9"/>
      <c r="D198" s="9"/>
      <c r="E198" s="11"/>
    </row>
    <row r="199" spans="1:5" ht="14.25">
      <c r="A199" s="18" t="str">
        <f>"Bezirk Zürich - "&amp;F284&amp;" Institutionen"</f>
        <v>Bezirk Zürich -  Institutionen</v>
      </c>
      <c r="B199" s="19"/>
      <c r="C199" s="20"/>
      <c r="D199" s="20"/>
      <c r="E199" s="21"/>
    </row>
    <row r="200" spans="1:5" ht="12.75" customHeight="1">
      <c r="A200" s="9" t="s">
        <v>418</v>
      </c>
      <c r="B200" s="10"/>
      <c r="C200" s="9" t="s">
        <v>466</v>
      </c>
      <c r="D200" s="9" t="s">
        <v>236</v>
      </c>
      <c r="E200" s="11" t="s">
        <v>300</v>
      </c>
    </row>
    <row r="201" spans="1:5">
      <c r="A201" s="9" t="s">
        <v>411</v>
      </c>
      <c r="B201" s="10"/>
      <c r="C201" s="9" t="s">
        <v>337</v>
      </c>
      <c r="D201" s="9" t="s">
        <v>228</v>
      </c>
      <c r="E201" s="11" t="s">
        <v>300</v>
      </c>
    </row>
    <row r="202" spans="1:5">
      <c r="A202" s="9" t="s">
        <v>274</v>
      </c>
      <c r="B202" s="10"/>
      <c r="C202" s="9" t="s">
        <v>275</v>
      </c>
      <c r="D202" s="9" t="s">
        <v>228</v>
      </c>
      <c r="E202" s="11" t="s">
        <v>300</v>
      </c>
    </row>
    <row r="203" spans="1:5">
      <c r="A203" s="9" t="s">
        <v>456</v>
      </c>
      <c r="B203" s="10"/>
      <c r="C203" s="9" t="s">
        <v>284</v>
      </c>
      <c r="D203" s="9" t="s">
        <v>228</v>
      </c>
      <c r="E203" s="11" t="s">
        <v>1</v>
      </c>
    </row>
    <row r="204" spans="1:5">
      <c r="A204" s="9" t="s">
        <v>312</v>
      </c>
      <c r="B204" s="10"/>
      <c r="C204" s="9" t="s">
        <v>313</v>
      </c>
      <c r="D204" s="9" t="s">
        <v>226</v>
      </c>
      <c r="E204" s="11" t="s">
        <v>1</v>
      </c>
    </row>
    <row r="205" spans="1:5">
      <c r="A205" s="9" t="s">
        <v>640</v>
      </c>
      <c r="B205" s="10"/>
      <c r="C205" s="9" t="s">
        <v>639</v>
      </c>
      <c r="D205" s="9" t="s">
        <v>226</v>
      </c>
      <c r="E205" s="11" t="s">
        <v>302</v>
      </c>
    </row>
    <row r="206" spans="1:5">
      <c r="A206" s="9" t="s">
        <v>399</v>
      </c>
      <c r="B206" s="10"/>
      <c r="C206" s="9" t="s">
        <v>317</v>
      </c>
      <c r="D206" s="9" t="s">
        <v>227</v>
      </c>
      <c r="E206" s="11" t="s">
        <v>300</v>
      </c>
    </row>
    <row r="207" spans="1:5">
      <c r="A207" s="9" t="s">
        <v>532</v>
      </c>
      <c r="B207" s="10"/>
      <c r="C207" s="9" t="s">
        <v>314</v>
      </c>
      <c r="D207" s="9" t="s">
        <v>227</v>
      </c>
      <c r="E207" s="11" t="s">
        <v>300</v>
      </c>
    </row>
    <row r="208" spans="1:5">
      <c r="A208" s="9" t="s">
        <v>260</v>
      </c>
      <c r="B208" s="10"/>
      <c r="C208" s="9" t="s">
        <v>261</v>
      </c>
      <c r="D208" s="9" t="s">
        <v>227</v>
      </c>
      <c r="E208" s="11" t="s">
        <v>1</v>
      </c>
    </row>
    <row r="209" spans="1:5">
      <c r="A209" s="9" t="s">
        <v>272</v>
      </c>
      <c r="B209" s="10"/>
      <c r="C209" s="9" t="s">
        <v>273</v>
      </c>
      <c r="D209" s="9" t="s">
        <v>227</v>
      </c>
      <c r="E209" s="11" t="s">
        <v>300</v>
      </c>
    </row>
    <row r="210" spans="1:5" ht="25.5" customHeight="1">
      <c r="A210" s="614" t="s">
        <v>577</v>
      </c>
      <c r="B210" s="614"/>
      <c r="C210" s="9" t="s">
        <v>378</v>
      </c>
      <c r="D210" s="9" t="s">
        <v>331</v>
      </c>
      <c r="E210" s="11" t="s">
        <v>1</v>
      </c>
    </row>
    <row r="211" spans="1:5">
      <c r="A211" s="9" t="s">
        <v>406</v>
      </c>
      <c r="B211" s="10"/>
      <c r="C211" s="9" t="s">
        <v>330</v>
      </c>
      <c r="D211" s="9" t="s">
        <v>331</v>
      </c>
      <c r="E211" s="11" t="s">
        <v>300</v>
      </c>
    </row>
    <row r="212" spans="1:5">
      <c r="A212" s="9" t="s">
        <v>412</v>
      </c>
      <c r="B212" s="10"/>
      <c r="C212" s="9" t="s">
        <v>338</v>
      </c>
      <c r="D212" s="9" t="s">
        <v>316</v>
      </c>
      <c r="E212" s="11" t="s">
        <v>300</v>
      </c>
    </row>
    <row r="213" spans="1:5">
      <c r="A213" s="9" t="s">
        <v>343</v>
      </c>
      <c r="B213" s="10"/>
      <c r="C213" s="9" t="s">
        <v>315</v>
      </c>
      <c r="D213" s="9" t="s">
        <v>316</v>
      </c>
      <c r="E213" s="11" t="s">
        <v>1</v>
      </c>
    </row>
    <row r="214" spans="1:5">
      <c r="A214" s="9" t="s">
        <v>416</v>
      </c>
      <c r="B214" s="10"/>
      <c r="C214" s="9" t="s">
        <v>345</v>
      </c>
      <c r="D214" s="9" t="s">
        <v>222</v>
      </c>
      <c r="E214" s="11" t="s">
        <v>300</v>
      </c>
    </row>
    <row r="215" spans="1:5">
      <c r="A215" s="9" t="s">
        <v>344</v>
      </c>
      <c r="B215" s="10"/>
      <c r="C215" s="9" t="s">
        <v>308</v>
      </c>
      <c r="D215" s="9" t="s">
        <v>222</v>
      </c>
      <c r="E215" s="11" t="s">
        <v>300</v>
      </c>
    </row>
    <row r="216" spans="1:5">
      <c r="A216" s="9" t="s">
        <v>380</v>
      </c>
      <c r="B216" s="10"/>
      <c r="C216" s="9" t="s">
        <v>389</v>
      </c>
      <c r="D216" s="9" t="s">
        <v>222</v>
      </c>
      <c r="E216" s="11" t="s">
        <v>373</v>
      </c>
    </row>
    <row r="217" spans="1:5">
      <c r="A217" s="9" t="s">
        <v>446</v>
      </c>
      <c r="B217" s="33"/>
      <c r="C217" s="9" t="s">
        <v>255</v>
      </c>
      <c r="D217" s="9" t="s">
        <v>222</v>
      </c>
      <c r="E217" s="11" t="s">
        <v>300</v>
      </c>
    </row>
    <row r="218" spans="1:5">
      <c r="A218" s="9" t="s">
        <v>540</v>
      </c>
      <c r="B218" s="10"/>
      <c r="C218" s="9" t="s">
        <v>541</v>
      </c>
      <c r="D218" s="9" t="s">
        <v>222</v>
      </c>
      <c r="E218" s="11" t="s">
        <v>1</v>
      </c>
    </row>
    <row r="219" spans="1:5">
      <c r="A219" s="9" t="s">
        <v>364</v>
      </c>
      <c r="B219" s="10"/>
      <c r="C219" s="9" t="s">
        <v>365</v>
      </c>
      <c r="D219" s="9" t="s">
        <v>222</v>
      </c>
      <c r="E219" s="11" t="s">
        <v>1</v>
      </c>
    </row>
    <row r="220" spans="1:5" ht="30.75" customHeight="1">
      <c r="A220" s="614" t="s">
        <v>604</v>
      </c>
      <c r="B220" s="614"/>
      <c r="C220" s="9" t="s">
        <v>379</v>
      </c>
      <c r="D220" s="9" t="s">
        <v>221</v>
      </c>
      <c r="E220" s="11" t="s">
        <v>1</v>
      </c>
    </row>
    <row r="221" spans="1:5">
      <c r="A221" s="9" t="s">
        <v>400</v>
      </c>
      <c r="B221" s="10"/>
      <c r="C221" s="9" t="s">
        <v>318</v>
      </c>
      <c r="D221" s="9" t="s">
        <v>221</v>
      </c>
      <c r="E221" s="11" t="s">
        <v>300</v>
      </c>
    </row>
    <row r="222" spans="1:5">
      <c r="A222" s="9" t="s">
        <v>323</v>
      </c>
      <c r="B222" s="10"/>
      <c r="C222" s="9" t="s">
        <v>324</v>
      </c>
      <c r="D222" s="9" t="s">
        <v>221</v>
      </c>
      <c r="E222" s="11" t="s">
        <v>300</v>
      </c>
    </row>
    <row r="223" spans="1:5">
      <c r="A223" s="9" t="s">
        <v>404</v>
      </c>
      <c r="B223" s="10"/>
      <c r="C223" s="9" t="s">
        <v>328</v>
      </c>
      <c r="D223" s="9" t="s">
        <v>221</v>
      </c>
      <c r="E223" s="11" t="s">
        <v>300</v>
      </c>
    </row>
    <row r="224" spans="1:5">
      <c r="A224" s="9" t="s">
        <v>603</v>
      </c>
      <c r="B224" s="10"/>
      <c r="C224" s="9" t="s">
        <v>237</v>
      </c>
      <c r="D224" s="9" t="s">
        <v>221</v>
      </c>
      <c r="E224" s="11" t="s">
        <v>300</v>
      </c>
    </row>
    <row r="225" spans="1:5">
      <c r="A225" s="9" t="s">
        <v>306</v>
      </c>
      <c r="B225" s="10"/>
      <c r="C225" s="9" t="s">
        <v>307</v>
      </c>
      <c r="D225" s="9" t="s">
        <v>221</v>
      </c>
      <c r="E225" s="11" t="s">
        <v>300</v>
      </c>
    </row>
    <row r="226" spans="1:5">
      <c r="A226" s="9" t="s">
        <v>473</v>
      </c>
      <c r="B226" s="10"/>
      <c r="C226" s="9" t="s">
        <v>641</v>
      </c>
      <c r="D226" s="9" t="s">
        <v>221</v>
      </c>
      <c r="E226" s="11" t="s">
        <v>300</v>
      </c>
    </row>
    <row r="227" spans="1:5">
      <c r="A227" s="9" t="s">
        <v>485</v>
      </c>
      <c r="B227" s="10"/>
      <c r="C227" s="9" t="s">
        <v>249</v>
      </c>
      <c r="D227" s="9" t="s">
        <v>221</v>
      </c>
      <c r="E227" s="11" t="s">
        <v>373</v>
      </c>
    </row>
    <row r="228" spans="1:5">
      <c r="A228" s="9" t="s">
        <v>578</v>
      </c>
      <c r="B228" s="10"/>
      <c r="C228" s="9" t="s">
        <v>283</v>
      </c>
      <c r="D228" s="9" t="s">
        <v>221</v>
      </c>
      <c r="E228" s="11" t="s">
        <v>300</v>
      </c>
    </row>
    <row r="229" spans="1:5">
      <c r="A229" s="9" t="s">
        <v>270</v>
      </c>
      <c r="B229" s="10"/>
      <c r="C229" s="9" t="s">
        <v>271</v>
      </c>
      <c r="D229" s="9" t="s">
        <v>221</v>
      </c>
      <c r="E229" s="11" t="s">
        <v>300</v>
      </c>
    </row>
    <row r="230" spans="1:5">
      <c r="A230" s="9" t="s">
        <v>413</v>
      </c>
      <c r="B230" s="10"/>
      <c r="C230" s="9" t="s">
        <v>339</v>
      </c>
      <c r="D230" s="9" t="s">
        <v>233</v>
      </c>
      <c r="E230" s="11" t="s">
        <v>300</v>
      </c>
    </row>
    <row r="231" spans="1:5">
      <c r="A231" s="9" t="s">
        <v>414</v>
      </c>
      <c r="B231" s="10"/>
      <c r="C231" s="9" t="s">
        <v>341</v>
      </c>
      <c r="D231" s="9" t="s">
        <v>233</v>
      </c>
      <c r="E231" s="11" t="s">
        <v>300</v>
      </c>
    </row>
    <row r="232" spans="1:5">
      <c r="A232" s="9" t="s">
        <v>264</v>
      </c>
      <c r="B232" s="10"/>
      <c r="C232" s="9" t="s">
        <v>265</v>
      </c>
      <c r="D232" s="9" t="s">
        <v>233</v>
      </c>
      <c r="E232" s="11" t="s">
        <v>1</v>
      </c>
    </row>
    <row r="233" spans="1:5">
      <c r="A233" s="9" t="s">
        <v>642</v>
      </c>
      <c r="B233" s="10"/>
      <c r="C233" s="9" t="s">
        <v>320</v>
      </c>
      <c r="D233" s="9" t="s">
        <v>223</v>
      </c>
      <c r="E233" s="11" t="s">
        <v>300</v>
      </c>
    </row>
    <row r="234" spans="1:5">
      <c r="A234" s="9" t="s">
        <v>403</v>
      </c>
      <c r="B234" s="10"/>
      <c r="C234" s="9" t="s">
        <v>327</v>
      </c>
      <c r="D234" s="9" t="s">
        <v>223</v>
      </c>
      <c r="E234" s="11" t="s">
        <v>300</v>
      </c>
    </row>
    <row r="235" spans="1:5">
      <c r="A235" s="9" t="s">
        <v>529</v>
      </c>
      <c r="B235" s="10"/>
      <c r="C235" s="9" t="s">
        <v>340</v>
      </c>
      <c r="D235" s="9" t="s">
        <v>223</v>
      </c>
      <c r="E235" s="11" t="s">
        <v>300</v>
      </c>
    </row>
    <row r="236" spans="1:5">
      <c r="A236" s="9" t="s">
        <v>246</v>
      </c>
      <c r="B236" s="10"/>
      <c r="C236" s="9" t="s">
        <v>247</v>
      </c>
      <c r="D236" s="9" t="s">
        <v>223</v>
      </c>
      <c r="E236" s="11" t="s">
        <v>300</v>
      </c>
    </row>
    <row r="237" spans="1:5">
      <c r="A237" s="9" t="s">
        <v>258</v>
      </c>
      <c r="B237" s="10"/>
      <c r="C237" s="9" t="s">
        <v>259</v>
      </c>
      <c r="D237" s="9" t="s">
        <v>223</v>
      </c>
      <c r="E237" s="11" t="s">
        <v>1</v>
      </c>
    </row>
    <row r="238" spans="1:5">
      <c r="A238" s="9" t="s">
        <v>605</v>
      </c>
      <c r="B238" s="30"/>
      <c r="C238" s="9" t="s">
        <v>606</v>
      </c>
      <c r="D238" s="9" t="s">
        <v>223</v>
      </c>
      <c r="E238" s="11" t="s">
        <v>300</v>
      </c>
    </row>
    <row r="239" spans="1:5">
      <c r="A239" s="9" t="s">
        <v>408</v>
      </c>
      <c r="B239" s="10"/>
      <c r="C239" s="9" t="s">
        <v>333</v>
      </c>
      <c r="D239" s="9" t="s">
        <v>334</v>
      </c>
      <c r="E239" s="11" t="s">
        <v>300</v>
      </c>
    </row>
    <row r="240" spans="1:5">
      <c r="A240" s="9" t="s">
        <v>310</v>
      </c>
      <c r="B240" s="10"/>
      <c r="C240" s="9" t="s">
        <v>311</v>
      </c>
      <c r="D240" s="9" t="s">
        <v>225</v>
      </c>
      <c r="E240" s="11" t="s">
        <v>300</v>
      </c>
    </row>
    <row r="241" spans="1:5">
      <c r="A241" s="9" t="s">
        <v>607</v>
      </c>
      <c r="B241" s="10"/>
      <c r="C241" s="9" t="s">
        <v>303</v>
      </c>
      <c r="D241" s="9" t="s">
        <v>225</v>
      </c>
      <c r="E241" s="11" t="s">
        <v>302</v>
      </c>
    </row>
    <row r="242" spans="1:5">
      <c r="A242" s="9" t="s">
        <v>579</v>
      </c>
      <c r="B242" s="10"/>
      <c r="C242" s="9" t="s">
        <v>458</v>
      </c>
      <c r="D242" s="9" t="s">
        <v>225</v>
      </c>
      <c r="E242" s="11" t="s">
        <v>300</v>
      </c>
    </row>
    <row r="243" spans="1:5">
      <c r="A243" s="9" t="s">
        <v>377</v>
      </c>
      <c r="B243" s="10"/>
      <c r="C243" s="9" t="s">
        <v>276</v>
      </c>
      <c r="D243" s="9" t="s">
        <v>225</v>
      </c>
      <c r="E243" s="11" t="s">
        <v>300</v>
      </c>
    </row>
    <row r="244" spans="1:5">
      <c r="A244" s="9" t="s">
        <v>419</v>
      </c>
      <c r="B244" s="10"/>
      <c r="C244" s="9" t="s">
        <v>242</v>
      </c>
      <c r="D244" s="9" t="s">
        <v>243</v>
      </c>
      <c r="E244" s="11" t="s">
        <v>300</v>
      </c>
    </row>
    <row r="245" spans="1:5">
      <c r="A245" s="9" t="s">
        <v>563</v>
      </c>
      <c r="B245" s="28"/>
      <c r="C245" s="9" t="s">
        <v>588</v>
      </c>
      <c r="D245" s="9" t="s">
        <v>243</v>
      </c>
      <c r="E245" s="11" t="s">
        <v>302</v>
      </c>
    </row>
    <row r="246" spans="1:5">
      <c r="A246" s="9" t="s">
        <v>608</v>
      </c>
      <c r="B246" s="30"/>
      <c r="C246" s="9" t="s">
        <v>609</v>
      </c>
      <c r="D246" s="9" t="s">
        <v>243</v>
      </c>
      <c r="E246" s="11" t="s">
        <v>1</v>
      </c>
    </row>
    <row r="247" spans="1:5">
      <c r="A247" s="9" t="s">
        <v>417</v>
      </c>
      <c r="B247" s="10"/>
      <c r="C247" s="9" t="s">
        <v>234</v>
      </c>
      <c r="D247" s="9" t="s">
        <v>235</v>
      </c>
      <c r="E247" s="11" t="s">
        <v>300</v>
      </c>
    </row>
    <row r="248" spans="1:5">
      <c r="A248" s="9" t="s">
        <v>405</v>
      </c>
      <c r="B248" s="10"/>
      <c r="C248" s="9" t="s">
        <v>329</v>
      </c>
      <c r="D248" s="9" t="s">
        <v>231</v>
      </c>
      <c r="E248" s="11" t="s">
        <v>300</v>
      </c>
    </row>
    <row r="249" spans="1:5">
      <c r="A249" s="9" t="s">
        <v>407</v>
      </c>
      <c r="B249" s="10"/>
      <c r="C249" s="9" t="s">
        <v>332</v>
      </c>
      <c r="D249" s="9" t="s">
        <v>231</v>
      </c>
      <c r="E249" s="11" t="s">
        <v>300</v>
      </c>
    </row>
    <row r="250" spans="1:5">
      <c r="A250" s="9" t="s">
        <v>256</v>
      </c>
      <c r="B250" s="10"/>
      <c r="C250" s="9" t="s">
        <v>257</v>
      </c>
      <c r="D250" s="9" t="s">
        <v>231</v>
      </c>
      <c r="E250" s="11" t="s">
        <v>1</v>
      </c>
    </row>
    <row r="251" spans="1:5">
      <c r="A251" s="9" t="s">
        <v>304</v>
      </c>
      <c r="B251" s="10"/>
      <c r="C251" s="9" t="s">
        <v>305</v>
      </c>
      <c r="D251" s="9" t="s">
        <v>231</v>
      </c>
      <c r="E251" s="11" t="s">
        <v>302</v>
      </c>
    </row>
    <row r="252" spans="1:5">
      <c r="A252" s="9" t="s">
        <v>447</v>
      </c>
      <c r="B252" s="10"/>
      <c r="C252" s="9" t="s">
        <v>240</v>
      </c>
      <c r="D252" s="9" t="s">
        <v>241</v>
      </c>
      <c r="E252" s="11" t="s">
        <v>300</v>
      </c>
    </row>
    <row r="253" spans="1:5">
      <c r="A253" s="9" t="s">
        <v>278</v>
      </c>
      <c r="B253" s="10"/>
      <c r="C253" s="9" t="s">
        <v>279</v>
      </c>
      <c r="D253" s="9" t="s">
        <v>241</v>
      </c>
      <c r="E253" s="11" t="s">
        <v>300</v>
      </c>
    </row>
    <row r="254" spans="1:5">
      <c r="A254" s="9" t="s">
        <v>564</v>
      </c>
      <c r="B254" s="10"/>
      <c r="C254" s="9" t="s">
        <v>565</v>
      </c>
      <c r="D254" s="9" t="s">
        <v>241</v>
      </c>
      <c r="E254" s="11" t="s">
        <v>300</v>
      </c>
    </row>
    <row r="255" spans="1:5">
      <c r="A255" s="9" t="s">
        <v>610</v>
      </c>
      <c r="B255" s="10"/>
      <c r="C255" s="9" t="s">
        <v>325</v>
      </c>
      <c r="D255" s="9" t="s">
        <v>229</v>
      </c>
      <c r="E255" s="11" t="s">
        <v>300</v>
      </c>
    </row>
    <row r="256" spans="1:5">
      <c r="A256" s="9" t="s">
        <v>531</v>
      </c>
      <c r="B256" s="10"/>
      <c r="C256" s="9" t="s">
        <v>245</v>
      </c>
      <c r="D256" s="9" t="s">
        <v>229</v>
      </c>
      <c r="E256" s="11" t="s">
        <v>300</v>
      </c>
    </row>
    <row r="257" spans="1:5">
      <c r="A257" s="9" t="s">
        <v>533</v>
      </c>
      <c r="B257" s="10"/>
      <c r="C257" s="9" t="s">
        <v>534</v>
      </c>
      <c r="D257" s="9" t="s">
        <v>229</v>
      </c>
      <c r="E257" s="11" t="s">
        <v>1</v>
      </c>
    </row>
    <row r="258" spans="1:5">
      <c r="A258" s="9" t="s">
        <v>620</v>
      </c>
      <c r="B258" s="10"/>
      <c r="C258" s="9" t="s">
        <v>277</v>
      </c>
      <c r="D258" s="9" t="s">
        <v>229</v>
      </c>
      <c r="E258" s="11" t="s">
        <v>300</v>
      </c>
    </row>
    <row r="259" spans="1:5">
      <c r="A259" s="9" t="s">
        <v>566</v>
      </c>
      <c r="B259" s="10"/>
      <c r="C259" s="9" t="s">
        <v>567</v>
      </c>
      <c r="D259" s="9" t="s">
        <v>229</v>
      </c>
      <c r="E259" s="11" t="s">
        <v>373</v>
      </c>
    </row>
    <row r="260" spans="1:5">
      <c r="A260" s="9" t="s">
        <v>621</v>
      </c>
      <c r="B260" s="31"/>
      <c r="C260" s="9" t="s">
        <v>622</v>
      </c>
      <c r="D260" s="9" t="s">
        <v>229</v>
      </c>
      <c r="E260" s="11" t="s">
        <v>302</v>
      </c>
    </row>
    <row r="261" spans="1:5">
      <c r="A261" s="9" t="s">
        <v>401</v>
      </c>
      <c r="B261" s="10"/>
      <c r="C261" s="9" t="s">
        <v>319</v>
      </c>
      <c r="D261" s="9" t="s">
        <v>224</v>
      </c>
      <c r="E261" s="11" t="s">
        <v>300</v>
      </c>
    </row>
    <row r="262" spans="1:5">
      <c r="A262" s="9" t="s">
        <v>448</v>
      </c>
      <c r="B262" s="10"/>
      <c r="C262" s="9" t="s">
        <v>280</v>
      </c>
      <c r="D262" s="9" t="s">
        <v>224</v>
      </c>
      <c r="E262" s="11" t="s">
        <v>300</v>
      </c>
    </row>
    <row r="263" spans="1:5">
      <c r="A263" s="9" t="s">
        <v>286</v>
      </c>
      <c r="B263" s="10"/>
      <c r="C263" s="9" t="s">
        <v>287</v>
      </c>
      <c r="D263" s="9" t="s">
        <v>224</v>
      </c>
      <c r="E263" s="11" t="s">
        <v>300</v>
      </c>
    </row>
    <row r="264" spans="1:5">
      <c r="A264" s="9" t="s">
        <v>309</v>
      </c>
      <c r="B264" s="33"/>
      <c r="C264" s="9" t="s">
        <v>643</v>
      </c>
      <c r="D264" s="9" t="s">
        <v>224</v>
      </c>
      <c r="E264" s="11" t="s">
        <v>300</v>
      </c>
    </row>
    <row r="265" spans="1:5">
      <c r="A265" s="9" t="s">
        <v>568</v>
      </c>
      <c r="B265" s="10"/>
      <c r="C265" s="9" t="s">
        <v>569</v>
      </c>
      <c r="D265" s="9" t="s">
        <v>224</v>
      </c>
      <c r="E265" s="11" t="s">
        <v>300</v>
      </c>
    </row>
    <row r="266" spans="1:5">
      <c r="A266" s="9" t="s">
        <v>467</v>
      </c>
      <c r="B266" s="10"/>
      <c r="C266" s="9" t="s">
        <v>326</v>
      </c>
      <c r="D266" s="9" t="s">
        <v>230</v>
      </c>
      <c r="E266" s="11" t="s">
        <v>300</v>
      </c>
    </row>
    <row r="267" spans="1:5">
      <c r="A267" s="9" t="s">
        <v>266</v>
      </c>
      <c r="B267" s="10"/>
      <c r="C267" s="9" t="s">
        <v>267</v>
      </c>
      <c r="D267" s="9" t="s">
        <v>230</v>
      </c>
      <c r="E267" s="11" t="s">
        <v>1</v>
      </c>
    </row>
    <row r="268" spans="1:5">
      <c r="A268" s="9" t="s">
        <v>522</v>
      </c>
      <c r="B268" s="10"/>
      <c r="C268" s="9" t="s">
        <v>523</v>
      </c>
      <c r="D268" s="9" t="s">
        <v>230</v>
      </c>
      <c r="E268" s="11" t="s">
        <v>300</v>
      </c>
    </row>
    <row r="269" spans="1:5">
      <c r="A269" s="9" t="s">
        <v>521</v>
      </c>
      <c r="B269" s="10"/>
      <c r="C269" s="9" t="s">
        <v>288</v>
      </c>
      <c r="D269" s="9" t="s">
        <v>230</v>
      </c>
      <c r="E269" s="11" t="s">
        <v>300</v>
      </c>
    </row>
    <row r="270" spans="1:5">
      <c r="A270" s="9" t="s">
        <v>445</v>
      </c>
      <c r="B270" s="10"/>
      <c r="C270" s="9" t="s">
        <v>250</v>
      </c>
      <c r="D270" s="9" t="s">
        <v>251</v>
      </c>
      <c r="E270" s="11" t="s">
        <v>300</v>
      </c>
    </row>
    <row r="271" spans="1:5">
      <c r="A271" s="9" t="s">
        <v>644</v>
      </c>
      <c r="B271" s="10"/>
      <c r="C271" s="9" t="s">
        <v>285</v>
      </c>
      <c r="D271" s="9" t="s">
        <v>251</v>
      </c>
      <c r="E271" s="11" t="s">
        <v>300</v>
      </c>
    </row>
    <row r="272" spans="1:5">
      <c r="A272" s="9" t="s">
        <v>268</v>
      </c>
      <c r="B272" s="10"/>
      <c r="C272" s="9" t="s">
        <v>269</v>
      </c>
      <c r="D272" s="9" t="s">
        <v>251</v>
      </c>
      <c r="E272" s="11" t="s">
        <v>1</v>
      </c>
    </row>
    <row r="273" spans="1:5">
      <c r="A273" s="9" t="s">
        <v>623</v>
      </c>
      <c r="B273" s="10"/>
      <c r="C273" s="9" t="s">
        <v>282</v>
      </c>
      <c r="D273" s="9" t="s">
        <v>251</v>
      </c>
      <c r="E273" s="11" t="s">
        <v>300</v>
      </c>
    </row>
    <row r="274" spans="1:5">
      <c r="A274" s="9" t="s">
        <v>252</v>
      </c>
      <c r="B274" s="10"/>
      <c r="C274" s="9" t="s">
        <v>253</v>
      </c>
      <c r="D274" s="9" t="s">
        <v>239</v>
      </c>
      <c r="E274" s="11" t="s">
        <v>1</v>
      </c>
    </row>
    <row r="275" spans="1:5">
      <c r="A275" s="9" t="s">
        <v>262</v>
      </c>
      <c r="B275" s="10"/>
      <c r="C275" s="9" t="s">
        <v>263</v>
      </c>
      <c r="D275" s="9" t="s">
        <v>239</v>
      </c>
      <c r="E275" s="11" t="s">
        <v>1</v>
      </c>
    </row>
    <row r="276" spans="1:5">
      <c r="A276" s="9" t="s">
        <v>421</v>
      </c>
      <c r="B276" s="10"/>
      <c r="C276" s="9" t="s">
        <v>238</v>
      </c>
      <c r="D276" s="9" t="s">
        <v>239</v>
      </c>
      <c r="E276" s="11" t="s">
        <v>300</v>
      </c>
    </row>
    <row r="277" spans="1:5">
      <c r="A277" s="9" t="s">
        <v>422</v>
      </c>
      <c r="B277" s="10"/>
      <c r="C277" s="9" t="s">
        <v>248</v>
      </c>
      <c r="D277" s="9" t="s">
        <v>239</v>
      </c>
      <c r="E277" s="11" t="s">
        <v>300</v>
      </c>
    </row>
    <row r="278" spans="1:5">
      <c r="A278" s="9" t="s">
        <v>457</v>
      </c>
      <c r="B278" s="10"/>
      <c r="C278" s="9" t="s">
        <v>281</v>
      </c>
      <c r="D278" s="9" t="s">
        <v>239</v>
      </c>
      <c r="E278" s="11" t="s">
        <v>300</v>
      </c>
    </row>
    <row r="279" spans="1:5">
      <c r="A279" s="9" t="s">
        <v>409</v>
      </c>
      <c r="B279" s="10"/>
      <c r="C279" s="9" t="s">
        <v>335</v>
      </c>
      <c r="D279" s="9" t="s">
        <v>232</v>
      </c>
      <c r="E279" s="11" t="s">
        <v>300</v>
      </c>
    </row>
    <row r="280" spans="1:5">
      <c r="A280" s="9" t="s">
        <v>530</v>
      </c>
      <c r="B280" s="10"/>
      <c r="C280" s="9" t="s">
        <v>254</v>
      </c>
      <c r="D280" s="9" t="s">
        <v>232</v>
      </c>
      <c r="E280" s="11" t="s">
        <v>1</v>
      </c>
    </row>
    <row r="281" spans="1:5">
      <c r="A281" s="9" t="s">
        <v>402</v>
      </c>
      <c r="B281" s="10"/>
      <c r="C281" s="9" t="s">
        <v>321</v>
      </c>
      <c r="D281" s="9" t="s">
        <v>322</v>
      </c>
      <c r="E281" s="11" t="s">
        <v>300</v>
      </c>
    </row>
    <row r="282" spans="1:5">
      <c r="A282" s="9" t="s">
        <v>415</v>
      </c>
      <c r="B282" s="10"/>
      <c r="C282" s="9" t="s">
        <v>342</v>
      </c>
      <c r="D282" s="9" t="s">
        <v>176</v>
      </c>
      <c r="E282" s="11" t="s">
        <v>300</v>
      </c>
    </row>
    <row r="283" spans="1:5">
      <c r="A283" s="9" t="s">
        <v>410</v>
      </c>
      <c r="B283" s="10"/>
      <c r="C283" s="9" t="s">
        <v>336</v>
      </c>
      <c r="D283" s="9" t="s">
        <v>189</v>
      </c>
      <c r="E283" s="11" t="s">
        <v>300</v>
      </c>
    </row>
    <row r="284" spans="1:5">
      <c r="A284" s="9" t="s">
        <v>420</v>
      </c>
      <c r="B284" s="33"/>
      <c r="C284" s="9" t="s">
        <v>244</v>
      </c>
      <c r="D284" s="9" t="s">
        <v>168</v>
      </c>
      <c r="E284" s="11" t="s">
        <v>300</v>
      </c>
    </row>
    <row r="285" spans="1:5" ht="11.25" customHeight="1">
      <c r="A285" s="25"/>
      <c r="B285" s="25"/>
      <c r="C285" s="25"/>
      <c r="D285" s="25"/>
      <c r="E285" s="25"/>
    </row>
    <row r="287" spans="1:5">
      <c r="A287" s="12" t="s">
        <v>295</v>
      </c>
    </row>
    <row r="288" spans="1:5">
      <c r="A288" s="12" t="s">
        <v>297</v>
      </c>
    </row>
    <row r="289" spans="1:5">
      <c r="A289" s="13" t="s">
        <v>298</v>
      </c>
    </row>
    <row r="291" spans="1:5">
      <c r="A291" s="12" t="s">
        <v>537</v>
      </c>
    </row>
    <row r="292" spans="1:5">
      <c r="A292" s="12" t="s">
        <v>374</v>
      </c>
    </row>
    <row r="293" spans="1:5">
      <c r="A293" s="12" t="s">
        <v>296</v>
      </c>
    </row>
    <row r="294" spans="1:5">
      <c r="A294" s="12" t="s">
        <v>538</v>
      </c>
    </row>
    <row r="295" spans="1:5">
      <c r="A295" s="4"/>
      <c r="B295" s="4"/>
      <c r="C295" s="4"/>
      <c r="D295" s="4"/>
      <c r="E295" s="4"/>
    </row>
    <row r="296" spans="1:5">
      <c r="A296" s="4"/>
      <c r="B296" s="4"/>
      <c r="C296" s="4"/>
      <c r="D296" s="4"/>
      <c r="E296" s="4"/>
    </row>
    <row r="297" spans="1:5">
      <c r="A297" s="4"/>
      <c r="B297" s="4"/>
      <c r="C297" s="4"/>
      <c r="D297" s="4"/>
      <c r="E297" s="4"/>
    </row>
    <row r="300" spans="1:5" customFormat="1"/>
    <row r="301" spans="1:5">
      <c r="A301" s="4"/>
    </row>
    <row r="317" spans="8:14">
      <c r="H317" s="4"/>
      <c r="I317" s="4"/>
      <c r="J317" s="4"/>
      <c r="K317" s="4"/>
      <c r="L317" s="4"/>
      <c r="M317" s="4"/>
      <c r="N317" s="4"/>
    </row>
    <row r="318" spans="8:14">
      <c r="H318" s="4"/>
      <c r="I318" s="4"/>
      <c r="J318" s="4"/>
      <c r="K318" s="4"/>
      <c r="L318" s="4"/>
      <c r="M318" s="4"/>
      <c r="N318" s="4"/>
    </row>
    <row r="319" spans="8:14">
      <c r="H319" s="4"/>
      <c r="I319" s="4"/>
      <c r="J319" s="4"/>
      <c r="K319" s="4"/>
      <c r="L319" s="4"/>
      <c r="M319" s="4"/>
      <c r="N319" s="4"/>
    </row>
    <row r="320" spans="8:14">
      <c r="H320" s="4"/>
      <c r="I320" s="4"/>
      <c r="J320" s="4"/>
      <c r="K320" s="4"/>
      <c r="L320" s="4"/>
      <c r="M320" s="4"/>
      <c r="N320" s="4"/>
    </row>
    <row r="321" spans="8:14">
      <c r="H321" s="4"/>
      <c r="I321" s="4"/>
      <c r="J321" s="4"/>
      <c r="K321" s="4"/>
      <c r="L321" s="4"/>
      <c r="M321" s="4"/>
      <c r="N321" s="4"/>
    </row>
    <row r="322" spans="8:14">
      <c r="H322" s="4"/>
      <c r="I322" s="4"/>
      <c r="J322" s="4"/>
      <c r="K322" s="4"/>
      <c r="L322" s="4"/>
      <c r="M322" s="4"/>
      <c r="N322" s="4"/>
    </row>
    <row r="323" spans="8:14">
      <c r="H323" s="4"/>
      <c r="I323" s="4"/>
      <c r="J323" s="4"/>
      <c r="K323" s="4"/>
      <c r="L323" s="4"/>
      <c r="M323" s="4"/>
      <c r="N323" s="4"/>
    </row>
    <row r="324" spans="8:14">
      <c r="H324" s="4"/>
      <c r="I324" s="4"/>
      <c r="J324" s="4"/>
      <c r="K324" s="4"/>
      <c r="L324" s="4"/>
      <c r="M324" s="4"/>
      <c r="N324" s="4"/>
    </row>
    <row r="325" spans="8:14">
      <c r="H325" s="4"/>
      <c r="I325" s="4"/>
      <c r="J325" s="4"/>
      <c r="K325" s="4"/>
      <c r="L325" s="4"/>
      <c r="M325" s="4"/>
      <c r="N325" s="4"/>
    </row>
  </sheetData>
  <sortState ref="A210:E295">
    <sortCondition ref="D210:D295"/>
  </sortState>
  <mergeCells count="3">
    <mergeCell ref="A168:B168"/>
    <mergeCell ref="A210:B210"/>
    <mergeCell ref="A220:B220"/>
  </mergeCells>
  <phoneticPr fontId="5" type="noConversion"/>
  <pageMargins left="0.78740157480314965" right="0.78740157480314965" top="0.98425196850393704" bottom="0.98425196850393704" header="0.51181102362204722" footer="0.51181102362204722"/>
  <pageSetup paperSize="9" scale="75" orientation="portrait" r:id="rId1"/>
  <headerFooter alignWithMargins="0"/>
  <rowBreaks count="4" manualBreakCount="4">
    <brk id="64" max="16383" man="1"/>
    <brk id="114" max="4" man="1"/>
    <brk id="173" max="16383" man="1"/>
    <brk id="236"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zoomScaleNormal="100" workbookViewId="0"/>
  </sheetViews>
  <sheetFormatPr baseColWidth="10" defaultRowHeight="12.75"/>
  <cols>
    <col min="1" max="1" width="33.42578125" style="104" customWidth="1"/>
    <col min="2" max="2" width="9.85546875" style="175" customWidth="1"/>
    <col min="3" max="5" width="10.42578125" style="175" customWidth="1"/>
    <col min="6" max="6" width="9.7109375" style="175" customWidth="1"/>
    <col min="7" max="7" width="9.42578125" style="175" customWidth="1"/>
    <col min="8" max="8" width="12" style="175" customWidth="1"/>
    <col min="10" max="14" width="11.85546875" bestFit="1" customWidth="1"/>
    <col min="15" max="15" width="11.5703125" bestFit="1" customWidth="1"/>
    <col min="16" max="16" width="12.85546875" bestFit="1" customWidth="1"/>
  </cols>
  <sheetData>
    <row r="1" spans="1:8" ht="15" customHeight="1">
      <c r="A1" s="174" t="s">
        <v>782</v>
      </c>
      <c r="H1"/>
    </row>
    <row r="2" spans="1:8" ht="15" customHeight="1">
      <c r="A2" s="8" t="s">
        <v>717</v>
      </c>
    </row>
    <row r="3" spans="1:8" ht="18.75" customHeight="1">
      <c r="A3" s="8" t="s">
        <v>783</v>
      </c>
      <c r="B3" s="176"/>
      <c r="C3" s="176"/>
      <c r="D3" s="176"/>
      <c r="E3" s="176"/>
    </row>
    <row r="4" spans="1:8" ht="46.5">
      <c r="A4" s="50"/>
      <c r="B4" s="50" t="s">
        <v>757</v>
      </c>
      <c r="C4" s="50" t="s">
        <v>758</v>
      </c>
      <c r="D4" s="50" t="s">
        <v>759</v>
      </c>
      <c r="E4" s="50" t="s">
        <v>760</v>
      </c>
      <c r="F4" s="50" t="s">
        <v>761</v>
      </c>
      <c r="G4" s="50" t="s">
        <v>762</v>
      </c>
      <c r="H4" s="50" t="s">
        <v>763</v>
      </c>
    </row>
    <row r="5" spans="1:8" ht="15">
      <c r="A5" s="53" t="s">
        <v>726</v>
      </c>
      <c r="B5" s="177"/>
      <c r="C5" s="177"/>
      <c r="D5" s="177"/>
      <c r="E5" s="177"/>
      <c r="F5" s="178"/>
      <c r="G5" s="178"/>
      <c r="H5" s="179"/>
    </row>
    <row r="6" spans="1:8" ht="5.25" customHeight="1">
      <c r="A6" s="53"/>
      <c r="B6" s="177"/>
      <c r="C6" s="177"/>
      <c r="D6" s="177"/>
      <c r="E6" s="177"/>
      <c r="F6" s="178"/>
      <c r="G6" s="178"/>
      <c r="H6" s="179"/>
    </row>
    <row r="7" spans="1:8" ht="15">
      <c r="A7" s="180" t="s">
        <v>653</v>
      </c>
      <c r="B7" s="181">
        <f t="shared" ref="B7:G7" si="0">SUM(B9:B14)</f>
        <v>983</v>
      </c>
      <c r="C7" s="181">
        <f t="shared" si="0"/>
        <v>4449</v>
      </c>
      <c r="D7" s="181">
        <f t="shared" si="0"/>
        <v>5156</v>
      </c>
      <c r="E7" s="181">
        <f t="shared" si="0"/>
        <v>5141</v>
      </c>
      <c r="F7" s="181">
        <f t="shared" si="0"/>
        <v>567</v>
      </c>
      <c r="G7" s="181">
        <f t="shared" si="0"/>
        <v>93</v>
      </c>
      <c r="H7" s="181">
        <f>SUM(A7:G7)</f>
        <v>16389</v>
      </c>
    </row>
    <row r="8" spans="1:8" ht="5.25" customHeight="1">
      <c r="A8" s="182"/>
      <c r="B8" s="183"/>
      <c r="C8" s="183"/>
      <c r="D8" s="183"/>
      <c r="E8" s="183"/>
      <c r="F8" s="183"/>
      <c r="G8" s="183"/>
      <c r="H8" s="183"/>
    </row>
    <row r="9" spans="1:8">
      <c r="A9" s="184" t="s">
        <v>690</v>
      </c>
      <c r="B9" s="185">
        <v>25</v>
      </c>
      <c r="C9" s="185">
        <v>248</v>
      </c>
      <c r="D9" s="185">
        <v>635</v>
      </c>
      <c r="E9" s="185">
        <v>1533</v>
      </c>
      <c r="F9" s="185">
        <v>139</v>
      </c>
      <c r="G9" s="185">
        <v>52</v>
      </c>
      <c r="H9" s="185">
        <v>2632</v>
      </c>
    </row>
    <row r="10" spans="1:8">
      <c r="A10" s="184" t="s">
        <v>691</v>
      </c>
      <c r="B10" s="185">
        <v>121</v>
      </c>
      <c r="C10" s="185">
        <v>424</v>
      </c>
      <c r="D10" s="185">
        <v>910</v>
      </c>
      <c r="E10" s="185">
        <v>982</v>
      </c>
      <c r="F10" s="185">
        <v>144</v>
      </c>
      <c r="G10" s="185">
        <v>1</v>
      </c>
      <c r="H10" s="185">
        <v>2582</v>
      </c>
    </row>
    <row r="11" spans="1:8">
      <c r="A11" s="184" t="s">
        <v>728</v>
      </c>
      <c r="B11" s="185">
        <v>523</v>
      </c>
      <c r="C11" s="185">
        <v>2153</v>
      </c>
      <c r="D11" s="185">
        <v>1667</v>
      </c>
      <c r="E11" s="185">
        <v>1018</v>
      </c>
      <c r="F11" s="185">
        <v>117</v>
      </c>
      <c r="G11" s="185">
        <v>23</v>
      </c>
      <c r="H11" s="185">
        <v>5501</v>
      </c>
    </row>
    <row r="12" spans="1:8">
      <c r="A12" s="184" t="s">
        <v>764</v>
      </c>
      <c r="B12" s="185">
        <v>313</v>
      </c>
      <c r="C12" s="185">
        <v>1593</v>
      </c>
      <c r="D12" s="185">
        <v>1774</v>
      </c>
      <c r="E12" s="185">
        <v>1422</v>
      </c>
      <c r="F12" s="185">
        <v>132</v>
      </c>
      <c r="G12" s="185">
        <v>16</v>
      </c>
      <c r="H12" s="185">
        <v>5250</v>
      </c>
    </row>
    <row r="13" spans="1:8">
      <c r="A13" s="184" t="s">
        <v>694</v>
      </c>
      <c r="B13" s="185">
        <v>0</v>
      </c>
      <c r="C13" s="185">
        <v>6</v>
      </c>
      <c r="D13" s="185">
        <v>43</v>
      </c>
      <c r="E13" s="185">
        <v>70</v>
      </c>
      <c r="F13" s="185">
        <v>1</v>
      </c>
      <c r="G13" s="185">
        <v>1</v>
      </c>
      <c r="H13" s="185">
        <v>121</v>
      </c>
    </row>
    <row r="14" spans="1:8">
      <c r="A14" s="184" t="s">
        <v>695</v>
      </c>
      <c r="B14" s="185">
        <v>1</v>
      </c>
      <c r="C14" s="185">
        <v>25</v>
      </c>
      <c r="D14" s="185">
        <v>127</v>
      </c>
      <c r="E14" s="185">
        <v>116</v>
      </c>
      <c r="F14" s="185">
        <v>34</v>
      </c>
      <c r="G14" s="185">
        <v>0</v>
      </c>
      <c r="H14" s="185">
        <v>303</v>
      </c>
    </row>
    <row r="15" spans="1:8">
      <c r="A15" s="182"/>
      <c r="B15" s="186"/>
      <c r="C15" s="186"/>
      <c r="D15" s="186"/>
      <c r="E15" s="186"/>
      <c r="F15" s="186"/>
      <c r="G15" s="186"/>
      <c r="H15" s="186"/>
    </row>
    <row r="16" spans="1:8" ht="16.5">
      <c r="A16" s="53" t="s">
        <v>784</v>
      </c>
      <c r="B16" s="53"/>
      <c r="C16" s="53"/>
      <c r="D16" s="53"/>
      <c r="E16" s="53"/>
      <c r="F16" s="187"/>
      <c r="G16" s="187"/>
      <c r="H16" s="188"/>
    </row>
    <row r="17" spans="1:8" ht="5.25" customHeight="1">
      <c r="A17" s="180"/>
      <c r="B17" s="180"/>
      <c r="C17" s="180"/>
      <c r="D17" s="180"/>
      <c r="E17" s="180"/>
      <c r="F17" s="187"/>
      <c r="G17" s="187"/>
      <c r="H17" s="188"/>
    </row>
    <row r="18" spans="1:8" ht="15">
      <c r="A18" s="180" t="s">
        <v>654</v>
      </c>
      <c r="B18" s="181">
        <f t="shared" ref="B18:H18" si="1">SUM(B20:B31)</f>
        <v>983</v>
      </c>
      <c r="C18" s="181">
        <f t="shared" si="1"/>
        <v>4449</v>
      </c>
      <c r="D18" s="181">
        <f t="shared" si="1"/>
        <v>5156</v>
      </c>
      <c r="E18" s="181">
        <f t="shared" si="1"/>
        <v>5141</v>
      </c>
      <c r="F18" s="181">
        <f t="shared" si="1"/>
        <v>567</v>
      </c>
      <c r="G18" s="181">
        <f t="shared" si="1"/>
        <v>93</v>
      </c>
      <c r="H18" s="181">
        <f t="shared" si="1"/>
        <v>16389</v>
      </c>
    </row>
    <row r="19" spans="1:8" ht="5.25" customHeight="1">
      <c r="A19" s="182"/>
      <c r="B19" s="183"/>
      <c r="C19" s="183"/>
      <c r="D19" s="183"/>
      <c r="E19" s="183"/>
      <c r="F19" s="183"/>
      <c r="G19" s="183"/>
      <c r="H19" s="183"/>
    </row>
    <row r="20" spans="1:8">
      <c r="A20" s="184" t="s">
        <v>655</v>
      </c>
      <c r="B20" s="185">
        <v>0</v>
      </c>
      <c r="C20" s="185">
        <v>54</v>
      </c>
      <c r="D20" s="185">
        <v>118</v>
      </c>
      <c r="E20" s="185">
        <v>106</v>
      </c>
      <c r="F20" s="185">
        <v>14</v>
      </c>
      <c r="G20" s="185">
        <v>0</v>
      </c>
      <c r="H20" s="185">
        <v>292</v>
      </c>
    </row>
    <row r="21" spans="1:8">
      <c r="A21" s="184" t="s">
        <v>656</v>
      </c>
      <c r="B21" s="185">
        <v>3</v>
      </c>
      <c r="C21" s="185">
        <v>79</v>
      </c>
      <c r="D21" s="185">
        <v>106</v>
      </c>
      <c r="E21" s="185">
        <v>75</v>
      </c>
      <c r="F21" s="185">
        <v>7</v>
      </c>
      <c r="G21" s="185">
        <v>0</v>
      </c>
      <c r="H21" s="185">
        <v>270</v>
      </c>
    </row>
    <row r="22" spans="1:8">
      <c r="A22" s="184" t="s">
        <v>657</v>
      </c>
      <c r="B22" s="185">
        <v>13</v>
      </c>
      <c r="C22" s="185">
        <v>317</v>
      </c>
      <c r="D22" s="185">
        <v>400</v>
      </c>
      <c r="E22" s="185">
        <v>387</v>
      </c>
      <c r="F22" s="185">
        <v>49</v>
      </c>
      <c r="G22" s="185">
        <v>1</v>
      </c>
      <c r="H22" s="185">
        <v>1167</v>
      </c>
    </row>
    <row r="23" spans="1:8">
      <c r="A23" s="184" t="s">
        <v>658</v>
      </c>
      <c r="B23" s="185">
        <v>19</v>
      </c>
      <c r="C23" s="185">
        <v>178</v>
      </c>
      <c r="D23" s="185">
        <v>177</v>
      </c>
      <c r="E23" s="185">
        <v>138</v>
      </c>
      <c r="F23" s="185">
        <v>14</v>
      </c>
      <c r="G23" s="185">
        <v>2</v>
      </c>
      <c r="H23" s="185">
        <v>528</v>
      </c>
    </row>
    <row r="24" spans="1:8">
      <c r="A24" s="184" t="s">
        <v>659</v>
      </c>
      <c r="B24" s="185">
        <v>15</v>
      </c>
      <c r="C24" s="185">
        <v>194</v>
      </c>
      <c r="D24" s="185">
        <v>244</v>
      </c>
      <c r="E24" s="185">
        <v>246</v>
      </c>
      <c r="F24" s="185">
        <v>17</v>
      </c>
      <c r="G24" s="185">
        <v>0</v>
      </c>
      <c r="H24" s="185">
        <v>716</v>
      </c>
    </row>
    <row r="25" spans="1:8">
      <c r="A25" s="184" t="s">
        <v>660</v>
      </c>
      <c r="B25" s="185">
        <v>27</v>
      </c>
      <c r="C25" s="185">
        <v>393</v>
      </c>
      <c r="D25" s="185">
        <v>617</v>
      </c>
      <c r="E25" s="185">
        <v>457</v>
      </c>
      <c r="F25" s="185">
        <v>39</v>
      </c>
      <c r="G25" s="185">
        <v>6</v>
      </c>
      <c r="H25" s="185">
        <v>1539</v>
      </c>
    </row>
    <row r="26" spans="1:8">
      <c r="A26" s="184" t="s">
        <v>661</v>
      </c>
      <c r="B26" s="185">
        <v>58</v>
      </c>
      <c r="C26" s="185">
        <v>372</v>
      </c>
      <c r="D26" s="185">
        <v>481</v>
      </c>
      <c r="E26" s="185">
        <v>432</v>
      </c>
      <c r="F26" s="185">
        <v>53</v>
      </c>
      <c r="G26" s="185">
        <v>0</v>
      </c>
      <c r="H26" s="185">
        <v>1396</v>
      </c>
    </row>
    <row r="27" spans="1:8">
      <c r="A27" s="184" t="s">
        <v>662</v>
      </c>
      <c r="B27" s="185">
        <v>55</v>
      </c>
      <c r="C27" s="185">
        <v>405</v>
      </c>
      <c r="D27" s="185">
        <v>565</v>
      </c>
      <c r="E27" s="185">
        <v>476</v>
      </c>
      <c r="F27" s="185">
        <v>59</v>
      </c>
      <c r="G27" s="185">
        <v>7</v>
      </c>
      <c r="H27" s="185">
        <v>1567</v>
      </c>
    </row>
    <row r="28" spans="1:8">
      <c r="A28" s="184" t="s">
        <v>663</v>
      </c>
      <c r="B28" s="185">
        <v>11</v>
      </c>
      <c r="C28" s="185">
        <v>162</v>
      </c>
      <c r="D28" s="185">
        <v>248</v>
      </c>
      <c r="E28" s="185">
        <v>176</v>
      </c>
      <c r="F28" s="185">
        <v>25</v>
      </c>
      <c r="G28" s="185">
        <v>5</v>
      </c>
      <c r="H28" s="185">
        <v>627</v>
      </c>
    </row>
    <row r="29" spans="1:8">
      <c r="A29" s="184" t="s">
        <v>664</v>
      </c>
      <c r="B29" s="185">
        <v>82</v>
      </c>
      <c r="C29" s="185">
        <v>252</v>
      </c>
      <c r="D29" s="185">
        <v>402</v>
      </c>
      <c r="E29" s="185">
        <v>337</v>
      </c>
      <c r="F29" s="185">
        <v>44</v>
      </c>
      <c r="G29" s="185">
        <v>6</v>
      </c>
      <c r="H29" s="185">
        <v>1123</v>
      </c>
    </row>
    <row r="30" spans="1:8">
      <c r="A30" s="184" t="s">
        <v>665</v>
      </c>
      <c r="B30" s="185">
        <v>48</v>
      </c>
      <c r="C30" s="185">
        <v>455</v>
      </c>
      <c r="D30" s="185">
        <v>445</v>
      </c>
      <c r="E30" s="185">
        <v>415</v>
      </c>
      <c r="F30" s="185">
        <v>58</v>
      </c>
      <c r="G30" s="185">
        <v>11</v>
      </c>
      <c r="H30" s="185">
        <v>1432</v>
      </c>
    </row>
    <row r="31" spans="1:8">
      <c r="A31" s="184" t="s">
        <v>666</v>
      </c>
      <c r="B31" s="185">
        <v>652</v>
      </c>
      <c r="C31" s="185">
        <v>1588</v>
      </c>
      <c r="D31" s="185">
        <v>1353</v>
      </c>
      <c r="E31" s="185">
        <v>1896</v>
      </c>
      <c r="F31" s="185">
        <v>188</v>
      </c>
      <c r="G31" s="185">
        <v>55</v>
      </c>
      <c r="H31" s="185">
        <v>5732</v>
      </c>
    </row>
    <row r="32" spans="1:8">
      <c r="A32" s="182"/>
      <c r="B32" s="186"/>
      <c r="C32" s="186"/>
      <c r="D32" s="186"/>
      <c r="E32" s="186"/>
      <c r="F32" s="186"/>
      <c r="G32" s="186"/>
      <c r="H32" s="186"/>
    </row>
    <row r="33" spans="1:8" ht="15">
      <c r="A33" s="171" t="s">
        <v>732</v>
      </c>
      <c r="B33" s="171"/>
      <c r="C33" s="171"/>
      <c r="D33" s="171"/>
      <c r="E33" s="171"/>
      <c r="F33" s="156"/>
      <c r="G33" s="156"/>
      <c r="H33" s="157"/>
    </row>
    <row r="34" spans="1:8" ht="5.25" customHeight="1">
      <c r="A34" s="189"/>
      <c r="B34" s="155"/>
      <c r="C34" s="155"/>
      <c r="D34" s="155"/>
      <c r="E34" s="155"/>
      <c r="F34" s="156"/>
      <c r="G34" s="156"/>
      <c r="H34" s="157"/>
    </row>
    <row r="35" spans="1:8" ht="15">
      <c r="A35" s="180" t="s">
        <v>653</v>
      </c>
      <c r="B35" s="183">
        <f t="shared" ref="B35:H35" si="2">SUM(B37:B43)</f>
        <v>983</v>
      </c>
      <c r="C35" s="183">
        <f t="shared" si="2"/>
        <v>4449</v>
      </c>
      <c r="D35" s="183">
        <f t="shared" si="2"/>
        <v>5156</v>
      </c>
      <c r="E35" s="183">
        <f t="shared" si="2"/>
        <v>5141</v>
      </c>
      <c r="F35" s="183">
        <f t="shared" si="2"/>
        <v>567</v>
      </c>
      <c r="G35" s="183">
        <f t="shared" si="2"/>
        <v>93</v>
      </c>
      <c r="H35" s="183">
        <f t="shared" si="2"/>
        <v>16389</v>
      </c>
    </row>
    <row r="36" spans="1:8" ht="5.25" customHeight="1">
      <c r="A36" s="182"/>
      <c r="B36" s="183"/>
      <c r="C36" s="183"/>
      <c r="D36" s="183"/>
      <c r="E36" s="183"/>
      <c r="F36" s="183"/>
      <c r="G36" s="183"/>
      <c r="H36" s="183"/>
    </row>
    <row r="37" spans="1:8">
      <c r="A37" s="184" t="s">
        <v>701</v>
      </c>
      <c r="B37" s="185">
        <v>113</v>
      </c>
      <c r="C37" s="185">
        <v>265</v>
      </c>
      <c r="D37" s="185">
        <v>498</v>
      </c>
      <c r="E37" s="185">
        <v>405</v>
      </c>
      <c r="F37" s="185">
        <v>109</v>
      </c>
      <c r="G37" s="185">
        <v>3</v>
      </c>
      <c r="H37" s="185">
        <v>1393</v>
      </c>
    </row>
    <row r="38" spans="1:8">
      <c r="A38" s="184" t="s">
        <v>702</v>
      </c>
      <c r="B38" s="185">
        <v>16</v>
      </c>
      <c r="C38" s="185">
        <v>152</v>
      </c>
      <c r="D38" s="185">
        <v>189</v>
      </c>
      <c r="E38" s="185">
        <v>176</v>
      </c>
      <c r="F38" s="185">
        <v>31</v>
      </c>
      <c r="G38" s="185">
        <v>0</v>
      </c>
      <c r="H38" s="185">
        <v>564</v>
      </c>
    </row>
    <row r="39" spans="1:8">
      <c r="A39" s="184" t="s">
        <v>703</v>
      </c>
      <c r="B39" s="185">
        <v>36</v>
      </c>
      <c r="C39" s="185">
        <v>238</v>
      </c>
      <c r="D39" s="185">
        <v>261</v>
      </c>
      <c r="E39" s="185">
        <v>315</v>
      </c>
      <c r="F39" s="185">
        <v>52</v>
      </c>
      <c r="G39" s="185">
        <v>4</v>
      </c>
      <c r="H39" s="185">
        <v>906</v>
      </c>
    </row>
    <row r="40" spans="1:8">
      <c r="A40" s="184" t="s">
        <v>704</v>
      </c>
      <c r="B40" s="185">
        <v>74</v>
      </c>
      <c r="C40" s="185">
        <v>391</v>
      </c>
      <c r="D40" s="185">
        <v>528</v>
      </c>
      <c r="E40" s="185">
        <v>572</v>
      </c>
      <c r="F40" s="185">
        <v>72</v>
      </c>
      <c r="G40" s="185">
        <v>14</v>
      </c>
      <c r="H40" s="185">
        <v>1651</v>
      </c>
    </row>
    <row r="41" spans="1:8">
      <c r="A41" s="184" t="s">
        <v>705</v>
      </c>
      <c r="B41" s="185">
        <v>177</v>
      </c>
      <c r="C41" s="185">
        <v>678</v>
      </c>
      <c r="D41" s="185">
        <v>880</v>
      </c>
      <c r="E41" s="185">
        <v>845</v>
      </c>
      <c r="F41" s="185">
        <v>84</v>
      </c>
      <c r="G41" s="185">
        <v>16</v>
      </c>
      <c r="H41" s="185">
        <v>2680</v>
      </c>
    </row>
    <row r="42" spans="1:8">
      <c r="A42" s="184" t="s">
        <v>706</v>
      </c>
      <c r="B42" s="185">
        <v>269</v>
      </c>
      <c r="C42" s="185">
        <v>1225</v>
      </c>
      <c r="D42" s="185">
        <v>1217</v>
      </c>
      <c r="E42" s="185">
        <v>1280</v>
      </c>
      <c r="F42" s="185">
        <v>92</v>
      </c>
      <c r="G42" s="185">
        <v>22</v>
      </c>
      <c r="H42" s="185">
        <v>4105</v>
      </c>
    </row>
    <row r="43" spans="1:8">
      <c r="A43" s="184" t="s">
        <v>733</v>
      </c>
      <c r="B43" s="185">
        <v>298</v>
      </c>
      <c r="C43" s="185">
        <v>1500</v>
      </c>
      <c r="D43" s="185">
        <v>1583</v>
      </c>
      <c r="E43" s="185">
        <v>1548</v>
      </c>
      <c r="F43" s="185">
        <v>127</v>
      </c>
      <c r="G43" s="185">
        <v>34</v>
      </c>
      <c r="H43" s="185">
        <v>5090</v>
      </c>
    </row>
    <row r="44" spans="1:8">
      <c r="A44" s="182"/>
      <c r="B44" s="186"/>
      <c r="C44" s="186"/>
      <c r="D44" s="186"/>
      <c r="E44" s="186"/>
      <c r="F44" s="186"/>
      <c r="G44" s="186"/>
      <c r="H44" s="186"/>
    </row>
    <row r="45" spans="1:8" ht="15">
      <c r="A45" s="171" t="s">
        <v>734</v>
      </c>
      <c r="B45" s="155"/>
      <c r="C45" s="155"/>
      <c r="D45" s="155"/>
      <c r="E45" s="155"/>
      <c r="F45" s="156"/>
      <c r="G45" s="156"/>
      <c r="H45" s="157"/>
    </row>
    <row r="46" spans="1:8" ht="5.25" customHeight="1">
      <c r="A46" s="190"/>
      <c r="B46" s="155"/>
      <c r="C46" s="155"/>
      <c r="D46" s="155"/>
      <c r="E46" s="155"/>
      <c r="F46" s="156"/>
      <c r="G46" s="156"/>
      <c r="H46" s="157"/>
    </row>
    <row r="47" spans="1:8" ht="15">
      <c r="A47" s="180" t="s">
        <v>653</v>
      </c>
      <c r="B47" s="183">
        <f t="shared" ref="B47:H47" si="3">SUM(B49:B50)</f>
        <v>983</v>
      </c>
      <c r="C47" s="183">
        <f t="shared" si="3"/>
        <v>4449</v>
      </c>
      <c r="D47" s="183">
        <f t="shared" si="3"/>
        <v>5156</v>
      </c>
      <c r="E47" s="183">
        <f t="shared" si="3"/>
        <v>5141</v>
      </c>
      <c r="F47" s="183">
        <f t="shared" si="3"/>
        <v>567</v>
      </c>
      <c r="G47" s="183">
        <f t="shared" si="3"/>
        <v>93</v>
      </c>
      <c r="H47" s="183">
        <f t="shared" si="3"/>
        <v>16389</v>
      </c>
    </row>
    <row r="48" spans="1:8" ht="5.25" customHeight="1">
      <c r="A48" s="182"/>
      <c r="B48" s="183"/>
      <c r="C48" s="183"/>
      <c r="D48" s="183"/>
      <c r="E48" s="183"/>
      <c r="F48" s="183"/>
      <c r="G48" s="183"/>
      <c r="H48" s="183"/>
    </row>
    <row r="49" spans="1:8">
      <c r="A49" s="184" t="s">
        <v>712</v>
      </c>
      <c r="B49" s="185">
        <v>309</v>
      </c>
      <c r="C49" s="185">
        <v>1324</v>
      </c>
      <c r="D49" s="185">
        <v>1588</v>
      </c>
      <c r="E49" s="185">
        <v>1592</v>
      </c>
      <c r="F49" s="185">
        <v>214</v>
      </c>
      <c r="G49" s="185">
        <v>33</v>
      </c>
      <c r="H49" s="185">
        <v>5060</v>
      </c>
    </row>
    <row r="50" spans="1:8">
      <c r="A50" s="184" t="s">
        <v>713</v>
      </c>
      <c r="B50" s="185">
        <v>674</v>
      </c>
      <c r="C50" s="185">
        <v>3125</v>
      </c>
      <c r="D50" s="185">
        <v>3568</v>
      </c>
      <c r="E50" s="185">
        <v>3549</v>
      </c>
      <c r="F50" s="185">
        <v>353</v>
      </c>
      <c r="G50" s="185">
        <v>60</v>
      </c>
      <c r="H50" s="185">
        <v>11329</v>
      </c>
    </row>
    <row r="51" spans="1:8" ht="15">
      <c r="A51" s="50"/>
      <c r="B51" s="50"/>
      <c r="C51" s="50"/>
      <c r="D51" s="50"/>
      <c r="E51" s="50"/>
      <c r="F51" s="50"/>
      <c r="G51" s="50"/>
      <c r="H51" s="50"/>
    </row>
    <row r="52" spans="1:8">
      <c r="A52" s="12" t="s">
        <v>667</v>
      </c>
      <c r="B52" s="191"/>
      <c r="C52" s="191"/>
      <c r="D52" s="191"/>
      <c r="E52" s="191"/>
      <c r="F52" s="191"/>
      <c r="G52" s="191"/>
      <c r="H52" s="191"/>
    </row>
    <row r="53" spans="1:8">
      <c r="A53" s="12"/>
      <c r="B53" s="191"/>
      <c r="C53" s="191"/>
      <c r="D53" s="191"/>
      <c r="E53" s="191"/>
      <c r="F53" s="191"/>
      <c r="G53" s="191"/>
      <c r="H53" s="191"/>
    </row>
    <row r="54" spans="1:8">
      <c r="A54" s="12" t="s">
        <v>295</v>
      </c>
      <c r="B54" s="191"/>
      <c r="C54" s="191"/>
      <c r="D54" s="191"/>
      <c r="E54" s="191"/>
      <c r="F54" s="191"/>
      <c r="G54" s="191"/>
      <c r="H54" s="191"/>
    </row>
    <row r="55" spans="1:8">
      <c r="A55" s="120" t="s">
        <v>737</v>
      </c>
    </row>
    <row r="56" spans="1:8">
      <c r="A56" s="158" t="s">
        <v>785</v>
      </c>
    </row>
    <row r="57" spans="1:8">
      <c r="A57" s="159" t="s">
        <v>767</v>
      </c>
      <c r="B57" s="113"/>
      <c r="C57" s="113"/>
      <c r="D57" s="113"/>
      <c r="E57" s="113"/>
      <c r="F57" s="113"/>
      <c r="G57" s="113"/>
      <c r="H57" s="113"/>
    </row>
    <row r="58" spans="1:8">
      <c r="A58" s="65" t="s">
        <v>768</v>
      </c>
    </row>
    <row r="59" spans="1:8">
      <c r="A59" s="12" t="s">
        <v>769</v>
      </c>
    </row>
  </sheetData>
  <pageMargins left="0.70866141732283472" right="0.70866141732283472" top="0.78740157480314965" bottom="0.78740157480314965" header="0.31496062992125984" footer="0.31496062992125984"/>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heetViews>
  <sheetFormatPr baseColWidth="10" defaultColWidth="11.42578125" defaultRowHeight="12.75"/>
  <cols>
    <col min="1" max="1" width="12" style="104" customWidth="1"/>
    <col min="2" max="2" width="22.140625" style="104" customWidth="1"/>
    <col min="3" max="10" width="11" style="175" customWidth="1"/>
  </cols>
  <sheetData>
    <row r="1" spans="1:10" ht="15" customHeight="1">
      <c r="A1" s="160" t="s">
        <v>786</v>
      </c>
      <c r="B1" s="161"/>
    </row>
    <row r="2" spans="1:10" ht="15" customHeight="1">
      <c r="A2" s="8" t="s">
        <v>787</v>
      </c>
      <c r="B2" s="124"/>
    </row>
    <row r="3" spans="1:10" ht="15" customHeight="1">
      <c r="A3" s="8" t="s">
        <v>788</v>
      </c>
      <c r="B3" s="126"/>
      <c r="C3" s="176"/>
      <c r="D3" s="176"/>
      <c r="E3" s="176"/>
      <c r="F3" s="176"/>
    </row>
    <row r="4" spans="1:10" ht="15">
      <c r="A4" s="50"/>
      <c r="B4" s="50"/>
      <c r="C4" s="16" t="s">
        <v>772</v>
      </c>
      <c r="D4" s="50"/>
      <c r="E4" s="50"/>
      <c r="F4" s="50"/>
      <c r="G4" s="50"/>
      <c r="H4" s="50"/>
      <c r="I4" s="50"/>
      <c r="J4" s="50"/>
    </row>
    <row r="5" spans="1:10" ht="15">
      <c r="A5" s="50"/>
      <c r="B5" s="50"/>
      <c r="C5" s="50" t="s">
        <v>701</v>
      </c>
      <c r="D5" s="50" t="s">
        <v>702</v>
      </c>
      <c r="E5" s="50" t="s">
        <v>703</v>
      </c>
      <c r="F5" s="50" t="s">
        <v>704</v>
      </c>
      <c r="G5" s="50" t="s">
        <v>705</v>
      </c>
      <c r="H5" s="50" t="s">
        <v>706</v>
      </c>
      <c r="I5" s="50" t="s">
        <v>733</v>
      </c>
      <c r="J5" s="50" t="s">
        <v>763</v>
      </c>
    </row>
    <row r="6" spans="1:10" ht="15">
      <c r="A6" s="171" t="s">
        <v>726</v>
      </c>
      <c r="B6" s="192"/>
      <c r="C6" s="150"/>
      <c r="D6" s="150"/>
      <c r="E6" s="150"/>
      <c r="F6" s="150"/>
      <c r="G6" s="193"/>
      <c r="H6" s="193"/>
      <c r="I6" s="193"/>
      <c r="J6" s="194"/>
    </row>
    <row r="7" spans="1:10" ht="5.25" customHeight="1">
      <c r="A7" s="195"/>
      <c r="B7" s="192"/>
      <c r="C7" s="150"/>
      <c r="D7" s="150"/>
      <c r="E7" s="150"/>
      <c r="F7" s="150"/>
      <c r="G7" s="193"/>
      <c r="H7" s="193"/>
      <c r="I7" s="193"/>
      <c r="J7" s="194"/>
    </row>
    <row r="8" spans="1:10" ht="15">
      <c r="A8" s="196" t="s">
        <v>653</v>
      </c>
      <c r="B8" s="180"/>
      <c r="C8" s="181">
        <f t="shared" ref="C8:I8" si="0">SUM(C10:C15)</f>
        <v>1393</v>
      </c>
      <c r="D8" s="181">
        <f t="shared" si="0"/>
        <v>564</v>
      </c>
      <c r="E8" s="181">
        <f t="shared" si="0"/>
        <v>906</v>
      </c>
      <c r="F8" s="181">
        <f t="shared" si="0"/>
        <v>1651</v>
      </c>
      <c r="G8" s="181">
        <f t="shared" si="0"/>
        <v>2680</v>
      </c>
      <c r="H8" s="181">
        <f t="shared" si="0"/>
        <v>4105</v>
      </c>
      <c r="I8" s="181">
        <f t="shared" si="0"/>
        <v>5090</v>
      </c>
      <c r="J8" s="181">
        <f>SUM(C8:I8)</f>
        <v>16389</v>
      </c>
    </row>
    <row r="9" spans="1:10" ht="5.25" customHeight="1">
      <c r="A9" s="197"/>
      <c r="B9" s="198"/>
      <c r="C9" s="199"/>
      <c r="D9" s="199"/>
      <c r="E9" s="199"/>
      <c r="F9" s="199"/>
      <c r="G9" s="199"/>
      <c r="H9" s="199"/>
      <c r="I9" s="199"/>
      <c r="J9" s="199"/>
    </row>
    <row r="10" spans="1:10">
      <c r="A10" s="200" t="s">
        <v>690</v>
      </c>
      <c r="B10" s="184"/>
      <c r="C10" s="185">
        <v>124</v>
      </c>
      <c r="D10" s="185">
        <v>108</v>
      </c>
      <c r="E10" s="185">
        <v>176</v>
      </c>
      <c r="F10" s="185">
        <v>339</v>
      </c>
      <c r="G10" s="185">
        <v>497</v>
      </c>
      <c r="H10" s="185">
        <v>678</v>
      </c>
      <c r="I10" s="185">
        <v>710</v>
      </c>
      <c r="J10" s="185">
        <v>2632</v>
      </c>
    </row>
    <row r="11" spans="1:10">
      <c r="A11" s="200" t="s">
        <v>691</v>
      </c>
      <c r="B11" s="184"/>
      <c r="C11" s="185">
        <v>731</v>
      </c>
      <c r="D11" s="185">
        <v>137</v>
      </c>
      <c r="E11" s="185">
        <v>175</v>
      </c>
      <c r="F11" s="185">
        <v>269</v>
      </c>
      <c r="G11" s="185">
        <v>333</v>
      </c>
      <c r="H11" s="185">
        <v>456</v>
      </c>
      <c r="I11" s="185">
        <v>481</v>
      </c>
      <c r="J11" s="185">
        <v>2582</v>
      </c>
    </row>
    <row r="12" spans="1:10">
      <c r="A12" s="200" t="s">
        <v>728</v>
      </c>
      <c r="B12" s="184"/>
      <c r="C12" s="185">
        <v>71</v>
      </c>
      <c r="D12" s="185">
        <v>126</v>
      </c>
      <c r="E12" s="185">
        <v>259</v>
      </c>
      <c r="F12" s="185">
        <v>517</v>
      </c>
      <c r="G12" s="185">
        <v>975</v>
      </c>
      <c r="H12" s="185">
        <v>1562</v>
      </c>
      <c r="I12" s="185">
        <v>1991</v>
      </c>
      <c r="J12" s="185">
        <v>5501</v>
      </c>
    </row>
    <row r="13" spans="1:10">
      <c r="A13" s="200" t="s">
        <v>764</v>
      </c>
      <c r="B13" s="184"/>
      <c r="C13" s="185">
        <v>452</v>
      </c>
      <c r="D13" s="185">
        <v>175</v>
      </c>
      <c r="E13" s="185">
        <v>268</v>
      </c>
      <c r="F13" s="185">
        <v>468</v>
      </c>
      <c r="G13" s="185">
        <v>808</v>
      </c>
      <c r="H13" s="185">
        <v>1296</v>
      </c>
      <c r="I13" s="185">
        <v>1783</v>
      </c>
      <c r="J13" s="185">
        <v>5250</v>
      </c>
    </row>
    <row r="14" spans="1:10">
      <c r="A14" s="200" t="s">
        <v>694</v>
      </c>
      <c r="B14" s="184"/>
      <c r="C14" s="185">
        <v>5</v>
      </c>
      <c r="D14" s="185">
        <v>5</v>
      </c>
      <c r="E14" s="185">
        <v>10</v>
      </c>
      <c r="F14" s="185">
        <v>15</v>
      </c>
      <c r="G14" s="185">
        <v>19</v>
      </c>
      <c r="H14" s="185">
        <v>26</v>
      </c>
      <c r="I14" s="185">
        <v>41</v>
      </c>
      <c r="J14" s="185">
        <v>121</v>
      </c>
    </row>
    <row r="15" spans="1:10">
      <c r="A15" s="200" t="s">
        <v>695</v>
      </c>
      <c r="B15" s="184"/>
      <c r="C15" s="185">
        <v>10</v>
      </c>
      <c r="D15" s="185">
        <v>13</v>
      </c>
      <c r="E15" s="185">
        <v>18</v>
      </c>
      <c r="F15" s="185">
        <v>43</v>
      </c>
      <c r="G15" s="185">
        <v>48</v>
      </c>
      <c r="H15" s="185">
        <v>87</v>
      </c>
      <c r="I15" s="185">
        <v>84</v>
      </c>
      <c r="J15" s="185">
        <v>303</v>
      </c>
    </row>
    <row r="16" spans="1:10">
      <c r="A16" s="197"/>
      <c r="B16" s="198"/>
      <c r="C16" s="185"/>
      <c r="D16" s="185"/>
      <c r="E16" s="185"/>
      <c r="F16" s="185"/>
      <c r="G16" s="185"/>
      <c r="H16" s="185"/>
      <c r="I16" s="185"/>
      <c r="J16" s="185"/>
    </row>
    <row r="17" spans="1:10" ht="15" customHeight="1">
      <c r="A17" s="171" t="s">
        <v>789</v>
      </c>
      <c r="B17" s="171"/>
      <c r="C17" s="171"/>
      <c r="D17" s="171"/>
      <c r="E17" s="171"/>
      <c r="F17" s="171"/>
      <c r="G17" s="156"/>
      <c r="H17" s="156"/>
      <c r="I17" s="156"/>
      <c r="J17" s="157"/>
    </row>
    <row r="18" spans="1:10" ht="5.25" customHeight="1">
      <c r="A18" s="198"/>
      <c r="B18" s="198"/>
      <c r="C18" s="198"/>
      <c r="D18" s="198"/>
      <c r="E18" s="198"/>
      <c r="F18" s="198"/>
      <c r="G18" s="156"/>
      <c r="H18" s="156"/>
      <c r="I18" s="156"/>
      <c r="J18" s="157"/>
    </row>
    <row r="19" spans="1:10" ht="15">
      <c r="A19" s="196" t="s">
        <v>654</v>
      </c>
      <c r="B19" s="180"/>
      <c r="C19" s="181">
        <f t="shared" ref="C19:J19" si="1">SUM(C21:C32)</f>
        <v>1393</v>
      </c>
      <c r="D19" s="181">
        <f t="shared" si="1"/>
        <v>564</v>
      </c>
      <c r="E19" s="181">
        <f t="shared" si="1"/>
        <v>906</v>
      </c>
      <c r="F19" s="181">
        <f t="shared" si="1"/>
        <v>1651</v>
      </c>
      <c r="G19" s="181">
        <f t="shared" si="1"/>
        <v>2680</v>
      </c>
      <c r="H19" s="181">
        <f t="shared" si="1"/>
        <v>4105</v>
      </c>
      <c r="I19" s="181">
        <f t="shared" si="1"/>
        <v>5090</v>
      </c>
      <c r="J19" s="181">
        <f t="shared" si="1"/>
        <v>16389</v>
      </c>
    </row>
    <row r="20" spans="1:10" ht="5.25" customHeight="1">
      <c r="A20" s="197"/>
      <c r="B20" s="198"/>
      <c r="C20" s="199"/>
      <c r="D20" s="199"/>
      <c r="E20" s="199"/>
      <c r="F20" s="199"/>
      <c r="G20" s="199"/>
      <c r="H20" s="199"/>
      <c r="I20" s="199"/>
      <c r="J20" s="199"/>
    </row>
    <row r="21" spans="1:10">
      <c r="A21" s="200" t="s">
        <v>655</v>
      </c>
      <c r="B21" s="184"/>
      <c r="C21" s="185">
        <v>7</v>
      </c>
      <c r="D21" s="185">
        <v>13</v>
      </c>
      <c r="E21" s="185">
        <v>15</v>
      </c>
      <c r="F21" s="185">
        <v>38</v>
      </c>
      <c r="G21" s="185">
        <v>48</v>
      </c>
      <c r="H21" s="185">
        <v>82</v>
      </c>
      <c r="I21" s="185">
        <v>89</v>
      </c>
      <c r="J21" s="185">
        <v>292</v>
      </c>
    </row>
    <row r="22" spans="1:10">
      <c r="A22" s="200" t="s">
        <v>656</v>
      </c>
      <c r="B22" s="184"/>
      <c r="C22" s="185">
        <v>2</v>
      </c>
      <c r="D22" s="185">
        <v>3</v>
      </c>
      <c r="E22" s="185">
        <v>14</v>
      </c>
      <c r="F22" s="185">
        <v>22</v>
      </c>
      <c r="G22" s="185">
        <v>57</v>
      </c>
      <c r="H22" s="185">
        <v>69</v>
      </c>
      <c r="I22" s="185">
        <v>103</v>
      </c>
      <c r="J22" s="185">
        <v>270</v>
      </c>
    </row>
    <row r="23" spans="1:10">
      <c r="A23" s="200" t="s">
        <v>657</v>
      </c>
      <c r="B23" s="184"/>
      <c r="C23" s="185">
        <v>40</v>
      </c>
      <c r="D23" s="185">
        <v>38</v>
      </c>
      <c r="E23" s="185">
        <v>57</v>
      </c>
      <c r="F23" s="185">
        <v>144</v>
      </c>
      <c r="G23" s="185">
        <v>225</v>
      </c>
      <c r="H23" s="185">
        <v>314</v>
      </c>
      <c r="I23" s="185">
        <v>349</v>
      </c>
      <c r="J23" s="185">
        <v>1167</v>
      </c>
    </row>
    <row r="24" spans="1:10">
      <c r="A24" s="200" t="s">
        <v>658</v>
      </c>
      <c r="B24" s="184"/>
      <c r="C24" s="185">
        <v>35</v>
      </c>
      <c r="D24" s="185">
        <v>18</v>
      </c>
      <c r="E24" s="185">
        <v>27</v>
      </c>
      <c r="F24" s="185">
        <v>58</v>
      </c>
      <c r="G24" s="185">
        <v>115</v>
      </c>
      <c r="H24" s="185">
        <v>119</v>
      </c>
      <c r="I24" s="185">
        <v>156</v>
      </c>
      <c r="J24" s="185">
        <v>528</v>
      </c>
    </row>
    <row r="25" spans="1:10">
      <c r="A25" s="200" t="s">
        <v>659</v>
      </c>
      <c r="B25" s="184"/>
      <c r="C25" s="185">
        <v>6</v>
      </c>
      <c r="D25" s="185">
        <v>14</v>
      </c>
      <c r="E25" s="185">
        <v>34</v>
      </c>
      <c r="F25" s="185">
        <v>75</v>
      </c>
      <c r="G25" s="185">
        <v>148</v>
      </c>
      <c r="H25" s="185">
        <v>225</v>
      </c>
      <c r="I25" s="185">
        <v>214</v>
      </c>
      <c r="J25" s="185">
        <v>716</v>
      </c>
    </row>
    <row r="26" spans="1:10">
      <c r="A26" s="200" t="s">
        <v>660</v>
      </c>
      <c r="B26" s="184"/>
      <c r="C26" s="185">
        <v>397</v>
      </c>
      <c r="D26" s="185">
        <v>81</v>
      </c>
      <c r="E26" s="185">
        <v>118</v>
      </c>
      <c r="F26" s="185">
        <v>140</v>
      </c>
      <c r="G26" s="185">
        <v>207</v>
      </c>
      <c r="H26" s="185">
        <v>295</v>
      </c>
      <c r="I26" s="185">
        <v>301</v>
      </c>
      <c r="J26" s="185">
        <v>1539</v>
      </c>
    </row>
    <row r="27" spans="1:10">
      <c r="A27" s="200" t="s">
        <v>661</v>
      </c>
      <c r="B27" s="184"/>
      <c r="C27" s="185">
        <v>24</v>
      </c>
      <c r="D27" s="185">
        <v>25</v>
      </c>
      <c r="E27" s="185">
        <v>71</v>
      </c>
      <c r="F27" s="185">
        <v>149</v>
      </c>
      <c r="G27" s="185">
        <v>250</v>
      </c>
      <c r="H27" s="185">
        <v>396</v>
      </c>
      <c r="I27" s="185">
        <v>481</v>
      </c>
      <c r="J27" s="185">
        <v>1396</v>
      </c>
    </row>
    <row r="28" spans="1:10">
      <c r="A28" s="200" t="s">
        <v>662</v>
      </c>
      <c r="B28" s="184"/>
      <c r="C28" s="185">
        <v>69</v>
      </c>
      <c r="D28" s="185">
        <v>52</v>
      </c>
      <c r="E28" s="185">
        <v>75</v>
      </c>
      <c r="F28" s="185">
        <v>164</v>
      </c>
      <c r="G28" s="185">
        <v>266</v>
      </c>
      <c r="H28" s="185">
        <v>415</v>
      </c>
      <c r="I28" s="185">
        <v>526</v>
      </c>
      <c r="J28" s="185">
        <v>1567</v>
      </c>
    </row>
    <row r="29" spans="1:10">
      <c r="A29" s="200" t="s">
        <v>663</v>
      </c>
      <c r="B29" s="184"/>
      <c r="C29" s="185">
        <v>88</v>
      </c>
      <c r="D29" s="185">
        <v>32</v>
      </c>
      <c r="E29" s="185">
        <v>39</v>
      </c>
      <c r="F29" s="185">
        <v>66</v>
      </c>
      <c r="G29" s="185">
        <v>102</v>
      </c>
      <c r="H29" s="185">
        <v>142</v>
      </c>
      <c r="I29" s="185">
        <v>158</v>
      </c>
      <c r="J29" s="185">
        <v>627</v>
      </c>
    </row>
    <row r="30" spans="1:10">
      <c r="A30" s="200" t="s">
        <v>664</v>
      </c>
      <c r="B30" s="184"/>
      <c r="C30" s="185">
        <v>203</v>
      </c>
      <c r="D30" s="185">
        <v>33</v>
      </c>
      <c r="E30" s="185">
        <v>66</v>
      </c>
      <c r="F30" s="185">
        <v>129</v>
      </c>
      <c r="G30" s="185">
        <v>191</v>
      </c>
      <c r="H30" s="185">
        <v>241</v>
      </c>
      <c r="I30" s="185">
        <v>260</v>
      </c>
      <c r="J30" s="185">
        <v>1123</v>
      </c>
    </row>
    <row r="31" spans="1:10">
      <c r="A31" s="200" t="s">
        <v>665</v>
      </c>
      <c r="B31" s="184"/>
      <c r="C31" s="185">
        <v>39</v>
      </c>
      <c r="D31" s="185">
        <v>44</v>
      </c>
      <c r="E31" s="185">
        <v>82</v>
      </c>
      <c r="F31" s="185">
        <v>143</v>
      </c>
      <c r="G31" s="185">
        <v>217</v>
      </c>
      <c r="H31" s="185">
        <v>414</v>
      </c>
      <c r="I31" s="185">
        <v>493</v>
      </c>
      <c r="J31" s="185">
        <v>1432</v>
      </c>
    </row>
    <row r="32" spans="1:10">
      <c r="A32" s="200" t="s">
        <v>666</v>
      </c>
      <c r="B32" s="184"/>
      <c r="C32" s="185">
        <v>483</v>
      </c>
      <c r="D32" s="185">
        <v>211</v>
      </c>
      <c r="E32" s="185">
        <v>308</v>
      </c>
      <c r="F32" s="185">
        <v>523</v>
      </c>
      <c r="G32" s="185">
        <v>854</v>
      </c>
      <c r="H32" s="185">
        <v>1393</v>
      </c>
      <c r="I32" s="185">
        <v>1960</v>
      </c>
      <c r="J32" s="185">
        <v>5732</v>
      </c>
    </row>
    <row r="33" spans="1:10">
      <c r="A33" s="197"/>
      <c r="B33" s="198"/>
      <c r="C33" s="185"/>
      <c r="D33" s="185"/>
      <c r="E33" s="185"/>
      <c r="F33" s="185"/>
      <c r="G33" s="185"/>
      <c r="H33" s="185"/>
      <c r="I33" s="185"/>
      <c r="J33" s="185"/>
    </row>
    <row r="34" spans="1:10" ht="15">
      <c r="A34" s="201" t="s">
        <v>774</v>
      </c>
      <c r="B34" s="172"/>
      <c r="C34" s="73"/>
      <c r="D34" s="73"/>
      <c r="E34" s="73"/>
      <c r="F34" s="73"/>
      <c r="G34" s="156"/>
      <c r="H34" s="156"/>
      <c r="I34" s="156"/>
      <c r="J34" s="157"/>
    </row>
    <row r="35" spans="1:10" ht="5.25" customHeight="1">
      <c r="A35" s="201"/>
      <c r="B35" s="172"/>
      <c r="C35" s="73"/>
      <c r="D35" s="73"/>
      <c r="E35" s="73"/>
      <c r="F35" s="73"/>
      <c r="G35" s="156"/>
      <c r="H35" s="156"/>
      <c r="I35" s="156"/>
      <c r="J35" s="157"/>
    </row>
    <row r="36" spans="1:10" ht="15">
      <c r="A36" s="196" t="s">
        <v>653</v>
      </c>
      <c r="B36" s="180"/>
      <c r="C36" s="181">
        <f t="shared" ref="C36:J36" si="2">SUM(C38:C39)</f>
        <v>1393</v>
      </c>
      <c r="D36" s="181">
        <f t="shared" si="2"/>
        <v>564</v>
      </c>
      <c r="E36" s="181">
        <f t="shared" si="2"/>
        <v>906</v>
      </c>
      <c r="F36" s="181">
        <f t="shared" si="2"/>
        <v>1651</v>
      </c>
      <c r="G36" s="181">
        <f t="shared" si="2"/>
        <v>2680</v>
      </c>
      <c r="H36" s="181">
        <f t="shared" si="2"/>
        <v>4105</v>
      </c>
      <c r="I36" s="181">
        <f t="shared" si="2"/>
        <v>5090</v>
      </c>
      <c r="J36" s="181">
        <f t="shared" si="2"/>
        <v>16389</v>
      </c>
    </row>
    <row r="37" spans="1:10" ht="5.25" customHeight="1">
      <c r="A37" s="197"/>
      <c r="B37" s="198"/>
      <c r="C37" s="199"/>
      <c r="D37" s="199"/>
      <c r="E37" s="199"/>
      <c r="F37" s="199"/>
      <c r="G37" s="199"/>
      <c r="H37" s="199"/>
      <c r="I37" s="199"/>
      <c r="J37" s="199"/>
    </row>
    <row r="38" spans="1:10">
      <c r="A38" s="200" t="s">
        <v>712</v>
      </c>
      <c r="B38" s="184"/>
      <c r="C38" s="185">
        <v>798</v>
      </c>
      <c r="D38" s="185">
        <v>281</v>
      </c>
      <c r="E38" s="185">
        <v>397</v>
      </c>
      <c r="F38" s="185">
        <v>660</v>
      </c>
      <c r="G38" s="185">
        <v>823</v>
      </c>
      <c r="H38" s="185">
        <v>1039</v>
      </c>
      <c r="I38" s="185">
        <v>1062</v>
      </c>
      <c r="J38" s="185">
        <v>5060</v>
      </c>
    </row>
    <row r="39" spans="1:10">
      <c r="A39" s="200" t="s">
        <v>713</v>
      </c>
      <c r="B39" s="184"/>
      <c r="C39" s="185">
        <v>595</v>
      </c>
      <c r="D39" s="185">
        <v>283</v>
      </c>
      <c r="E39" s="185">
        <v>509</v>
      </c>
      <c r="F39" s="185">
        <v>991</v>
      </c>
      <c r="G39" s="185">
        <v>1857</v>
      </c>
      <c r="H39" s="185">
        <v>3066</v>
      </c>
      <c r="I39" s="185">
        <v>4028</v>
      </c>
      <c r="J39" s="185">
        <v>11329</v>
      </c>
    </row>
    <row r="40" spans="1:10">
      <c r="A40" s="197"/>
      <c r="B40" s="198"/>
      <c r="C40" s="185"/>
      <c r="D40" s="185"/>
      <c r="E40" s="185"/>
      <c r="F40" s="185"/>
      <c r="G40" s="185"/>
      <c r="H40" s="185"/>
      <c r="I40" s="185"/>
      <c r="J40" s="185"/>
    </row>
    <row r="41" spans="1:10" ht="15">
      <c r="A41" s="201" t="s">
        <v>775</v>
      </c>
      <c r="B41" s="202"/>
      <c r="C41" s="73"/>
      <c r="D41" s="73"/>
      <c r="E41" s="73"/>
      <c r="F41" s="73"/>
      <c r="G41" s="156"/>
      <c r="H41" s="156"/>
      <c r="I41" s="156"/>
      <c r="J41" s="157"/>
    </row>
    <row r="42" spans="1:10" ht="5.25" customHeight="1">
      <c r="A42" s="172"/>
      <c r="B42" s="202"/>
      <c r="C42" s="73"/>
      <c r="D42" s="73"/>
      <c r="E42" s="73"/>
      <c r="F42" s="73"/>
      <c r="G42" s="156"/>
      <c r="H42" s="156"/>
      <c r="I42" s="156"/>
      <c r="J42" s="157"/>
    </row>
    <row r="43" spans="1:10" ht="15">
      <c r="A43" s="196" t="s">
        <v>654</v>
      </c>
      <c r="B43" s="180"/>
      <c r="C43" s="181">
        <f t="shared" ref="C43:J43" si="3">SUM(C45:C49)</f>
        <v>1393</v>
      </c>
      <c r="D43" s="181">
        <f t="shared" si="3"/>
        <v>564</v>
      </c>
      <c r="E43" s="181">
        <f t="shared" si="3"/>
        <v>906</v>
      </c>
      <c r="F43" s="181">
        <f t="shared" si="3"/>
        <v>1651</v>
      </c>
      <c r="G43" s="181">
        <f t="shared" si="3"/>
        <v>2680</v>
      </c>
      <c r="H43" s="181">
        <f t="shared" si="3"/>
        <v>4105</v>
      </c>
      <c r="I43" s="181">
        <f t="shared" si="3"/>
        <v>5090</v>
      </c>
      <c r="J43" s="181">
        <f t="shared" si="3"/>
        <v>16389</v>
      </c>
    </row>
    <row r="44" spans="1:10" ht="5.25" customHeight="1">
      <c r="A44" s="197"/>
      <c r="B44" s="198"/>
      <c r="C44" s="199"/>
      <c r="D44" s="199"/>
      <c r="E44" s="199"/>
      <c r="F44" s="199"/>
      <c r="G44" s="199"/>
      <c r="H44" s="199"/>
      <c r="I44" s="199"/>
      <c r="J44" s="199"/>
    </row>
    <row r="45" spans="1:10">
      <c r="A45" s="200" t="s">
        <v>776</v>
      </c>
      <c r="B45" s="184"/>
      <c r="C45" s="185">
        <v>321</v>
      </c>
      <c r="D45" s="185">
        <v>144</v>
      </c>
      <c r="E45" s="185">
        <v>293</v>
      </c>
      <c r="F45" s="185">
        <v>671</v>
      </c>
      <c r="G45" s="185">
        <v>1263</v>
      </c>
      <c r="H45" s="185">
        <v>2105</v>
      </c>
      <c r="I45" s="185">
        <v>2845</v>
      </c>
      <c r="J45" s="185">
        <v>7642</v>
      </c>
    </row>
    <row r="46" spans="1:10">
      <c r="A46" s="200" t="s">
        <v>790</v>
      </c>
      <c r="B46" s="184"/>
      <c r="C46" s="185">
        <v>428</v>
      </c>
      <c r="D46" s="185">
        <v>168</v>
      </c>
      <c r="E46" s="185">
        <v>244</v>
      </c>
      <c r="F46" s="185">
        <v>334</v>
      </c>
      <c r="G46" s="185">
        <v>509</v>
      </c>
      <c r="H46" s="185">
        <v>706</v>
      </c>
      <c r="I46" s="185">
        <v>758</v>
      </c>
      <c r="J46" s="185">
        <v>3147</v>
      </c>
    </row>
    <row r="47" spans="1:10">
      <c r="A47" s="200" t="s">
        <v>778</v>
      </c>
      <c r="B47" s="184"/>
      <c r="C47" s="185">
        <v>307</v>
      </c>
      <c r="D47" s="185">
        <v>171</v>
      </c>
      <c r="E47" s="185">
        <v>287</v>
      </c>
      <c r="F47" s="185">
        <v>511</v>
      </c>
      <c r="G47" s="185">
        <v>743</v>
      </c>
      <c r="H47" s="185">
        <v>1079</v>
      </c>
      <c r="I47" s="185">
        <v>1235</v>
      </c>
      <c r="J47" s="185">
        <v>4333</v>
      </c>
    </row>
    <row r="48" spans="1:10">
      <c r="A48" s="200" t="s">
        <v>780</v>
      </c>
      <c r="B48" s="184"/>
      <c r="C48" s="185">
        <v>171</v>
      </c>
      <c r="D48" s="185">
        <v>58</v>
      </c>
      <c r="E48" s="185">
        <v>59</v>
      </c>
      <c r="F48" s="185">
        <v>96</v>
      </c>
      <c r="G48" s="185">
        <v>129</v>
      </c>
      <c r="H48" s="185">
        <v>163</v>
      </c>
      <c r="I48" s="185">
        <v>180</v>
      </c>
      <c r="J48" s="185">
        <v>856</v>
      </c>
    </row>
    <row r="49" spans="1:10">
      <c r="A49" s="200" t="s">
        <v>791</v>
      </c>
      <c r="B49" s="184"/>
      <c r="C49" s="185">
        <v>166</v>
      </c>
      <c r="D49" s="185">
        <v>23</v>
      </c>
      <c r="E49" s="185">
        <v>23</v>
      </c>
      <c r="F49" s="185">
        <v>39</v>
      </c>
      <c r="G49" s="185">
        <v>36</v>
      </c>
      <c r="H49" s="185">
        <v>52</v>
      </c>
      <c r="I49" s="185">
        <v>72</v>
      </c>
      <c r="J49" s="185">
        <v>411</v>
      </c>
    </row>
    <row r="50" spans="1:10" ht="15">
      <c r="A50" s="50"/>
      <c r="B50" s="50"/>
      <c r="C50" s="50"/>
      <c r="D50" s="50"/>
      <c r="E50" s="50"/>
      <c r="F50" s="50"/>
      <c r="G50" s="50"/>
      <c r="H50" s="50"/>
      <c r="I50" s="50"/>
      <c r="J50" s="50"/>
    </row>
    <row r="51" spans="1:10">
      <c r="A51" s="12" t="s">
        <v>667</v>
      </c>
    </row>
    <row r="52" spans="1:10">
      <c r="A52" s="12"/>
    </row>
    <row r="53" spans="1:10">
      <c r="A53" s="12" t="s">
        <v>295</v>
      </c>
    </row>
    <row r="54" spans="1:10">
      <c r="A54" s="120" t="s">
        <v>737</v>
      </c>
    </row>
    <row r="55" spans="1:10">
      <c r="A55" s="12" t="s">
        <v>781</v>
      </c>
    </row>
  </sheetData>
  <pageMargins left="0.7" right="0.7" top="0.78740157499999996" bottom="0.78740157499999996" header="0.3" footer="0.3"/>
  <pageSetup paperSize="9"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heetViews>
  <sheetFormatPr baseColWidth="10" defaultColWidth="11.42578125" defaultRowHeight="12.75"/>
  <cols>
    <col min="1" max="1" width="33.42578125" style="104" customWidth="1"/>
    <col min="2" max="7" width="12.28515625" style="175" customWidth="1"/>
  </cols>
  <sheetData>
    <row r="1" spans="1:7" ht="18.75">
      <c r="A1" s="174" t="s">
        <v>792</v>
      </c>
      <c r="B1" s="203"/>
      <c r="C1" s="203"/>
      <c r="D1" s="203"/>
      <c r="E1" s="203"/>
      <c r="G1"/>
    </row>
    <row r="2" spans="1:7" ht="18.75">
      <c r="A2" s="8" t="s">
        <v>717</v>
      </c>
      <c r="B2" s="203"/>
      <c r="C2" s="203"/>
      <c r="D2" s="203"/>
      <c r="E2" s="203"/>
    </row>
    <row r="3" spans="1:7" ht="18.75">
      <c r="A3" s="8" t="s">
        <v>793</v>
      </c>
      <c r="B3" s="176"/>
      <c r="C3" s="176"/>
      <c r="D3" s="176"/>
      <c r="E3" s="176"/>
    </row>
    <row r="4" spans="1:7" ht="45">
      <c r="A4" s="50"/>
      <c r="B4" s="50" t="s">
        <v>776</v>
      </c>
      <c r="C4" s="50" t="s">
        <v>803</v>
      </c>
      <c r="D4" s="50" t="s">
        <v>778</v>
      </c>
      <c r="E4" s="50" t="s">
        <v>780</v>
      </c>
      <c r="F4" s="50" t="s">
        <v>802</v>
      </c>
      <c r="G4" s="50" t="s">
        <v>763</v>
      </c>
    </row>
    <row r="5" spans="1:7" ht="15">
      <c r="A5" s="53" t="s">
        <v>726</v>
      </c>
      <c r="B5" s="204"/>
      <c r="C5" s="204"/>
      <c r="D5" s="204"/>
      <c r="E5" s="204"/>
      <c r="F5" s="151"/>
      <c r="G5" s="109"/>
    </row>
    <row r="6" spans="1:7">
      <c r="A6" s="130"/>
      <c r="B6" s="204"/>
      <c r="C6" s="204"/>
      <c r="D6" s="204"/>
      <c r="E6" s="204"/>
      <c r="F6" s="151"/>
      <c r="G6" s="109"/>
    </row>
    <row r="7" spans="1:7" ht="15">
      <c r="A7" s="70" t="s">
        <v>653</v>
      </c>
      <c r="B7" s="181">
        <f>SUM(B9:B14)</f>
        <v>7642</v>
      </c>
      <c r="C7" s="181">
        <f>SUM(C9:C14)</f>
        <v>3147</v>
      </c>
      <c r="D7" s="181">
        <f>SUM(D9:D14)</f>
        <v>4333</v>
      </c>
      <c r="E7" s="181">
        <f>SUM(E9:E14)</f>
        <v>856</v>
      </c>
      <c r="F7" s="181">
        <f>SUM(F9:F14)</f>
        <v>411</v>
      </c>
      <c r="G7" s="181">
        <f>SUM(A7:F7)</f>
        <v>16389</v>
      </c>
    </row>
    <row r="8" spans="1:7">
      <c r="A8" s="75"/>
      <c r="B8" s="205"/>
      <c r="C8" s="205"/>
      <c r="D8" s="205"/>
      <c r="E8" s="205"/>
      <c r="F8" s="205"/>
      <c r="G8" s="205"/>
    </row>
    <row r="9" spans="1:7">
      <c r="A9" s="55" t="s">
        <v>690</v>
      </c>
      <c r="B9" s="206">
        <v>609</v>
      </c>
      <c r="C9" s="206">
        <v>400</v>
      </c>
      <c r="D9" s="206">
        <v>1529</v>
      </c>
      <c r="E9" s="206">
        <v>85</v>
      </c>
      <c r="F9" s="206">
        <v>9</v>
      </c>
      <c r="G9" s="206">
        <f t="shared" ref="G9:G14" si="0">SUM(A9:F9)</f>
        <v>2632</v>
      </c>
    </row>
    <row r="10" spans="1:7">
      <c r="A10" s="207" t="s">
        <v>691</v>
      </c>
      <c r="B10" s="206">
        <v>958</v>
      </c>
      <c r="C10" s="206">
        <v>561</v>
      </c>
      <c r="D10" s="206">
        <v>597</v>
      </c>
      <c r="E10" s="206">
        <v>256</v>
      </c>
      <c r="F10" s="206">
        <v>210</v>
      </c>
      <c r="G10" s="206">
        <f t="shared" si="0"/>
        <v>2582</v>
      </c>
    </row>
    <row r="11" spans="1:7">
      <c r="A11" s="55" t="s">
        <v>728</v>
      </c>
      <c r="B11" s="206">
        <v>3263</v>
      </c>
      <c r="C11" s="206">
        <v>1016</v>
      </c>
      <c r="D11" s="206">
        <v>909</v>
      </c>
      <c r="E11" s="206">
        <v>257</v>
      </c>
      <c r="F11" s="206">
        <v>56</v>
      </c>
      <c r="G11" s="206">
        <f t="shared" si="0"/>
        <v>5501</v>
      </c>
    </row>
    <row r="12" spans="1:7">
      <c r="A12" s="207" t="s">
        <v>764</v>
      </c>
      <c r="B12" s="206">
        <v>2608</v>
      </c>
      <c r="C12" s="206">
        <v>1071</v>
      </c>
      <c r="D12" s="206">
        <v>1191</v>
      </c>
      <c r="E12" s="206">
        <v>246</v>
      </c>
      <c r="F12" s="206">
        <v>134</v>
      </c>
      <c r="G12" s="206">
        <f t="shared" si="0"/>
        <v>5250</v>
      </c>
    </row>
    <row r="13" spans="1:7">
      <c r="A13" s="208" t="s">
        <v>694</v>
      </c>
      <c r="B13" s="206">
        <v>31</v>
      </c>
      <c r="C13" s="206">
        <v>38</v>
      </c>
      <c r="D13" s="206">
        <v>49</v>
      </c>
      <c r="E13" s="206">
        <v>3</v>
      </c>
      <c r="F13" s="206">
        <v>0</v>
      </c>
      <c r="G13" s="206">
        <f t="shared" si="0"/>
        <v>121</v>
      </c>
    </row>
    <row r="14" spans="1:7">
      <c r="A14" s="55" t="s">
        <v>695</v>
      </c>
      <c r="B14" s="206">
        <v>173</v>
      </c>
      <c r="C14" s="206">
        <v>61</v>
      </c>
      <c r="D14" s="206">
        <v>58</v>
      </c>
      <c r="E14" s="206">
        <v>9</v>
      </c>
      <c r="F14" s="206">
        <v>2</v>
      </c>
      <c r="G14" s="206">
        <f t="shared" si="0"/>
        <v>303</v>
      </c>
    </row>
    <row r="15" spans="1:7">
      <c r="A15" s="75"/>
      <c r="B15" s="115"/>
      <c r="C15" s="115"/>
      <c r="D15" s="115"/>
      <c r="E15" s="115"/>
      <c r="F15" s="115"/>
      <c r="G15" s="115"/>
    </row>
    <row r="16" spans="1:7" ht="16.5">
      <c r="A16" s="171" t="s">
        <v>794</v>
      </c>
      <c r="B16" s="204"/>
      <c r="C16" s="204"/>
      <c r="D16" s="204"/>
      <c r="E16" s="204"/>
      <c r="F16" s="151"/>
      <c r="G16" s="109"/>
    </row>
    <row r="17" spans="1:7">
      <c r="A17" s="209"/>
      <c r="B17" s="204"/>
      <c r="C17" s="204"/>
      <c r="D17" s="204"/>
      <c r="E17" s="204"/>
      <c r="F17" s="151"/>
      <c r="G17" s="109"/>
    </row>
    <row r="18" spans="1:7" ht="15">
      <c r="A18" s="70" t="s">
        <v>653</v>
      </c>
      <c r="B18" s="181">
        <f t="shared" ref="B18:G18" si="1">SUM(B20:B25)</f>
        <v>7642</v>
      </c>
      <c r="C18" s="181">
        <f t="shared" si="1"/>
        <v>3147</v>
      </c>
      <c r="D18" s="181">
        <f t="shared" si="1"/>
        <v>4333</v>
      </c>
      <c r="E18" s="181">
        <f t="shared" si="1"/>
        <v>856</v>
      </c>
      <c r="F18" s="181">
        <f t="shared" si="1"/>
        <v>411</v>
      </c>
      <c r="G18" s="181">
        <f t="shared" si="1"/>
        <v>16389</v>
      </c>
    </row>
    <row r="19" spans="1:7">
      <c r="A19" s="75"/>
      <c r="B19" s="205"/>
      <c r="C19" s="205"/>
      <c r="D19" s="205"/>
      <c r="E19" s="205"/>
      <c r="F19" s="205"/>
      <c r="G19" s="205"/>
    </row>
    <row r="20" spans="1:7">
      <c r="A20" s="42" t="s">
        <v>795</v>
      </c>
      <c r="B20" s="210">
        <v>829</v>
      </c>
      <c r="C20" s="210">
        <v>48</v>
      </c>
      <c r="D20" s="210">
        <v>28</v>
      </c>
      <c r="E20" s="210">
        <v>19</v>
      </c>
      <c r="F20" s="210">
        <v>59</v>
      </c>
      <c r="G20" s="210">
        <f t="shared" ref="G20:G25" si="2">SUM(A20:F20)</f>
        <v>983</v>
      </c>
    </row>
    <row r="21" spans="1:7">
      <c r="A21" s="211" t="s">
        <v>796</v>
      </c>
      <c r="B21" s="210">
        <v>2643</v>
      </c>
      <c r="C21" s="210">
        <v>774</v>
      </c>
      <c r="D21" s="210">
        <v>743</v>
      </c>
      <c r="E21" s="210">
        <v>221</v>
      </c>
      <c r="F21" s="210">
        <v>68</v>
      </c>
      <c r="G21" s="210">
        <f t="shared" si="2"/>
        <v>4449</v>
      </c>
    </row>
    <row r="22" spans="1:7">
      <c r="A22" s="42" t="s">
        <v>797</v>
      </c>
      <c r="B22" s="210">
        <v>2151</v>
      </c>
      <c r="C22" s="210">
        <v>1123</v>
      </c>
      <c r="D22" s="210">
        <v>1462</v>
      </c>
      <c r="E22" s="210">
        <v>284</v>
      </c>
      <c r="F22" s="210">
        <v>136</v>
      </c>
      <c r="G22" s="210">
        <f t="shared" si="2"/>
        <v>5156</v>
      </c>
    </row>
    <row r="23" spans="1:7">
      <c r="A23" s="211" t="s">
        <v>798</v>
      </c>
      <c r="B23" s="210">
        <v>1834</v>
      </c>
      <c r="C23" s="210">
        <v>1073</v>
      </c>
      <c r="D23" s="210">
        <v>1832</v>
      </c>
      <c r="E23" s="210">
        <v>282</v>
      </c>
      <c r="F23" s="210">
        <v>120</v>
      </c>
      <c r="G23" s="210">
        <f t="shared" si="2"/>
        <v>5141</v>
      </c>
    </row>
    <row r="24" spans="1:7">
      <c r="A24" s="212" t="s">
        <v>799</v>
      </c>
      <c r="B24" s="210">
        <v>185</v>
      </c>
      <c r="C24" s="210">
        <v>127</v>
      </c>
      <c r="D24" s="210">
        <v>178</v>
      </c>
      <c r="E24" s="210">
        <v>50</v>
      </c>
      <c r="F24" s="210">
        <v>27</v>
      </c>
      <c r="G24" s="210">
        <f t="shared" si="2"/>
        <v>567</v>
      </c>
    </row>
    <row r="25" spans="1:7">
      <c r="A25" s="42" t="s">
        <v>800</v>
      </c>
      <c r="B25" s="210">
        <v>0</v>
      </c>
      <c r="C25" s="210">
        <v>2</v>
      </c>
      <c r="D25" s="210">
        <v>90</v>
      </c>
      <c r="E25" s="210">
        <v>0</v>
      </c>
      <c r="F25" s="210">
        <v>1</v>
      </c>
      <c r="G25" s="210">
        <f t="shared" si="2"/>
        <v>93</v>
      </c>
    </row>
    <row r="26" spans="1:7" ht="15">
      <c r="A26" s="50"/>
      <c r="B26" s="50"/>
      <c r="C26" s="50"/>
      <c r="D26" s="50"/>
      <c r="E26" s="50"/>
      <c r="F26" s="50"/>
      <c r="G26" s="50"/>
    </row>
    <row r="27" spans="1:7">
      <c r="A27" s="12" t="s">
        <v>667</v>
      </c>
      <c r="B27" s="213"/>
      <c r="C27" s="213"/>
      <c r="D27" s="213"/>
      <c r="E27" s="213"/>
      <c r="F27" s="213"/>
      <c r="G27" s="213"/>
    </row>
    <row r="28" spans="1:7">
      <c r="A28" s="12"/>
      <c r="B28" s="213"/>
      <c r="C28" s="213"/>
      <c r="D28" s="213"/>
      <c r="E28" s="213"/>
      <c r="F28" s="213"/>
      <c r="G28" s="213"/>
    </row>
    <row r="29" spans="1:7">
      <c r="A29" s="12" t="s">
        <v>295</v>
      </c>
      <c r="B29" s="213"/>
      <c r="C29" s="213"/>
      <c r="D29" s="213"/>
      <c r="E29" s="213"/>
      <c r="F29" s="213"/>
      <c r="G29" s="213"/>
    </row>
    <row r="30" spans="1:7">
      <c r="A30" s="120" t="s">
        <v>737</v>
      </c>
      <c r="B30" s="213"/>
      <c r="C30" s="213"/>
      <c r="D30" s="213"/>
      <c r="E30" s="213"/>
      <c r="F30" s="213"/>
      <c r="G30" s="213"/>
    </row>
    <row r="31" spans="1:7">
      <c r="A31" s="158" t="s">
        <v>801</v>
      </c>
      <c r="B31" s="213"/>
      <c r="C31" s="213"/>
      <c r="D31" s="213"/>
      <c r="E31" s="213"/>
      <c r="F31" s="213"/>
      <c r="G31" s="213"/>
    </row>
  </sheetData>
  <pageMargins left="0.7" right="0.7" top="0.78740157499999996" bottom="0.78740157499999996"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sheetViews>
  <sheetFormatPr baseColWidth="10" defaultRowHeight="12.75"/>
  <cols>
    <col min="1" max="1" width="22.140625" customWidth="1"/>
    <col min="2" max="16" width="11" customWidth="1"/>
  </cols>
  <sheetData>
    <row r="1" spans="1:16" ht="15">
      <c r="A1" s="218" t="s">
        <v>804</v>
      </c>
    </row>
    <row r="2" spans="1:16" ht="18.75">
      <c r="A2" s="8" t="s">
        <v>717</v>
      </c>
      <c r="B2" s="149"/>
      <c r="C2" s="149"/>
      <c r="D2" s="149"/>
      <c r="E2" s="149"/>
      <c r="F2" s="149"/>
      <c r="G2" s="149"/>
      <c r="H2" s="149"/>
      <c r="I2" s="149"/>
      <c r="J2" s="149"/>
      <c r="K2" s="149"/>
      <c r="L2" s="149"/>
      <c r="M2" s="149"/>
      <c r="N2" s="149"/>
    </row>
    <row r="3" spans="1:16" ht="18.75">
      <c r="A3" s="8" t="s">
        <v>805</v>
      </c>
      <c r="B3" s="149"/>
      <c r="C3" s="149"/>
      <c r="D3" s="149"/>
      <c r="E3" s="149"/>
      <c r="F3" s="149"/>
      <c r="G3" s="149"/>
      <c r="H3" s="149"/>
      <c r="I3" s="149"/>
      <c r="J3" s="149"/>
      <c r="K3" s="149"/>
      <c r="L3" s="149"/>
      <c r="M3" s="149"/>
      <c r="N3" s="149"/>
    </row>
    <row r="4" spans="1:16" ht="18.75">
      <c r="A4" s="8" t="s">
        <v>806</v>
      </c>
      <c r="B4" s="149"/>
      <c r="C4" s="149"/>
      <c r="D4" s="149"/>
      <c r="E4" s="149"/>
      <c r="F4" s="149"/>
      <c r="G4" s="149"/>
      <c r="H4" s="149"/>
      <c r="I4" s="149"/>
      <c r="J4" s="149"/>
      <c r="K4" s="149"/>
      <c r="L4" s="149"/>
      <c r="M4" s="149"/>
      <c r="N4" s="149"/>
    </row>
    <row r="5" spans="1:16" ht="15">
      <c r="A5" s="50"/>
      <c r="B5" s="16" t="s">
        <v>807</v>
      </c>
      <c r="C5" s="50"/>
      <c r="D5" s="50"/>
      <c r="E5" s="50"/>
      <c r="F5" s="50"/>
      <c r="G5" s="50"/>
      <c r="H5" s="50"/>
      <c r="I5" s="50"/>
      <c r="J5" s="50"/>
      <c r="K5" s="50"/>
      <c r="L5" s="50"/>
      <c r="M5" s="50"/>
      <c r="N5" s="50"/>
      <c r="O5" s="50"/>
      <c r="P5" s="50"/>
    </row>
    <row r="6" spans="1:16" ht="60">
      <c r="A6" s="50" t="s">
        <v>808</v>
      </c>
      <c r="B6" s="50" t="s">
        <v>809</v>
      </c>
      <c r="C6" s="50" t="s">
        <v>810</v>
      </c>
      <c r="D6" s="50" t="s">
        <v>811</v>
      </c>
      <c r="E6" s="50" t="s">
        <v>812</v>
      </c>
      <c r="F6" s="50" t="s">
        <v>813</v>
      </c>
      <c r="G6" s="50" t="s">
        <v>814</v>
      </c>
      <c r="H6" s="50" t="s">
        <v>815</v>
      </c>
      <c r="I6" s="50" t="s">
        <v>816</v>
      </c>
      <c r="J6" s="50" t="s">
        <v>817</v>
      </c>
      <c r="K6" s="50" t="s">
        <v>818</v>
      </c>
      <c r="L6" s="50" t="s">
        <v>819</v>
      </c>
      <c r="M6" s="50" t="s">
        <v>820</v>
      </c>
      <c r="N6" s="50" t="s">
        <v>821</v>
      </c>
      <c r="O6" s="50" t="s">
        <v>822</v>
      </c>
      <c r="P6" s="50" t="s">
        <v>823</v>
      </c>
    </row>
    <row r="7" spans="1:16">
      <c r="A7" s="219"/>
      <c r="B7" s="220"/>
      <c r="C7" s="220"/>
      <c r="D7" s="220"/>
      <c r="E7" s="220"/>
      <c r="F7" s="220"/>
      <c r="G7" s="220"/>
      <c r="H7" s="220"/>
      <c r="I7" s="220"/>
      <c r="J7" s="220"/>
      <c r="K7" s="220"/>
      <c r="L7" s="220"/>
      <c r="M7" s="220"/>
      <c r="N7" s="220"/>
      <c r="O7" s="220"/>
      <c r="P7" s="220"/>
    </row>
    <row r="8" spans="1:16" ht="15">
      <c r="A8" s="221" t="s">
        <v>824</v>
      </c>
      <c r="B8" s="222">
        <f>SUM(B10:B21)</f>
        <v>320</v>
      </c>
      <c r="C8" s="222">
        <f t="shared" ref="C8:O8" si="0">SUM(C10:C21)</f>
        <v>247</v>
      </c>
      <c r="D8" s="222">
        <f t="shared" si="0"/>
        <v>1628</v>
      </c>
      <c r="E8" s="222">
        <f t="shared" si="0"/>
        <v>576</v>
      </c>
      <c r="F8" s="222">
        <f t="shared" si="0"/>
        <v>849</v>
      </c>
      <c r="G8" s="222">
        <f t="shared" si="0"/>
        <v>1102</v>
      </c>
      <c r="H8" s="222">
        <f t="shared" si="0"/>
        <v>1345</v>
      </c>
      <c r="I8" s="222">
        <f t="shared" si="0"/>
        <v>1328</v>
      </c>
      <c r="J8" s="222">
        <f t="shared" si="0"/>
        <v>432</v>
      </c>
      <c r="K8" s="222">
        <f t="shared" si="0"/>
        <v>1362</v>
      </c>
      <c r="L8" s="222">
        <f t="shared" si="0"/>
        <v>1473</v>
      </c>
      <c r="M8" s="222">
        <f t="shared" si="0"/>
        <v>4892</v>
      </c>
      <c r="N8" s="222">
        <f>SUM(N10:N21)</f>
        <v>15554</v>
      </c>
      <c r="O8" s="222">
        <f t="shared" si="0"/>
        <v>835</v>
      </c>
      <c r="P8" s="222">
        <f>SUM(P10:P21)</f>
        <v>16389</v>
      </c>
    </row>
    <row r="9" spans="1:16">
      <c r="A9" s="19"/>
      <c r="B9" s="224"/>
      <c r="C9" s="224"/>
      <c r="D9" s="224"/>
      <c r="E9" s="224"/>
      <c r="F9" s="224"/>
      <c r="G9" s="224"/>
      <c r="H9" s="224"/>
      <c r="I9" s="224"/>
      <c r="J9" s="224"/>
      <c r="K9" s="224"/>
      <c r="L9" s="224"/>
      <c r="M9" s="224"/>
      <c r="N9" s="224"/>
      <c r="O9" s="224"/>
      <c r="P9" s="224"/>
    </row>
    <row r="10" spans="1:16">
      <c r="A10" s="55" t="s">
        <v>655</v>
      </c>
      <c r="B10" s="225">
        <v>252</v>
      </c>
      <c r="C10" s="185">
        <v>0</v>
      </c>
      <c r="D10" s="225">
        <v>1</v>
      </c>
      <c r="E10" s="225">
        <v>0</v>
      </c>
      <c r="F10" s="225">
        <v>13</v>
      </c>
      <c r="G10" s="225">
        <v>1</v>
      </c>
      <c r="H10" s="225">
        <v>3</v>
      </c>
      <c r="I10" s="225">
        <v>1</v>
      </c>
      <c r="J10" s="225">
        <v>1</v>
      </c>
      <c r="K10" s="225">
        <v>2</v>
      </c>
      <c r="L10" s="225">
        <v>0</v>
      </c>
      <c r="M10" s="225">
        <v>10</v>
      </c>
      <c r="N10" s="225">
        <v>284</v>
      </c>
      <c r="O10" s="225">
        <v>8</v>
      </c>
      <c r="P10" s="225">
        <f>SUM(N10:O10)</f>
        <v>292</v>
      </c>
    </row>
    <row r="11" spans="1:16">
      <c r="A11" s="55" t="s">
        <v>656</v>
      </c>
      <c r="B11" s="225">
        <v>1</v>
      </c>
      <c r="C11" s="225">
        <v>203</v>
      </c>
      <c r="D11" s="225">
        <v>3</v>
      </c>
      <c r="E11" s="225">
        <v>0</v>
      </c>
      <c r="F11" s="225">
        <v>0</v>
      </c>
      <c r="G11" s="225">
        <v>2</v>
      </c>
      <c r="H11" s="225">
        <v>2</v>
      </c>
      <c r="I11" s="225">
        <v>2</v>
      </c>
      <c r="J11" s="225">
        <v>1</v>
      </c>
      <c r="K11" s="225">
        <v>1</v>
      </c>
      <c r="L11" s="225">
        <v>30</v>
      </c>
      <c r="M11" s="225">
        <v>3</v>
      </c>
      <c r="N11" s="225">
        <v>248</v>
      </c>
      <c r="O11" s="225">
        <v>22</v>
      </c>
      <c r="P11" s="225">
        <f t="shared" ref="P11:P21" si="1">SUM(N11:O11)</f>
        <v>270</v>
      </c>
    </row>
    <row r="12" spans="1:16">
      <c r="A12" s="55" t="s">
        <v>657</v>
      </c>
      <c r="B12" s="225">
        <v>2</v>
      </c>
      <c r="C12" s="225">
        <v>9</v>
      </c>
      <c r="D12" s="225">
        <v>1030</v>
      </c>
      <c r="E12" s="225">
        <v>24</v>
      </c>
      <c r="F12" s="225">
        <v>4</v>
      </c>
      <c r="G12" s="225">
        <v>4</v>
      </c>
      <c r="H12" s="225">
        <v>3</v>
      </c>
      <c r="I12" s="225">
        <v>1</v>
      </c>
      <c r="J12" s="225">
        <v>2</v>
      </c>
      <c r="K12" s="225">
        <v>35</v>
      </c>
      <c r="L12" s="225">
        <v>19</v>
      </c>
      <c r="M12" s="225">
        <v>8</v>
      </c>
      <c r="N12" s="225">
        <v>1141</v>
      </c>
      <c r="O12" s="225">
        <v>26</v>
      </c>
      <c r="P12" s="225">
        <f t="shared" si="1"/>
        <v>1167</v>
      </c>
    </row>
    <row r="13" spans="1:16">
      <c r="A13" s="55" t="s">
        <v>658</v>
      </c>
      <c r="B13" s="225">
        <v>0</v>
      </c>
      <c r="C13" s="225">
        <v>3</v>
      </c>
      <c r="D13" s="225">
        <v>19</v>
      </c>
      <c r="E13" s="225">
        <v>464</v>
      </c>
      <c r="F13" s="225">
        <v>3</v>
      </c>
      <c r="G13" s="225">
        <v>3</v>
      </c>
      <c r="H13" s="225">
        <v>1</v>
      </c>
      <c r="I13" s="225">
        <v>0</v>
      </c>
      <c r="J13" s="225">
        <v>1</v>
      </c>
      <c r="K13" s="225">
        <v>2</v>
      </c>
      <c r="L13" s="225">
        <v>7</v>
      </c>
      <c r="M13" s="225">
        <v>5</v>
      </c>
      <c r="N13" s="225">
        <v>508</v>
      </c>
      <c r="O13" s="225">
        <v>20</v>
      </c>
      <c r="P13" s="225">
        <f t="shared" si="1"/>
        <v>528</v>
      </c>
    </row>
    <row r="14" spans="1:16">
      <c r="A14" s="55" t="s">
        <v>659</v>
      </c>
      <c r="B14" s="225">
        <v>7</v>
      </c>
      <c r="C14" s="225">
        <v>0</v>
      </c>
      <c r="D14" s="225">
        <v>0</v>
      </c>
      <c r="E14" s="225">
        <v>6</v>
      </c>
      <c r="F14" s="225">
        <v>679</v>
      </c>
      <c r="G14" s="225">
        <v>0</v>
      </c>
      <c r="H14" s="225">
        <v>0</v>
      </c>
      <c r="I14" s="225">
        <v>1</v>
      </c>
      <c r="J14" s="225">
        <v>1</v>
      </c>
      <c r="K14" s="225">
        <v>0</v>
      </c>
      <c r="L14" s="225">
        <v>1</v>
      </c>
      <c r="M14" s="225">
        <v>11</v>
      </c>
      <c r="N14" s="225">
        <v>706</v>
      </c>
      <c r="O14" s="225">
        <v>10</v>
      </c>
      <c r="P14" s="225">
        <f t="shared" si="1"/>
        <v>716</v>
      </c>
    </row>
    <row r="15" spans="1:16">
      <c r="A15" s="55" t="s">
        <v>660</v>
      </c>
      <c r="B15" s="225">
        <v>14</v>
      </c>
      <c r="C15" s="225">
        <v>8</v>
      </c>
      <c r="D15" s="225">
        <v>53</v>
      </c>
      <c r="E15" s="225">
        <v>20</v>
      </c>
      <c r="F15" s="225">
        <v>31</v>
      </c>
      <c r="G15" s="225">
        <v>864</v>
      </c>
      <c r="H15" s="225">
        <v>38</v>
      </c>
      <c r="I15" s="225">
        <v>59</v>
      </c>
      <c r="J15" s="225">
        <v>41</v>
      </c>
      <c r="K15" s="225">
        <v>73</v>
      </c>
      <c r="L15" s="225">
        <v>31</v>
      </c>
      <c r="M15" s="225">
        <v>139</v>
      </c>
      <c r="N15" s="225">
        <v>1371</v>
      </c>
      <c r="O15" s="225">
        <v>168</v>
      </c>
      <c r="P15" s="225">
        <f t="shared" si="1"/>
        <v>1539</v>
      </c>
    </row>
    <row r="16" spans="1:16">
      <c r="A16" s="55" t="s">
        <v>661</v>
      </c>
      <c r="B16" s="225">
        <v>8</v>
      </c>
      <c r="C16" s="225">
        <v>0</v>
      </c>
      <c r="D16" s="225">
        <v>7</v>
      </c>
      <c r="E16" s="225">
        <v>3</v>
      </c>
      <c r="F16" s="225">
        <v>9</v>
      </c>
      <c r="G16" s="225">
        <v>8</v>
      </c>
      <c r="H16" s="225">
        <v>1179</v>
      </c>
      <c r="I16" s="225">
        <v>4</v>
      </c>
      <c r="J16" s="225">
        <v>0</v>
      </c>
      <c r="K16" s="225">
        <v>7</v>
      </c>
      <c r="L16" s="225">
        <v>2</v>
      </c>
      <c r="M16" s="225">
        <v>70</v>
      </c>
      <c r="N16" s="225">
        <v>1297</v>
      </c>
      <c r="O16" s="225">
        <v>99</v>
      </c>
      <c r="P16" s="225">
        <f t="shared" si="1"/>
        <v>1396</v>
      </c>
    </row>
    <row r="17" spans="1:16">
      <c r="A17" s="55" t="s">
        <v>662</v>
      </c>
      <c r="B17" s="225">
        <v>3</v>
      </c>
      <c r="C17" s="225">
        <v>2</v>
      </c>
      <c r="D17" s="225">
        <v>32</v>
      </c>
      <c r="E17" s="225">
        <v>9</v>
      </c>
      <c r="F17" s="225">
        <v>22</v>
      </c>
      <c r="G17" s="225">
        <v>52</v>
      </c>
      <c r="H17" s="225">
        <v>35</v>
      </c>
      <c r="I17" s="225">
        <v>1131</v>
      </c>
      <c r="J17" s="225">
        <v>11</v>
      </c>
      <c r="K17" s="225">
        <v>74</v>
      </c>
      <c r="L17" s="225">
        <v>21</v>
      </c>
      <c r="M17" s="225">
        <v>93</v>
      </c>
      <c r="N17" s="225">
        <v>1485</v>
      </c>
      <c r="O17" s="225">
        <v>82</v>
      </c>
      <c r="P17" s="225">
        <f t="shared" si="1"/>
        <v>1567</v>
      </c>
    </row>
    <row r="18" spans="1:16">
      <c r="A18" s="55" t="s">
        <v>663</v>
      </c>
      <c r="B18" s="225">
        <v>3</v>
      </c>
      <c r="C18" s="225">
        <v>4</v>
      </c>
      <c r="D18" s="225">
        <v>10</v>
      </c>
      <c r="E18" s="225">
        <v>5</v>
      </c>
      <c r="F18" s="225">
        <v>5</v>
      </c>
      <c r="G18" s="225">
        <v>77</v>
      </c>
      <c r="H18" s="225">
        <v>11</v>
      </c>
      <c r="I18" s="225">
        <v>3</v>
      </c>
      <c r="J18" s="225">
        <v>268</v>
      </c>
      <c r="K18" s="225">
        <v>128</v>
      </c>
      <c r="L18" s="225">
        <v>39</v>
      </c>
      <c r="M18" s="225">
        <v>35</v>
      </c>
      <c r="N18" s="225">
        <v>588</v>
      </c>
      <c r="O18" s="225">
        <v>39</v>
      </c>
      <c r="P18" s="225">
        <f t="shared" si="1"/>
        <v>627</v>
      </c>
    </row>
    <row r="19" spans="1:16">
      <c r="A19" s="55" t="s">
        <v>664</v>
      </c>
      <c r="B19" s="225">
        <v>8</v>
      </c>
      <c r="C19" s="225">
        <v>4</v>
      </c>
      <c r="D19" s="225">
        <v>220</v>
      </c>
      <c r="E19" s="225">
        <v>10</v>
      </c>
      <c r="F19" s="225">
        <v>15</v>
      </c>
      <c r="G19" s="225">
        <v>61</v>
      </c>
      <c r="H19" s="225">
        <v>13</v>
      </c>
      <c r="I19" s="225">
        <v>67</v>
      </c>
      <c r="J19" s="225">
        <v>29</v>
      </c>
      <c r="K19" s="225">
        <v>573</v>
      </c>
      <c r="L19" s="225">
        <v>24</v>
      </c>
      <c r="M19" s="225">
        <v>44</v>
      </c>
      <c r="N19" s="225">
        <v>1068</v>
      </c>
      <c r="O19" s="225">
        <v>55</v>
      </c>
      <c r="P19" s="225">
        <f t="shared" si="1"/>
        <v>1123</v>
      </c>
    </row>
    <row r="20" spans="1:16">
      <c r="A20" s="55" t="s">
        <v>665</v>
      </c>
      <c r="B20" s="225">
        <v>4</v>
      </c>
      <c r="C20" s="225">
        <v>12</v>
      </c>
      <c r="D20" s="225">
        <v>9</v>
      </c>
      <c r="E20" s="225">
        <v>5</v>
      </c>
      <c r="F20" s="225">
        <v>1</v>
      </c>
      <c r="G20" s="225">
        <v>10</v>
      </c>
      <c r="H20" s="225">
        <v>1</v>
      </c>
      <c r="I20" s="225">
        <v>4</v>
      </c>
      <c r="J20" s="225">
        <v>67</v>
      </c>
      <c r="K20" s="225">
        <v>8</v>
      </c>
      <c r="L20" s="225">
        <v>1281</v>
      </c>
      <c r="M20" s="225">
        <v>9</v>
      </c>
      <c r="N20" s="225">
        <v>1411</v>
      </c>
      <c r="O20" s="225">
        <v>21</v>
      </c>
      <c r="P20" s="225">
        <f t="shared" si="1"/>
        <v>1432</v>
      </c>
    </row>
    <row r="21" spans="1:16">
      <c r="A21" s="55" t="s">
        <v>666</v>
      </c>
      <c r="B21" s="225">
        <v>18</v>
      </c>
      <c r="C21" s="225">
        <v>2</v>
      </c>
      <c r="D21" s="225">
        <v>244</v>
      </c>
      <c r="E21" s="225">
        <v>30</v>
      </c>
      <c r="F21" s="225">
        <v>67</v>
      </c>
      <c r="G21" s="225">
        <v>20</v>
      </c>
      <c r="H21" s="225">
        <v>59</v>
      </c>
      <c r="I21" s="225">
        <v>55</v>
      </c>
      <c r="J21" s="225">
        <v>10</v>
      </c>
      <c r="K21" s="225">
        <v>459</v>
      </c>
      <c r="L21" s="225">
        <v>18</v>
      </c>
      <c r="M21" s="225">
        <v>4465</v>
      </c>
      <c r="N21" s="225">
        <v>5447</v>
      </c>
      <c r="O21" s="225">
        <v>285</v>
      </c>
      <c r="P21" s="225">
        <f t="shared" si="1"/>
        <v>5732</v>
      </c>
    </row>
    <row r="22" spans="1:16" ht="15">
      <c r="A22" s="50"/>
      <c r="B22" s="50"/>
      <c r="C22" s="50"/>
      <c r="D22" s="50"/>
      <c r="E22" s="50"/>
      <c r="F22" s="50"/>
      <c r="G22" s="50"/>
      <c r="H22" s="50"/>
      <c r="I22" s="50"/>
      <c r="J22" s="50"/>
      <c r="K22" s="50"/>
      <c r="L22" s="50"/>
      <c r="M22" s="50"/>
      <c r="N22" s="50"/>
      <c r="O22" s="50"/>
      <c r="P22" s="50"/>
    </row>
    <row r="23" spans="1:16">
      <c r="A23" s="12" t="s">
        <v>667</v>
      </c>
    </row>
    <row r="24" spans="1:16">
      <c r="A24" s="12"/>
    </row>
    <row r="25" spans="1:16">
      <c r="A25" s="12" t="s">
        <v>295</v>
      </c>
    </row>
    <row r="26" spans="1:16">
      <c r="A26" s="120" t="s">
        <v>737</v>
      </c>
    </row>
    <row r="27" spans="1:16">
      <c r="A27" s="12" t="s">
        <v>781</v>
      </c>
    </row>
  </sheetData>
  <pageMargins left="0.23622047244094491" right="0.23622047244094491" top="0.74803149606299213" bottom="0.74803149606299213" header="0.31496062992125984" footer="0.31496062992125984"/>
  <pageSetup paperSize="9" scale="7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heetViews>
  <sheetFormatPr baseColWidth="10" defaultColWidth="11.42578125" defaultRowHeight="12.75"/>
  <cols>
    <col min="1" max="1" width="11.42578125" style="104" customWidth="1"/>
    <col min="2" max="2" width="19" style="104" customWidth="1"/>
    <col min="3" max="3" width="15.42578125" style="103" customWidth="1"/>
    <col min="4" max="8" width="8.7109375" style="103" customWidth="1"/>
    <col min="9" max="9" width="10.28515625" style="103" customWidth="1"/>
    <col min="12" max="12" width="11.5703125" bestFit="1" customWidth="1"/>
    <col min="13" max="16" width="11.85546875" bestFit="1" customWidth="1"/>
    <col min="17" max="17" width="11.5703125" bestFit="1" customWidth="1"/>
    <col min="18" max="18" width="11.85546875" bestFit="1" customWidth="1"/>
  </cols>
  <sheetData>
    <row r="1" spans="1:9" ht="15" customHeight="1">
      <c r="A1" s="160" t="s">
        <v>825</v>
      </c>
    </row>
    <row r="2" spans="1:9" ht="15" customHeight="1">
      <c r="A2" s="8" t="s">
        <v>717</v>
      </c>
      <c r="B2" s="8"/>
      <c r="C2" s="149"/>
      <c r="D2" s="149"/>
      <c r="E2" s="149"/>
      <c r="F2" s="149"/>
      <c r="I2" s="113"/>
    </row>
    <row r="3" spans="1:9" ht="18" customHeight="1">
      <c r="A3" s="8" t="s">
        <v>826</v>
      </c>
      <c r="B3" s="126"/>
      <c r="C3" s="126"/>
      <c r="D3" s="126"/>
      <c r="E3" s="126"/>
      <c r="F3" s="126"/>
      <c r="I3" s="113"/>
    </row>
    <row r="4" spans="1:9" ht="31.5">
      <c r="A4" s="50"/>
      <c r="B4" s="50"/>
      <c r="C4" s="50" t="s">
        <v>827</v>
      </c>
      <c r="D4" s="50" t="s">
        <v>828</v>
      </c>
      <c r="E4" s="50" t="s">
        <v>829</v>
      </c>
      <c r="F4" s="50" t="s">
        <v>830</v>
      </c>
      <c r="G4" s="50" t="s">
        <v>831</v>
      </c>
      <c r="H4" s="50" t="s">
        <v>762</v>
      </c>
      <c r="I4" s="50" t="s">
        <v>763</v>
      </c>
    </row>
    <row r="5" spans="1:9" ht="15">
      <c r="A5" s="144" t="s">
        <v>726</v>
      </c>
      <c r="B5" s="144"/>
      <c r="C5" s="226"/>
      <c r="D5" s="226"/>
      <c r="E5" s="226"/>
      <c r="F5" s="226"/>
      <c r="G5" s="151"/>
      <c r="H5" s="151"/>
      <c r="I5" s="109"/>
    </row>
    <row r="6" spans="1:9" ht="5.25" customHeight="1">
      <c r="A6" s="143"/>
      <c r="B6" s="143"/>
      <c r="C6" s="226"/>
      <c r="D6" s="226"/>
      <c r="E6" s="226"/>
      <c r="F6" s="226"/>
      <c r="G6" s="151"/>
      <c r="H6" s="151"/>
      <c r="I6" s="109"/>
    </row>
    <row r="7" spans="1:9" ht="15">
      <c r="A7" s="227" t="s">
        <v>653</v>
      </c>
      <c r="B7" s="227"/>
      <c r="C7" s="228">
        <f t="shared" ref="C7:H7" si="0">SUM(C9:C14)</f>
        <v>450</v>
      </c>
      <c r="D7" s="228">
        <f t="shared" si="0"/>
        <v>1635</v>
      </c>
      <c r="E7" s="228">
        <f t="shared" si="0"/>
        <v>3119</v>
      </c>
      <c r="F7" s="228">
        <f t="shared" si="0"/>
        <v>4846</v>
      </c>
      <c r="G7" s="111">
        <f t="shared" si="0"/>
        <v>784</v>
      </c>
      <c r="H7" s="111">
        <f t="shared" si="0"/>
        <v>2302</v>
      </c>
      <c r="I7" s="111">
        <f t="shared" ref="I7:I14" si="1">SUM(A7:H7)</f>
        <v>13136</v>
      </c>
    </row>
    <row r="8" spans="1:9" ht="5.25" customHeight="1">
      <c r="A8" s="229"/>
      <c r="B8" s="229"/>
      <c r="C8" s="230"/>
      <c r="D8" s="230"/>
      <c r="E8" s="230"/>
      <c r="F8" s="230"/>
      <c r="G8" s="205"/>
      <c r="H8" s="205"/>
      <c r="I8" s="205"/>
    </row>
    <row r="9" spans="1:9">
      <c r="A9" s="146" t="s">
        <v>690</v>
      </c>
      <c r="B9" s="146"/>
      <c r="C9" s="231">
        <v>43</v>
      </c>
      <c r="D9" s="231">
        <v>189</v>
      </c>
      <c r="E9" s="231">
        <v>596</v>
      </c>
      <c r="F9" s="231">
        <v>2187</v>
      </c>
      <c r="G9" s="115">
        <v>274</v>
      </c>
      <c r="H9" s="115">
        <v>1492</v>
      </c>
      <c r="I9" s="115">
        <f t="shared" si="1"/>
        <v>4781</v>
      </c>
    </row>
    <row r="10" spans="1:9">
      <c r="A10" s="146" t="s">
        <v>691</v>
      </c>
      <c r="B10" s="146"/>
      <c r="C10" s="231">
        <v>69</v>
      </c>
      <c r="D10" s="231">
        <v>217</v>
      </c>
      <c r="E10" s="231">
        <v>482</v>
      </c>
      <c r="F10" s="231">
        <v>644</v>
      </c>
      <c r="G10" s="115">
        <v>176</v>
      </c>
      <c r="H10" s="115">
        <v>50</v>
      </c>
      <c r="I10" s="115">
        <f t="shared" si="1"/>
        <v>1638</v>
      </c>
    </row>
    <row r="11" spans="1:9">
      <c r="A11" s="146" t="s">
        <v>728</v>
      </c>
      <c r="B11" s="146"/>
      <c r="C11" s="231">
        <v>117</v>
      </c>
      <c r="D11" s="231">
        <v>729</v>
      </c>
      <c r="E11" s="231">
        <v>1128</v>
      </c>
      <c r="F11" s="231">
        <v>949</v>
      </c>
      <c r="G11" s="115">
        <v>169</v>
      </c>
      <c r="H11" s="115">
        <v>493</v>
      </c>
      <c r="I11" s="115">
        <f t="shared" si="1"/>
        <v>3585</v>
      </c>
    </row>
    <row r="12" spans="1:9">
      <c r="A12" s="146" t="s">
        <v>764</v>
      </c>
      <c r="B12" s="146"/>
      <c r="C12" s="231">
        <v>219</v>
      </c>
      <c r="D12" s="231">
        <v>484</v>
      </c>
      <c r="E12" s="231">
        <v>854</v>
      </c>
      <c r="F12" s="231">
        <v>950</v>
      </c>
      <c r="G12" s="115">
        <v>143</v>
      </c>
      <c r="H12" s="115">
        <v>252</v>
      </c>
      <c r="I12" s="115">
        <f t="shared" si="1"/>
        <v>2902</v>
      </c>
    </row>
    <row r="13" spans="1:9">
      <c r="A13" s="146" t="s">
        <v>694</v>
      </c>
      <c r="B13" s="146"/>
      <c r="C13" s="231">
        <v>0</v>
      </c>
      <c r="D13" s="231">
        <v>0</v>
      </c>
      <c r="E13" s="231">
        <v>9</v>
      </c>
      <c r="F13" s="231">
        <v>40</v>
      </c>
      <c r="G13" s="115">
        <v>2</v>
      </c>
      <c r="H13" s="115">
        <v>7</v>
      </c>
      <c r="I13" s="115">
        <f t="shared" si="1"/>
        <v>58</v>
      </c>
    </row>
    <row r="14" spans="1:9">
      <c r="A14" s="146" t="s">
        <v>695</v>
      </c>
      <c r="B14" s="146"/>
      <c r="C14" s="231">
        <v>2</v>
      </c>
      <c r="D14" s="231">
        <v>16</v>
      </c>
      <c r="E14" s="231">
        <v>50</v>
      </c>
      <c r="F14" s="231">
        <v>76</v>
      </c>
      <c r="G14" s="115">
        <v>20</v>
      </c>
      <c r="H14" s="115">
        <v>8</v>
      </c>
      <c r="I14" s="115">
        <f t="shared" si="1"/>
        <v>172</v>
      </c>
    </row>
    <row r="15" spans="1:9" ht="12.75" customHeight="1">
      <c r="A15" s="229"/>
      <c r="B15" s="229"/>
      <c r="C15" s="231"/>
      <c r="D15" s="231"/>
      <c r="E15" s="231"/>
      <c r="F15" s="231"/>
      <c r="G15" s="115"/>
      <c r="H15" s="115"/>
      <c r="I15" s="115"/>
    </row>
    <row r="16" spans="1:9" ht="15" customHeight="1">
      <c r="A16" s="144" t="s">
        <v>784</v>
      </c>
      <c r="B16" s="144"/>
      <c r="C16" s="144"/>
      <c r="D16" s="144"/>
      <c r="E16" s="144"/>
      <c r="F16" s="144"/>
      <c r="G16" s="151"/>
      <c r="H16" s="151"/>
      <c r="I16" s="109"/>
    </row>
    <row r="17" spans="1:9" ht="5.25" customHeight="1">
      <c r="A17" s="229"/>
      <c r="B17" s="229"/>
      <c r="C17" s="229"/>
      <c r="D17" s="229"/>
      <c r="E17" s="229"/>
      <c r="F17" s="229"/>
      <c r="G17" s="151"/>
      <c r="H17" s="151"/>
      <c r="I17" s="109"/>
    </row>
    <row r="18" spans="1:9" ht="15">
      <c r="A18" s="227" t="s">
        <v>654</v>
      </c>
      <c r="B18" s="227"/>
      <c r="C18" s="228">
        <f t="shared" ref="C18:I18" si="2">SUM(C20:C31)</f>
        <v>450</v>
      </c>
      <c r="D18" s="228">
        <f t="shared" si="2"/>
        <v>1635</v>
      </c>
      <c r="E18" s="228">
        <f t="shared" si="2"/>
        <v>3119</v>
      </c>
      <c r="F18" s="228">
        <f t="shared" si="2"/>
        <v>4846</v>
      </c>
      <c r="G18" s="111">
        <f t="shared" si="2"/>
        <v>784</v>
      </c>
      <c r="H18" s="111">
        <f t="shared" si="2"/>
        <v>2302</v>
      </c>
      <c r="I18" s="111">
        <f t="shared" si="2"/>
        <v>13136</v>
      </c>
    </row>
    <row r="19" spans="1:9" ht="5.25" customHeight="1">
      <c r="A19" s="229"/>
      <c r="B19" s="229"/>
      <c r="C19" s="230"/>
      <c r="D19" s="230"/>
      <c r="E19" s="230"/>
      <c r="F19" s="230"/>
      <c r="G19" s="205"/>
      <c r="H19" s="205"/>
      <c r="I19" s="205"/>
    </row>
    <row r="20" spans="1:9">
      <c r="A20" s="146" t="s">
        <v>655</v>
      </c>
      <c r="B20" s="146"/>
      <c r="C20" s="231">
        <v>1</v>
      </c>
      <c r="D20" s="231">
        <v>29</v>
      </c>
      <c r="E20" s="231">
        <v>84</v>
      </c>
      <c r="F20" s="231">
        <v>89</v>
      </c>
      <c r="G20" s="115">
        <v>14</v>
      </c>
      <c r="H20" s="115">
        <v>0</v>
      </c>
      <c r="I20" s="115">
        <f t="shared" ref="I20:I31" si="3">SUM(A20:H20)</f>
        <v>217</v>
      </c>
    </row>
    <row r="21" spans="1:9">
      <c r="A21" s="146" t="s">
        <v>656</v>
      </c>
      <c r="B21" s="146"/>
      <c r="C21" s="231">
        <v>2</v>
      </c>
      <c r="D21" s="231">
        <v>27</v>
      </c>
      <c r="E21" s="231">
        <v>54</v>
      </c>
      <c r="F21" s="231">
        <v>59</v>
      </c>
      <c r="G21" s="115">
        <v>5</v>
      </c>
      <c r="H21" s="115">
        <v>3</v>
      </c>
      <c r="I21" s="115">
        <f t="shared" si="3"/>
        <v>150</v>
      </c>
    </row>
    <row r="22" spans="1:9">
      <c r="A22" s="146" t="s">
        <v>657</v>
      </c>
      <c r="B22" s="146"/>
      <c r="C22" s="231">
        <v>46</v>
      </c>
      <c r="D22" s="231">
        <v>153</v>
      </c>
      <c r="E22" s="231">
        <v>269</v>
      </c>
      <c r="F22" s="231">
        <v>381</v>
      </c>
      <c r="G22" s="115">
        <v>61</v>
      </c>
      <c r="H22" s="115">
        <v>29</v>
      </c>
      <c r="I22" s="115">
        <f t="shared" si="3"/>
        <v>939</v>
      </c>
    </row>
    <row r="23" spans="1:9">
      <c r="A23" s="146" t="s">
        <v>658</v>
      </c>
      <c r="B23" s="146"/>
      <c r="C23" s="231">
        <v>12</v>
      </c>
      <c r="D23" s="231">
        <v>58</v>
      </c>
      <c r="E23" s="231">
        <v>131</v>
      </c>
      <c r="F23" s="231">
        <v>167</v>
      </c>
      <c r="G23" s="115">
        <v>25</v>
      </c>
      <c r="H23" s="115">
        <v>118</v>
      </c>
      <c r="I23" s="115">
        <f t="shared" si="3"/>
        <v>511</v>
      </c>
    </row>
    <row r="24" spans="1:9">
      <c r="A24" s="146" t="s">
        <v>659</v>
      </c>
      <c r="B24" s="146"/>
      <c r="C24" s="231">
        <v>10</v>
      </c>
      <c r="D24" s="231">
        <v>58</v>
      </c>
      <c r="E24" s="231">
        <v>140</v>
      </c>
      <c r="F24" s="231">
        <v>245</v>
      </c>
      <c r="G24" s="115">
        <v>52</v>
      </c>
      <c r="H24" s="115">
        <v>0</v>
      </c>
      <c r="I24" s="115">
        <f t="shared" si="3"/>
        <v>505</v>
      </c>
    </row>
    <row r="25" spans="1:9">
      <c r="A25" s="146" t="s">
        <v>660</v>
      </c>
      <c r="B25" s="146"/>
      <c r="C25" s="231">
        <v>40</v>
      </c>
      <c r="D25" s="231">
        <v>101</v>
      </c>
      <c r="E25" s="231">
        <v>314</v>
      </c>
      <c r="F25" s="231">
        <v>356</v>
      </c>
      <c r="G25" s="115">
        <v>27</v>
      </c>
      <c r="H25" s="115">
        <v>125</v>
      </c>
      <c r="I25" s="115">
        <f t="shared" si="3"/>
        <v>963</v>
      </c>
    </row>
    <row r="26" spans="1:9">
      <c r="A26" s="146" t="s">
        <v>661</v>
      </c>
      <c r="B26" s="146"/>
      <c r="C26" s="231">
        <v>32</v>
      </c>
      <c r="D26" s="231">
        <v>143</v>
      </c>
      <c r="E26" s="231">
        <v>301</v>
      </c>
      <c r="F26" s="231">
        <v>345</v>
      </c>
      <c r="G26" s="115">
        <v>72</v>
      </c>
      <c r="H26" s="115">
        <v>32</v>
      </c>
      <c r="I26" s="115">
        <f t="shared" si="3"/>
        <v>925</v>
      </c>
    </row>
    <row r="27" spans="1:9">
      <c r="A27" s="146" t="s">
        <v>662</v>
      </c>
      <c r="B27" s="146"/>
      <c r="C27" s="231">
        <v>46</v>
      </c>
      <c r="D27" s="231">
        <v>173</v>
      </c>
      <c r="E27" s="231">
        <v>308</v>
      </c>
      <c r="F27" s="231">
        <v>325</v>
      </c>
      <c r="G27" s="115">
        <v>58</v>
      </c>
      <c r="H27" s="115">
        <v>80</v>
      </c>
      <c r="I27" s="115">
        <f t="shared" si="3"/>
        <v>990</v>
      </c>
    </row>
    <row r="28" spans="1:9">
      <c r="A28" s="146" t="s">
        <v>663</v>
      </c>
      <c r="B28" s="146"/>
      <c r="C28" s="231">
        <v>18</v>
      </c>
      <c r="D28" s="231">
        <v>89</v>
      </c>
      <c r="E28" s="231">
        <v>180</v>
      </c>
      <c r="F28" s="231">
        <v>155</v>
      </c>
      <c r="G28" s="115">
        <v>23</v>
      </c>
      <c r="H28" s="115">
        <v>56</v>
      </c>
      <c r="I28" s="115">
        <f t="shared" si="3"/>
        <v>521</v>
      </c>
    </row>
    <row r="29" spans="1:9">
      <c r="A29" s="146" t="s">
        <v>664</v>
      </c>
      <c r="B29" s="146"/>
      <c r="C29" s="231">
        <v>41</v>
      </c>
      <c r="D29" s="231">
        <v>119</v>
      </c>
      <c r="E29" s="231">
        <v>248</v>
      </c>
      <c r="F29" s="231">
        <v>222</v>
      </c>
      <c r="G29" s="115">
        <v>35</v>
      </c>
      <c r="H29" s="115">
        <v>84</v>
      </c>
      <c r="I29" s="115">
        <f t="shared" si="3"/>
        <v>749</v>
      </c>
    </row>
    <row r="30" spans="1:9">
      <c r="A30" s="146" t="s">
        <v>665</v>
      </c>
      <c r="B30" s="146"/>
      <c r="C30" s="231">
        <v>37</v>
      </c>
      <c r="D30" s="231">
        <v>283</v>
      </c>
      <c r="E30" s="231">
        <v>314</v>
      </c>
      <c r="F30" s="231">
        <v>316</v>
      </c>
      <c r="G30" s="115">
        <v>80</v>
      </c>
      <c r="H30" s="115">
        <v>364</v>
      </c>
      <c r="I30" s="115">
        <f t="shared" si="3"/>
        <v>1394</v>
      </c>
    </row>
    <row r="31" spans="1:9">
      <c r="A31" s="146" t="s">
        <v>666</v>
      </c>
      <c r="B31" s="146"/>
      <c r="C31" s="231">
        <v>165</v>
      </c>
      <c r="D31" s="231">
        <v>402</v>
      </c>
      <c r="E31" s="231">
        <v>776</v>
      </c>
      <c r="F31" s="231">
        <v>2186</v>
      </c>
      <c r="G31" s="115">
        <v>332</v>
      </c>
      <c r="H31" s="115">
        <v>1411</v>
      </c>
      <c r="I31" s="115">
        <f t="shared" si="3"/>
        <v>5272</v>
      </c>
    </row>
    <row r="32" spans="1:9" ht="12.75" customHeight="1">
      <c r="A32" s="229"/>
      <c r="B32" s="229"/>
      <c r="C32" s="231"/>
      <c r="D32" s="231"/>
      <c r="E32" s="231"/>
      <c r="F32" s="231"/>
      <c r="G32" s="115"/>
      <c r="H32" s="115"/>
      <c r="I32" s="115"/>
    </row>
    <row r="33" spans="1:9" ht="15">
      <c r="A33" s="144" t="s">
        <v>732</v>
      </c>
      <c r="B33" s="144"/>
      <c r="C33" s="226"/>
      <c r="D33" s="226"/>
      <c r="E33" s="226"/>
      <c r="F33" s="226"/>
      <c r="G33" s="151"/>
      <c r="H33" s="151"/>
      <c r="I33" s="109"/>
    </row>
    <row r="34" spans="1:9" ht="5.25" customHeight="1">
      <c r="A34" s="143"/>
      <c r="B34" s="143"/>
      <c r="C34" s="226"/>
      <c r="D34" s="226"/>
      <c r="E34" s="226"/>
      <c r="F34" s="226"/>
      <c r="G34" s="151"/>
      <c r="H34" s="151"/>
      <c r="I34" s="109"/>
    </row>
    <row r="35" spans="1:9" ht="15">
      <c r="A35" s="227" t="s">
        <v>653</v>
      </c>
      <c r="B35" s="227"/>
      <c r="C35" s="228">
        <f t="shared" ref="C35:I35" si="4">SUM(C37:C43)</f>
        <v>450</v>
      </c>
      <c r="D35" s="228">
        <f t="shared" si="4"/>
        <v>1635</v>
      </c>
      <c r="E35" s="228">
        <f t="shared" si="4"/>
        <v>3119</v>
      </c>
      <c r="F35" s="228">
        <f t="shared" si="4"/>
        <v>4846</v>
      </c>
      <c r="G35" s="111">
        <f t="shared" si="4"/>
        <v>784</v>
      </c>
      <c r="H35" s="111">
        <f t="shared" si="4"/>
        <v>2302</v>
      </c>
      <c r="I35" s="111">
        <f t="shared" si="4"/>
        <v>13136</v>
      </c>
    </row>
    <row r="36" spans="1:9" ht="5.25" customHeight="1">
      <c r="A36" s="229"/>
      <c r="B36" s="229"/>
      <c r="C36" s="230"/>
      <c r="D36" s="230"/>
      <c r="E36" s="230"/>
      <c r="F36" s="230"/>
      <c r="G36" s="205"/>
      <c r="H36" s="205"/>
      <c r="I36" s="205"/>
    </row>
    <row r="37" spans="1:9">
      <c r="A37" s="146" t="s">
        <v>701</v>
      </c>
      <c r="B37" s="146"/>
      <c r="C37" s="231">
        <v>44</v>
      </c>
      <c r="D37" s="231">
        <v>96</v>
      </c>
      <c r="E37" s="231">
        <v>142</v>
      </c>
      <c r="F37" s="231">
        <v>166</v>
      </c>
      <c r="G37" s="115">
        <v>67</v>
      </c>
      <c r="H37" s="115">
        <v>70</v>
      </c>
      <c r="I37" s="115">
        <f t="shared" ref="I37:I43" si="5">SUM(A37:H37)</f>
        <v>585</v>
      </c>
    </row>
    <row r="38" spans="1:9">
      <c r="A38" s="146" t="s">
        <v>702</v>
      </c>
      <c r="B38" s="146"/>
      <c r="C38" s="231">
        <v>12</v>
      </c>
      <c r="D38" s="231">
        <v>60</v>
      </c>
      <c r="E38" s="231">
        <v>97</v>
      </c>
      <c r="F38" s="231">
        <v>137</v>
      </c>
      <c r="G38" s="115">
        <v>32</v>
      </c>
      <c r="H38" s="115">
        <v>66</v>
      </c>
      <c r="I38" s="115">
        <f t="shared" si="5"/>
        <v>404</v>
      </c>
    </row>
    <row r="39" spans="1:9">
      <c r="A39" s="146" t="s">
        <v>703</v>
      </c>
      <c r="B39" s="146"/>
      <c r="C39" s="231">
        <v>27</v>
      </c>
      <c r="D39" s="231">
        <v>113</v>
      </c>
      <c r="E39" s="231">
        <v>175</v>
      </c>
      <c r="F39" s="231">
        <v>259</v>
      </c>
      <c r="G39" s="115">
        <v>59</v>
      </c>
      <c r="H39" s="115">
        <v>162</v>
      </c>
      <c r="I39" s="115">
        <f t="shared" si="5"/>
        <v>795</v>
      </c>
    </row>
    <row r="40" spans="1:9">
      <c r="A40" s="146" t="s">
        <v>704</v>
      </c>
      <c r="B40" s="146"/>
      <c r="C40" s="231">
        <v>61</v>
      </c>
      <c r="D40" s="231">
        <v>187</v>
      </c>
      <c r="E40" s="231">
        <v>344</v>
      </c>
      <c r="F40" s="231">
        <v>492</v>
      </c>
      <c r="G40" s="115">
        <v>89</v>
      </c>
      <c r="H40" s="115">
        <v>265</v>
      </c>
      <c r="I40" s="115">
        <f t="shared" si="5"/>
        <v>1438</v>
      </c>
    </row>
    <row r="41" spans="1:9">
      <c r="A41" s="146" t="s">
        <v>705</v>
      </c>
      <c r="B41" s="146"/>
      <c r="C41" s="231">
        <v>77</v>
      </c>
      <c r="D41" s="231">
        <v>311</v>
      </c>
      <c r="E41" s="231">
        <v>561</v>
      </c>
      <c r="F41" s="231">
        <v>873</v>
      </c>
      <c r="G41" s="115">
        <v>119</v>
      </c>
      <c r="H41" s="115">
        <v>489</v>
      </c>
      <c r="I41" s="115">
        <f t="shared" si="5"/>
        <v>2430</v>
      </c>
    </row>
    <row r="42" spans="1:9">
      <c r="A42" s="146" t="s">
        <v>706</v>
      </c>
      <c r="B42" s="146"/>
      <c r="C42" s="231">
        <v>110</v>
      </c>
      <c r="D42" s="231">
        <v>407</v>
      </c>
      <c r="E42" s="231">
        <v>821</v>
      </c>
      <c r="F42" s="231">
        <v>1226</v>
      </c>
      <c r="G42" s="115">
        <v>184</v>
      </c>
      <c r="H42" s="115">
        <v>656</v>
      </c>
      <c r="I42" s="115">
        <f t="shared" si="5"/>
        <v>3404</v>
      </c>
    </row>
    <row r="43" spans="1:9" ht="14.25" customHeight="1">
      <c r="A43" s="146" t="s">
        <v>733</v>
      </c>
      <c r="B43" s="146"/>
      <c r="C43" s="231">
        <v>119</v>
      </c>
      <c r="D43" s="231">
        <v>461</v>
      </c>
      <c r="E43" s="231">
        <v>979</v>
      </c>
      <c r="F43" s="231">
        <v>1693</v>
      </c>
      <c r="G43" s="115">
        <v>234</v>
      </c>
      <c r="H43" s="115">
        <v>594</v>
      </c>
      <c r="I43" s="115">
        <f t="shared" si="5"/>
        <v>4080</v>
      </c>
    </row>
    <row r="44" spans="1:9" ht="12.75" customHeight="1">
      <c r="A44" s="229"/>
      <c r="B44" s="229"/>
      <c r="C44" s="231"/>
      <c r="D44" s="231"/>
      <c r="E44" s="231"/>
      <c r="F44" s="231"/>
      <c r="G44" s="115"/>
      <c r="H44" s="115"/>
      <c r="I44" s="115"/>
    </row>
    <row r="45" spans="1:9" ht="15">
      <c r="A45" s="144" t="s">
        <v>734</v>
      </c>
      <c r="B45" s="144"/>
      <c r="C45" s="226"/>
      <c r="D45" s="226"/>
      <c r="E45" s="226"/>
      <c r="F45" s="226"/>
      <c r="G45" s="151"/>
      <c r="H45" s="151"/>
      <c r="I45" s="109"/>
    </row>
    <row r="46" spans="1:9" ht="5.25" customHeight="1">
      <c r="A46" s="143"/>
      <c r="B46" s="143"/>
      <c r="C46" s="226"/>
      <c r="D46" s="226"/>
      <c r="E46" s="226"/>
      <c r="F46" s="226"/>
      <c r="G46" s="151"/>
      <c r="H46" s="151"/>
      <c r="I46" s="109"/>
    </row>
    <row r="47" spans="1:9" ht="15">
      <c r="A47" s="227" t="s">
        <v>653</v>
      </c>
      <c r="B47" s="227"/>
      <c r="C47" s="228">
        <f t="shared" ref="C47:I47" si="6">SUM(C49:C50)</f>
        <v>450</v>
      </c>
      <c r="D47" s="228">
        <f t="shared" si="6"/>
        <v>1635</v>
      </c>
      <c r="E47" s="228">
        <f t="shared" si="6"/>
        <v>3119</v>
      </c>
      <c r="F47" s="228">
        <f t="shared" si="6"/>
        <v>4846</v>
      </c>
      <c r="G47" s="111">
        <f t="shared" si="6"/>
        <v>784</v>
      </c>
      <c r="H47" s="111">
        <f t="shared" si="6"/>
        <v>2302</v>
      </c>
      <c r="I47" s="111">
        <f t="shared" si="6"/>
        <v>13136</v>
      </c>
    </row>
    <row r="48" spans="1:9" ht="5.25" customHeight="1">
      <c r="A48" s="229"/>
      <c r="B48" s="229"/>
      <c r="C48" s="230"/>
      <c r="D48" s="230"/>
      <c r="E48" s="230"/>
      <c r="F48" s="230"/>
      <c r="G48" s="205"/>
      <c r="H48" s="205"/>
      <c r="I48" s="205"/>
    </row>
    <row r="49" spans="1:9">
      <c r="A49" s="146" t="s">
        <v>712</v>
      </c>
      <c r="B49" s="146"/>
      <c r="C49" s="231">
        <v>207</v>
      </c>
      <c r="D49" s="231">
        <v>601</v>
      </c>
      <c r="E49" s="231">
        <v>1224</v>
      </c>
      <c r="F49" s="231">
        <v>1784</v>
      </c>
      <c r="G49" s="115">
        <v>285</v>
      </c>
      <c r="H49" s="115">
        <v>815</v>
      </c>
      <c r="I49" s="115">
        <f>SUM(C49:H49)</f>
        <v>4916</v>
      </c>
    </row>
    <row r="50" spans="1:9">
      <c r="A50" s="146" t="s">
        <v>713</v>
      </c>
      <c r="B50" s="146"/>
      <c r="C50" s="231">
        <v>243</v>
      </c>
      <c r="D50" s="231">
        <v>1034</v>
      </c>
      <c r="E50" s="231">
        <v>1895</v>
      </c>
      <c r="F50" s="231">
        <v>3062</v>
      </c>
      <c r="G50" s="115">
        <v>499</v>
      </c>
      <c r="H50" s="115">
        <v>1487</v>
      </c>
      <c r="I50" s="115">
        <f>SUM(C50:H50)</f>
        <v>8220</v>
      </c>
    </row>
    <row r="51" spans="1:9" ht="15">
      <c r="A51" s="50"/>
      <c r="B51" s="50"/>
      <c r="C51" s="50"/>
      <c r="D51" s="50"/>
      <c r="E51" s="50"/>
      <c r="F51" s="50"/>
      <c r="G51" s="50"/>
      <c r="H51" s="50"/>
      <c r="I51" s="50"/>
    </row>
    <row r="52" spans="1:9">
      <c r="A52" s="12" t="s">
        <v>667</v>
      </c>
    </row>
    <row r="53" spans="1:9">
      <c r="A53" s="12"/>
      <c r="B53" s="67"/>
    </row>
    <row r="54" spans="1:9">
      <c r="A54" s="12" t="s">
        <v>295</v>
      </c>
      <c r="B54" s="67"/>
    </row>
    <row r="55" spans="1:9">
      <c r="A55" s="120" t="s">
        <v>737</v>
      </c>
      <c r="B55" s="232"/>
      <c r="C55" s="104"/>
      <c r="D55" s="104"/>
      <c r="E55" s="104"/>
      <c r="F55" s="104"/>
      <c r="G55" s="104"/>
      <c r="H55" s="104"/>
      <c r="I55" s="104"/>
    </row>
    <row r="56" spans="1:9" ht="13.5">
      <c r="A56" s="158" t="s">
        <v>832</v>
      </c>
      <c r="B56" s="233"/>
      <c r="C56" s="104"/>
      <c r="D56" s="104"/>
      <c r="E56" s="104"/>
      <c r="F56" s="104"/>
      <c r="G56" s="104"/>
      <c r="H56" s="104"/>
      <c r="I56" s="104"/>
    </row>
    <row r="57" spans="1:9" ht="13.5">
      <c r="A57" s="159" t="s">
        <v>833</v>
      </c>
      <c r="B57" s="234"/>
      <c r="C57" s="104"/>
      <c r="D57" s="104"/>
      <c r="E57" s="104"/>
      <c r="F57" s="104"/>
      <c r="G57" s="104"/>
      <c r="H57" s="104"/>
      <c r="I57" s="104"/>
    </row>
    <row r="58" spans="1:9">
      <c r="A58" s="65" t="s">
        <v>834</v>
      </c>
    </row>
    <row r="59" spans="1:9">
      <c r="A59" s="65" t="s">
        <v>769</v>
      </c>
    </row>
  </sheetData>
  <pageMargins left="0.7" right="0.7" top="0.78740157499999996" bottom="0.78740157499999996"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baseColWidth="10" defaultColWidth="11.42578125" defaultRowHeight="12.75"/>
  <cols>
    <col min="1" max="1" width="33.42578125" style="104" customWidth="1"/>
    <col min="2" max="8" width="13.85546875" style="103" customWidth="1"/>
    <col min="17" max="17" width="3.85546875" customWidth="1"/>
  </cols>
  <sheetData>
    <row r="1" spans="1:8" ht="15">
      <c r="A1" s="174" t="s">
        <v>835</v>
      </c>
      <c r="H1"/>
    </row>
    <row r="2" spans="1:8" ht="18.75">
      <c r="A2" s="8" t="s">
        <v>717</v>
      </c>
      <c r="B2" s="149"/>
      <c r="C2" s="149"/>
      <c r="D2" s="149"/>
      <c r="E2" s="235"/>
      <c r="H2" s="113"/>
    </row>
    <row r="3" spans="1:8" ht="19.5">
      <c r="A3" s="8" t="s">
        <v>836</v>
      </c>
      <c r="B3" s="126"/>
      <c r="C3" s="126"/>
      <c r="D3" s="126"/>
      <c r="H3" s="113"/>
    </row>
    <row r="4" spans="1:8" ht="45">
      <c r="A4" s="50"/>
      <c r="B4" s="50" t="s">
        <v>837</v>
      </c>
      <c r="C4" s="50" t="s">
        <v>838</v>
      </c>
      <c r="D4" s="50" t="s">
        <v>778</v>
      </c>
      <c r="E4" s="50" t="s">
        <v>780</v>
      </c>
      <c r="F4" s="50" t="s">
        <v>839</v>
      </c>
      <c r="G4" s="50" t="s">
        <v>791</v>
      </c>
      <c r="H4" s="50" t="s">
        <v>763</v>
      </c>
    </row>
    <row r="5" spans="1:8" ht="15">
      <c r="A5" s="53" t="s">
        <v>726</v>
      </c>
      <c r="B5" s="236"/>
      <c r="C5" s="236"/>
      <c r="D5" s="236"/>
      <c r="E5" s="164"/>
      <c r="F5" s="164"/>
      <c r="G5" s="164"/>
      <c r="H5" s="165"/>
    </row>
    <row r="6" spans="1:8" ht="15">
      <c r="A6" s="53"/>
      <c r="B6" s="236"/>
      <c r="C6" s="236"/>
      <c r="D6" s="236"/>
      <c r="E6" s="164"/>
      <c r="F6" s="164"/>
      <c r="G6" s="164"/>
      <c r="H6" s="165"/>
    </row>
    <row r="7" spans="1:8" ht="15">
      <c r="A7" s="70" t="s">
        <v>653</v>
      </c>
      <c r="B7" s="111">
        <f t="shared" ref="B7:G7" si="0">SUM(B9:B14)</f>
        <v>5324</v>
      </c>
      <c r="C7" s="111">
        <f t="shared" si="0"/>
        <v>1558</v>
      </c>
      <c r="D7" s="111">
        <f t="shared" si="0"/>
        <v>511</v>
      </c>
      <c r="E7" s="111">
        <f t="shared" si="0"/>
        <v>623</v>
      </c>
      <c r="F7" s="111">
        <f t="shared" si="0"/>
        <v>5028</v>
      </c>
      <c r="G7" s="111">
        <f t="shared" si="0"/>
        <v>92</v>
      </c>
      <c r="H7" s="111">
        <f>SUM(B7:G7)</f>
        <v>13136</v>
      </c>
    </row>
    <row r="8" spans="1:8" ht="15">
      <c r="A8" s="70"/>
      <c r="B8" s="111"/>
      <c r="C8" s="111"/>
      <c r="D8" s="111"/>
      <c r="E8" s="111"/>
      <c r="F8" s="111"/>
      <c r="G8" s="111"/>
      <c r="H8" s="111"/>
    </row>
    <row r="9" spans="1:8">
      <c r="A9" s="55" t="s">
        <v>690</v>
      </c>
      <c r="B9" s="185">
        <v>2842</v>
      </c>
      <c r="C9" s="185">
        <v>420</v>
      </c>
      <c r="D9" s="185">
        <v>201</v>
      </c>
      <c r="E9" s="185">
        <v>159</v>
      </c>
      <c r="F9" s="185">
        <v>1148</v>
      </c>
      <c r="G9" s="185">
        <v>11</v>
      </c>
      <c r="H9" s="185">
        <f t="shared" ref="H9:H14" si="1">SUM(B9:G9)</f>
        <v>4781</v>
      </c>
    </row>
    <row r="10" spans="1:8">
      <c r="A10" s="55" t="s">
        <v>727</v>
      </c>
      <c r="B10" s="185">
        <v>472</v>
      </c>
      <c r="C10" s="185">
        <v>250</v>
      </c>
      <c r="D10" s="185">
        <v>51</v>
      </c>
      <c r="E10" s="185">
        <v>111</v>
      </c>
      <c r="F10" s="185">
        <v>729</v>
      </c>
      <c r="G10" s="185">
        <v>25</v>
      </c>
      <c r="H10" s="185">
        <f t="shared" si="1"/>
        <v>1638</v>
      </c>
    </row>
    <row r="11" spans="1:8">
      <c r="A11" s="55" t="s">
        <v>728</v>
      </c>
      <c r="B11" s="185">
        <v>1069</v>
      </c>
      <c r="C11" s="185">
        <v>549</v>
      </c>
      <c r="D11" s="185">
        <v>162</v>
      </c>
      <c r="E11" s="185">
        <v>151</v>
      </c>
      <c r="F11" s="185">
        <v>1625</v>
      </c>
      <c r="G11" s="185">
        <v>29</v>
      </c>
      <c r="H11" s="185">
        <f t="shared" si="1"/>
        <v>3585</v>
      </c>
    </row>
    <row r="12" spans="1:8">
      <c r="A12" s="55" t="s">
        <v>729</v>
      </c>
      <c r="B12" s="185">
        <v>877</v>
      </c>
      <c r="C12" s="185">
        <v>313</v>
      </c>
      <c r="D12" s="185">
        <v>93</v>
      </c>
      <c r="E12" s="185">
        <v>188</v>
      </c>
      <c r="F12" s="185">
        <v>1404</v>
      </c>
      <c r="G12" s="185">
        <v>27</v>
      </c>
      <c r="H12" s="185">
        <f t="shared" si="1"/>
        <v>2902</v>
      </c>
    </row>
    <row r="13" spans="1:8">
      <c r="A13" s="55" t="s">
        <v>694</v>
      </c>
      <c r="B13" s="185">
        <v>19</v>
      </c>
      <c r="C13" s="185">
        <v>0</v>
      </c>
      <c r="D13" s="185">
        <v>0</v>
      </c>
      <c r="E13" s="185">
        <v>5</v>
      </c>
      <c r="F13" s="185">
        <v>34</v>
      </c>
      <c r="G13" s="185">
        <v>0</v>
      </c>
      <c r="H13" s="185">
        <f t="shared" si="1"/>
        <v>58</v>
      </c>
    </row>
    <row r="14" spans="1:8">
      <c r="A14" s="55" t="s">
        <v>730</v>
      </c>
      <c r="B14" s="185">
        <v>45</v>
      </c>
      <c r="C14" s="185">
        <v>26</v>
      </c>
      <c r="D14" s="185">
        <v>4</v>
      </c>
      <c r="E14" s="185">
        <v>9</v>
      </c>
      <c r="F14" s="185">
        <v>88</v>
      </c>
      <c r="G14" s="185">
        <v>0</v>
      </c>
      <c r="H14" s="185">
        <f t="shared" si="1"/>
        <v>172</v>
      </c>
    </row>
    <row r="15" spans="1:8">
      <c r="A15" s="75"/>
      <c r="B15" s="115"/>
      <c r="C15" s="115"/>
      <c r="D15" s="115"/>
      <c r="E15" s="115"/>
      <c r="F15" s="115"/>
      <c r="G15" s="115"/>
      <c r="H15" s="115"/>
    </row>
    <row r="16" spans="1:8">
      <c r="A16" s="75"/>
      <c r="B16" s="115"/>
      <c r="C16" s="115"/>
      <c r="D16" s="115"/>
      <c r="E16" s="115"/>
      <c r="F16" s="115"/>
      <c r="G16" s="115"/>
      <c r="H16" s="115"/>
    </row>
    <row r="17" spans="1:8" ht="15">
      <c r="A17" s="171" t="s">
        <v>840</v>
      </c>
      <c r="B17" s="204"/>
      <c r="C17" s="204"/>
      <c r="D17" s="204"/>
      <c r="E17" s="151"/>
      <c r="F17" s="151"/>
      <c r="G17" s="151"/>
      <c r="H17" s="109"/>
    </row>
    <row r="18" spans="1:8" ht="15">
      <c r="A18" s="171"/>
      <c r="B18" s="204"/>
      <c r="C18" s="204"/>
      <c r="D18" s="204"/>
      <c r="E18" s="151"/>
      <c r="F18" s="151"/>
      <c r="G18" s="151"/>
      <c r="H18" s="109"/>
    </row>
    <row r="19" spans="1:8" ht="15">
      <c r="A19" s="70" t="s">
        <v>653</v>
      </c>
      <c r="B19" s="111">
        <f t="shared" ref="B19:G19" si="2">SUM(B21:B26)</f>
        <v>5324</v>
      </c>
      <c r="C19" s="111">
        <f t="shared" si="2"/>
        <v>1558</v>
      </c>
      <c r="D19" s="111">
        <f t="shared" si="2"/>
        <v>511</v>
      </c>
      <c r="E19" s="111">
        <f>SUM(E21:E26)</f>
        <v>623</v>
      </c>
      <c r="F19" s="111">
        <f>SUM(F21:F26)</f>
        <v>5028</v>
      </c>
      <c r="G19" s="111">
        <f t="shared" si="2"/>
        <v>92</v>
      </c>
      <c r="H19" s="111">
        <f t="shared" ref="H19:H26" si="3">SUM(B19:G19)</f>
        <v>13136</v>
      </c>
    </row>
    <row r="20" spans="1:8" ht="15">
      <c r="A20" s="70"/>
      <c r="B20" s="111"/>
      <c r="C20" s="111"/>
      <c r="D20" s="111"/>
      <c r="E20" s="111"/>
      <c r="F20" s="111"/>
      <c r="G20" s="111"/>
      <c r="H20" s="111"/>
    </row>
    <row r="21" spans="1:8" ht="14.25">
      <c r="A21" s="42" t="s">
        <v>841</v>
      </c>
      <c r="B21" s="185">
        <v>213</v>
      </c>
      <c r="C21" s="185">
        <v>53</v>
      </c>
      <c r="D21" s="185">
        <v>27</v>
      </c>
      <c r="E21" s="185">
        <v>26</v>
      </c>
      <c r="F21" s="185">
        <v>126</v>
      </c>
      <c r="G21" s="185">
        <v>5</v>
      </c>
      <c r="H21" s="185">
        <f t="shared" si="3"/>
        <v>450</v>
      </c>
    </row>
    <row r="22" spans="1:8">
      <c r="A22" s="42" t="s">
        <v>796</v>
      </c>
      <c r="B22" s="185">
        <v>933</v>
      </c>
      <c r="C22" s="185">
        <v>206</v>
      </c>
      <c r="D22" s="185">
        <v>71</v>
      </c>
      <c r="E22" s="185">
        <v>97</v>
      </c>
      <c r="F22" s="185">
        <v>306</v>
      </c>
      <c r="G22" s="185">
        <v>22</v>
      </c>
      <c r="H22" s="185">
        <f t="shared" si="3"/>
        <v>1635</v>
      </c>
    </row>
    <row r="23" spans="1:8">
      <c r="A23" s="42" t="s">
        <v>797</v>
      </c>
      <c r="B23" s="185">
        <v>1234</v>
      </c>
      <c r="C23" s="185">
        <v>370</v>
      </c>
      <c r="D23" s="185">
        <v>115</v>
      </c>
      <c r="E23" s="185">
        <v>168</v>
      </c>
      <c r="F23" s="185">
        <v>1197</v>
      </c>
      <c r="G23" s="185">
        <v>35</v>
      </c>
      <c r="H23" s="185">
        <f t="shared" si="3"/>
        <v>3119</v>
      </c>
    </row>
    <row r="24" spans="1:8">
      <c r="A24" s="42" t="s">
        <v>798</v>
      </c>
      <c r="B24" s="185">
        <v>1412</v>
      </c>
      <c r="C24" s="185">
        <v>378</v>
      </c>
      <c r="D24" s="185">
        <v>148</v>
      </c>
      <c r="E24" s="185">
        <v>185</v>
      </c>
      <c r="F24" s="185">
        <v>2699</v>
      </c>
      <c r="G24" s="185">
        <v>24</v>
      </c>
      <c r="H24" s="185">
        <f t="shared" si="3"/>
        <v>4846</v>
      </c>
    </row>
    <row r="25" spans="1:8">
      <c r="A25" s="42" t="s">
        <v>799</v>
      </c>
      <c r="B25" s="185">
        <v>98</v>
      </c>
      <c r="C25" s="185">
        <v>28</v>
      </c>
      <c r="D25" s="185">
        <v>17</v>
      </c>
      <c r="E25" s="185">
        <v>13</v>
      </c>
      <c r="F25" s="185">
        <v>624</v>
      </c>
      <c r="G25" s="185">
        <v>4</v>
      </c>
      <c r="H25" s="185">
        <f t="shared" si="3"/>
        <v>784</v>
      </c>
    </row>
    <row r="26" spans="1:8">
      <c r="A26" s="42" t="s">
        <v>800</v>
      </c>
      <c r="B26" s="185">
        <v>1434</v>
      </c>
      <c r="C26" s="185">
        <v>523</v>
      </c>
      <c r="D26" s="185">
        <v>133</v>
      </c>
      <c r="E26" s="185">
        <v>134</v>
      </c>
      <c r="F26" s="185">
        <v>76</v>
      </c>
      <c r="G26" s="185">
        <v>2</v>
      </c>
      <c r="H26" s="185">
        <f t="shared" si="3"/>
        <v>2302</v>
      </c>
    </row>
    <row r="27" spans="1:8" ht="15">
      <c r="A27" s="50"/>
      <c r="B27" s="50"/>
      <c r="C27" s="50"/>
      <c r="D27" s="50"/>
      <c r="E27" s="50"/>
      <c r="F27" s="50"/>
      <c r="G27" s="50"/>
      <c r="H27" s="50"/>
    </row>
    <row r="28" spans="1:8">
      <c r="A28" s="12" t="s">
        <v>667</v>
      </c>
    </row>
    <row r="29" spans="1:8">
      <c r="A29" s="12"/>
    </row>
    <row r="30" spans="1:8">
      <c r="A30" s="12" t="s">
        <v>295</v>
      </c>
    </row>
    <row r="31" spans="1:8">
      <c r="A31" s="120" t="s">
        <v>737</v>
      </c>
    </row>
    <row r="32" spans="1:8">
      <c r="A32" s="158" t="s">
        <v>842</v>
      </c>
    </row>
    <row r="33" spans="1:1">
      <c r="A33" s="159" t="s">
        <v>833</v>
      </c>
    </row>
  </sheetData>
  <pageMargins left="0.7" right="0.7" top="0.78740157499999996" bottom="0.78740157499999996" header="0.3" footer="0.3"/>
  <pageSetup paperSize="9"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Normal="100" workbookViewId="0"/>
  </sheetViews>
  <sheetFormatPr baseColWidth="10" defaultColWidth="11.42578125" defaultRowHeight="12.75"/>
  <cols>
    <col min="1" max="1" width="12.42578125" style="104" customWidth="1"/>
    <col min="2" max="2" width="24.42578125" style="104" customWidth="1"/>
    <col min="3" max="3" width="14.140625" style="103" customWidth="1"/>
    <col min="4" max="4" width="13.85546875" style="103" customWidth="1"/>
    <col min="5" max="5" width="10.85546875" style="103" customWidth="1"/>
    <col min="6" max="6" width="14.5703125" style="103" customWidth="1"/>
    <col min="7" max="7" width="14.28515625" style="103" customWidth="1"/>
    <col min="8" max="8" width="10.85546875" style="103" customWidth="1"/>
    <col min="9" max="9" width="12.7109375" bestFit="1" customWidth="1"/>
    <col min="17" max="17" width="2" customWidth="1"/>
  </cols>
  <sheetData>
    <row r="1" spans="1:8" ht="15" customHeight="1">
      <c r="A1" s="160" t="s">
        <v>843</v>
      </c>
    </row>
    <row r="2" spans="1:8" ht="18.75">
      <c r="A2" s="8" t="s">
        <v>717</v>
      </c>
      <c r="B2" s="8"/>
      <c r="C2" s="149"/>
      <c r="D2" s="149"/>
      <c r="E2" s="149"/>
      <c r="F2" s="149"/>
      <c r="G2" s="104"/>
      <c r="H2" s="113"/>
    </row>
    <row r="3" spans="1:8" ht="16.5" customHeight="1">
      <c r="A3" s="8" t="s">
        <v>844</v>
      </c>
      <c r="B3" s="126"/>
      <c r="C3" s="104"/>
      <c r="D3" s="104"/>
      <c r="E3" s="104"/>
      <c r="F3" s="104"/>
      <c r="G3" s="104"/>
      <c r="H3" s="113"/>
    </row>
    <row r="4" spans="1:8" ht="25.5" customHeight="1">
      <c r="A4" s="50"/>
      <c r="B4" s="50"/>
      <c r="C4" s="50" t="s">
        <v>722</v>
      </c>
      <c r="D4" s="50"/>
      <c r="E4" s="50"/>
      <c r="F4" s="619" t="s">
        <v>845</v>
      </c>
      <c r="G4" s="620"/>
      <c r="H4" s="620"/>
    </row>
    <row r="5" spans="1:8" ht="45">
      <c r="A5" s="50"/>
      <c r="B5" s="50"/>
      <c r="C5" s="50" t="s">
        <v>846</v>
      </c>
      <c r="D5" s="50" t="s">
        <v>847</v>
      </c>
      <c r="E5" s="50" t="s">
        <v>763</v>
      </c>
      <c r="F5" s="50" t="s">
        <v>846</v>
      </c>
      <c r="G5" s="50" t="s">
        <v>847</v>
      </c>
      <c r="H5" s="50" t="s">
        <v>763</v>
      </c>
    </row>
    <row r="6" spans="1:8" ht="5.25" customHeight="1">
      <c r="A6" s="240"/>
      <c r="B6" s="240"/>
      <c r="C6" s="241"/>
      <c r="D6" s="241"/>
      <c r="E6" s="241"/>
      <c r="F6" s="241"/>
      <c r="G6" s="241"/>
      <c r="H6" s="241"/>
    </row>
    <row r="7" spans="1:8" ht="15">
      <c r="A7" s="242" t="s">
        <v>726</v>
      </c>
      <c r="B7" s="243"/>
      <c r="C7" s="244"/>
      <c r="D7" s="244"/>
      <c r="E7" s="244"/>
      <c r="F7" s="244"/>
      <c r="G7" s="244"/>
      <c r="H7" s="245"/>
    </row>
    <row r="8" spans="1:8" ht="5.25" customHeight="1">
      <c r="A8" s="246"/>
      <c r="B8" s="247"/>
      <c r="C8" s="244"/>
      <c r="D8" s="244"/>
      <c r="E8" s="244"/>
      <c r="F8" s="244"/>
      <c r="G8" s="244"/>
      <c r="H8" s="245"/>
    </row>
    <row r="9" spans="1:8" ht="15">
      <c r="A9" s="248" t="s">
        <v>653</v>
      </c>
      <c r="B9" s="249"/>
      <c r="C9" s="250">
        <f>SUM(C11:C16)</f>
        <v>6903</v>
      </c>
      <c r="D9" s="250">
        <f>SUM(D11:D16)</f>
        <v>6233</v>
      </c>
      <c r="E9" s="250">
        <f>SUM(C9:D9)</f>
        <v>13136</v>
      </c>
      <c r="F9" s="250">
        <v>874.99058380414317</v>
      </c>
      <c r="G9" s="250">
        <v>28.191881918819188</v>
      </c>
      <c r="H9" s="250">
        <v>473.18666260657733</v>
      </c>
    </row>
    <row r="10" spans="1:8" ht="5.25" customHeight="1">
      <c r="A10" s="42"/>
      <c r="B10" s="55"/>
      <c r="C10" s="231"/>
      <c r="D10" s="231"/>
      <c r="E10" s="231"/>
      <c r="F10" s="231"/>
      <c r="G10" s="231"/>
      <c r="H10" s="231"/>
    </row>
    <row r="11" spans="1:8">
      <c r="A11" s="42" t="s">
        <v>690</v>
      </c>
      <c r="B11" s="55"/>
      <c r="C11" s="231">
        <v>1818</v>
      </c>
      <c r="D11" s="231">
        <v>2963</v>
      </c>
      <c r="E11" s="231">
        <f t="shared" ref="E11:E16" si="0">+C11+D11</f>
        <v>4781</v>
      </c>
      <c r="F11" s="231">
        <v>514.64026402640263</v>
      </c>
      <c r="G11" s="231">
        <v>18.895376307796152</v>
      </c>
      <c r="H11" s="231">
        <v>207.40493620581469</v>
      </c>
    </row>
    <row r="12" spans="1:8">
      <c r="A12" s="42" t="s">
        <v>691</v>
      </c>
      <c r="B12" s="55"/>
      <c r="C12" s="231">
        <v>1097</v>
      </c>
      <c r="D12" s="231">
        <v>541</v>
      </c>
      <c r="E12" s="231">
        <f t="shared" si="0"/>
        <v>1638</v>
      </c>
      <c r="F12" s="231">
        <v>964.91795806745665</v>
      </c>
      <c r="G12" s="231">
        <v>88.942698706099819</v>
      </c>
      <c r="H12" s="231">
        <v>675.60012210012212</v>
      </c>
    </row>
    <row r="13" spans="1:8">
      <c r="A13" s="42" t="s">
        <v>728</v>
      </c>
      <c r="B13" s="55"/>
      <c r="C13" s="231">
        <v>1962</v>
      </c>
      <c r="D13" s="231">
        <v>1623</v>
      </c>
      <c r="E13" s="231">
        <f t="shared" si="0"/>
        <v>3585</v>
      </c>
      <c r="F13" s="231">
        <v>1117.1814475025485</v>
      </c>
      <c r="G13" s="231">
        <v>24.839802834257547</v>
      </c>
      <c r="H13" s="231">
        <v>622.65690376569034</v>
      </c>
    </row>
    <row r="14" spans="1:8">
      <c r="A14" s="42" t="s">
        <v>764</v>
      </c>
      <c r="B14" s="55"/>
      <c r="C14" s="231">
        <v>1853</v>
      </c>
      <c r="D14" s="231">
        <v>1049</v>
      </c>
      <c r="E14" s="231">
        <f t="shared" si="0"/>
        <v>2902</v>
      </c>
      <c r="F14" s="231">
        <v>928.75769023205612</v>
      </c>
      <c r="G14" s="231">
        <v>28.23069590085796</v>
      </c>
      <c r="H14" s="231">
        <v>603.23983459682972</v>
      </c>
    </row>
    <row r="15" spans="1:8" ht="13.5" customHeight="1">
      <c r="A15" s="42" t="s">
        <v>694</v>
      </c>
      <c r="B15" s="55"/>
      <c r="C15" s="231">
        <v>41</v>
      </c>
      <c r="D15" s="231">
        <v>17</v>
      </c>
      <c r="E15" s="231">
        <f t="shared" si="0"/>
        <v>58</v>
      </c>
      <c r="F15" s="231">
        <v>729.56097560975604</v>
      </c>
      <c r="G15" s="231">
        <v>42</v>
      </c>
      <c r="H15" s="231">
        <v>528.0344827586207</v>
      </c>
    </row>
    <row r="16" spans="1:8">
      <c r="A16" s="42" t="s">
        <v>695</v>
      </c>
      <c r="B16" s="55"/>
      <c r="C16" s="231">
        <v>132</v>
      </c>
      <c r="D16" s="231">
        <v>40</v>
      </c>
      <c r="E16" s="231">
        <f t="shared" si="0"/>
        <v>172</v>
      </c>
      <c r="F16" s="231">
        <v>781.2045454545455</v>
      </c>
      <c r="G16" s="231">
        <v>24.3</v>
      </c>
      <c r="H16" s="231">
        <v>605.18023255813955</v>
      </c>
    </row>
    <row r="17" spans="1:8">
      <c r="A17" s="42"/>
      <c r="B17" s="55"/>
      <c r="C17" s="231"/>
      <c r="D17" s="231"/>
      <c r="E17" s="231"/>
      <c r="F17" s="231"/>
      <c r="G17" s="231"/>
      <c r="H17" s="231"/>
    </row>
    <row r="18" spans="1:8" ht="15">
      <c r="A18" s="242" t="s">
        <v>848</v>
      </c>
      <c r="B18" s="242"/>
      <c r="C18" s="140"/>
      <c r="D18" s="140"/>
      <c r="E18" s="140"/>
      <c r="F18" s="140"/>
      <c r="G18" s="140"/>
      <c r="H18" s="231"/>
    </row>
    <row r="19" spans="1:8" ht="5.25" customHeight="1">
      <c r="A19" s="251"/>
      <c r="B19" s="252"/>
      <c r="C19" s="140"/>
      <c r="D19" s="140"/>
      <c r="E19" s="140"/>
      <c r="F19" s="140"/>
      <c r="G19" s="140"/>
      <c r="H19" s="231"/>
    </row>
    <row r="20" spans="1:8" ht="15">
      <c r="A20" s="248" t="s">
        <v>653</v>
      </c>
      <c r="B20" s="249"/>
      <c r="C20" s="253">
        <f>SUM(C22:C27)</f>
        <v>6903</v>
      </c>
      <c r="D20" s="253">
        <f>SUM(D22:D27)</f>
        <v>6233</v>
      </c>
      <c r="E20" s="253">
        <f>SUM(E22:E27)</f>
        <v>13136</v>
      </c>
      <c r="F20" s="250">
        <v>874.99058380414317</v>
      </c>
      <c r="G20" s="253">
        <v>28.191881918819188</v>
      </c>
      <c r="H20" s="250">
        <v>473.18666260657733</v>
      </c>
    </row>
    <row r="21" spans="1:8" ht="5.25" customHeight="1">
      <c r="A21" s="42"/>
      <c r="B21" s="55"/>
      <c r="C21" s="140"/>
      <c r="D21" s="140"/>
      <c r="E21" s="140"/>
      <c r="F21" s="231"/>
      <c r="G21" s="140"/>
      <c r="H21" s="231"/>
    </row>
    <row r="22" spans="1:8" ht="14.25">
      <c r="A22" s="42" t="s">
        <v>841</v>
      </c>
      <c r="B22" s="55"/>
      <c r="C22" s="231">
        <v>227</v>
      </c>
      <c r="D22" s="231">
        <v>223</v>
      </c>
      <c r="E22" s="231">
        <f t="shared" ref="E22:E27" si="1">SUM(C22:D22)</f>
        <v>450</v>
      </c>
      <c r="F22" s="231">
        <v>936.04845814977978</v>
      </c>
      <c r="G22" s="231">
        <v>16.511210762331839</v>
      </c>
      <c r="H22" s="231">
        <v>480.36666666666667</v>
      </c>
    </row>
    <row r="23" spans="1:8">
      <c r="A23" s="42" t="s">
        <v>796</v>
      </c>
      <c r="B23" s="55"/>
      <c r="C23" s="231">
        <v>796</v>
      </c>
      <c r="D23" s="231">
        <v>839</v>
      </c>
      <c r="E23" s="231">
        <f t="shared" si="1"/>
        <v>1635</v>
      </c>
      <c r="F23" s="231">
        <v>701.0062814070352</v>
      </c>
      <c r="G23" s="231">
        <v>26.730631704410012</v>
      </c>
      <c r="H23" s="231">
        <v>355.00183486238529</v>
      </c>
    </row>
    <row r="24" spans="1:8">
      <c r="A24" s="42" t="s">
        <v>797</v>
      </c>
      <c r="B24" s="55"/>
      <c r="C24" s="231">
        <v>1966</v>
      </c>
      <c r="D24" s="231">
        <v>1153</v>
      </c>
      <c r="E24" s="231">
        <f t="shared" si="1"/>
        <v>3119</v>
      </c>
      <c r="F24" s="231">
        <v>721.50050864699904</v>
      </c>
      <c r="G24" s="231">
        <v>47.15004336513443</v>
      </c>
      <c r="H24" s="231">
        <v>472.2135299775569</v>
      </c>
    </row>
    <row r="25" spans="1:8">
      <c r="A25" s="42" t="s">
        <v>798</v>
      </c>
      <c r="B25" s="55"/>
      <c r="C25" s="231">
        <v>3259</v>
      </c>
      <c r="D25" s="231">
        <v>1587</v>
      </c>
      <c r="E25" s="231">
        <f t="shared" si="1"/>
        <v>4846</v>
      </c>
      <c r="F25" s="231">
        <v>952.88677508438172</v>
      </c>
      <c r="G25" s="231">
        <v>36.833018273471957</v>
      </c>
      <c r="H25" s="231">
        <v>652.89145687164671</v>
      </c>
    </row>
    <row r="26" spans="1:8">
      <c r="A26" s="42" t="s">
        <v>799</v>
      </c>
      <c r="B26" s="55"/>
      <c r="C26" s="231">
        <v>655</v>
      </c>
      <c r="D26" s="231">
        <v>129</v>
      </c>
      <c r="E26" s="231">
        <f t="shared" si="1"/>
        <v>784</v>
      </c>
      <c r="F26" s="231">
        <v>1138.393893129771</v>
      </c>
      <c r="G26" s="231">
        <v>59.162790697674417</v>
      </c>
      <c r="H26" s="231">
        <v>960.81632653061229</v>
      </c>
    </row>
    <row r="27" spans="1:8">
      <c r="A27" s="42" t="s">
        <v>800</v>
      </c>
      <c r="B27" s="55"/>
      <c r="C27" s="254">
        <v>0</v>
      </c>
      <c r="D27" s="254">
        <v>2302</v>
      </c>
      <c r="E27" s="254">
        <f t="shared" si="1"/>
        <v>2302</v>
      </c>
      <c r="F27" s="254">
        <v>0</v>
      </c>
      <c r="G27" s="254">
        <v>12.667680278019114</v>
      </c>
      <c r="H27" s="254">
        <v>12.667680278019114</v>
      </c>
    </row>
    <row r="28" spans="1:8">
      <c r="A28" s="42"/>
      <c r="B28" s="55"/>
      <c r="C28" s="231"/>
      <c r="D28" s="231"/>
      <c r="E28" s="231"/>
      <c r="F28" s="231"/>
      <c r="G28" s="231"/>
      <c r="H28" s="231"/>
    </row>
    <row r="29" spans="1:8" ht="15">
      <c r="A29" s="242" t="s">
        <v>732</v>
      </c>
      <c r="B29" s="242"/>
      <c r="C29" s="140"/>
      <c r="D29" s="140"/>
      <c r="E29" s="140"/>
      <c r="F29" s="140"/>
      <c r="G29" s="140"/>
      <c r="H29" s="231"/>
    </row>
    <row r="30" spans="1:8" ht="5.25" customHeight="1">
      <c r="A30" s="251"/>
      <c r="B30" s="252"/>
      <c r="C30" s="140"/>
      <c r="D30" s="140"/>
      <c r="E30" s="140"/>
      <c r="F30" s="140"/>
      <c r="G30" s="140"/>
      <c r="H30" s="231"/>
    </row>
    <row r="31" spans="1:8" ht="15">
      <c r="A31" s="248" t="s">
        <v>653</v>
      </c>
      <c r="B31" s="249"/>
      <c r="C31" s="250">
        <f>SUM(C33:C39)</f>
        <v>6903</v>
      </c>
      <c r="D31" s="250">
        <f>SUM(D33:D39)</f>
        <v>6233</v>
      </c>
      <c r="E31" s="250">
        <f>SUM(E33:E39)</f>
        <v>13136</v>
      </c>
      <c r="F31" s="250">
        <v>874.99058380414317</v>
      </c>
      <c r="G31" s="250">
        <v>28.191881918819188</v>
      </c>
      <c r="H31" s="250">
        <v>473.18666260657733</v>
      </c>
    </row>
    <row r="32" spans="1:8" ht="5.25" customHeight="1">
      <c r="A32" s="42"/>
      <c r="B32" s="55"/>
      <c r="C32" s="231"/>
      <c r="D32" s="231"/>
      <c r="E32" s="231"/>
      <c r="F32" s="231"/>
      <c r="G32" s="231"/>
      <c r="H32" s="231"/>
    </row>
    <row r="33" spans="1:8">
      <c r="A33" s="42" t="s">
        <v>701</v>
      </c>
      <c r="B33" s="55"/>
      <c r="C33" s="231">
        <v>379</v>
      </c>
      <c r="D33" s="231">
        <v>206</v>
      </c>
      <c r="E33" s="231">
        <f t="shared" ref="E33:E39" si="2">SUM(C33:D33)</f>
        <v>585</v>
      </c>
      <c r="F33" s="231">
        <v>647.1213720316623</v>
      </c>
      <c r="G33" s="231">
        <v>41.737864077669904</v>
      </c>
      <c r="H33" s="231">
        <v>433.94358974358977</v>
      </c>
    </row>
    <row r="34" spans="1:8">
      <c r="A34" s="42" t="s">
        <v>702</v>
      </c>
      <c r="B34" s="55"/>
      <c r="C34" s="231">
        <v>213</v>
      </c>
      <c r="D34" s="231">
        <v>191</v>
      </c>
      <c r="E34" s="231">
        <f t="shared" si="2"/>
        <v>404</v>
      </c>
      <c r="F34" s="231">
        <v>759.25821596244134</v>
      </c>
      <c r="G34" s="231">
        <v>32.926701570680628</v>
      </c>
      <c r="H34" s="231">
        <v>415.86881188118809</v>
      </c>
    </row>
    <row r="35" spans="1:8">
      <c r="A35" s="42" t="s">
        <v>703</v>
      </c>
      <c r="B35" s="55"/>
      <c r="C35" s="231">
        <v>355</v>
      </c>
      <c r="D35" s="231">
        <v>440</v>
      </c>
      <c r="E35" s="231">
        <f t="shared" si="2"/>
        <v>795</v>
      </c>
      <c r="F35" s="231">
        <v>679.97183098591552</v>
      </c>
      <c r="G35" s="231">
        <v>32.888636363636365</v>
      </c>
      <c r="H35" s="231">
        <v>321.83773584905663</v>
      </c>
    </row>
    <row r="36" spans="1:8">
      <c r="A36" s="42" t="s">
        <v>704</v>
      </c>
      <c r="B36" s="55"/>
      <c r="C36" s="231">
        <v>679</v>
      </c>
      <c r="D36" s="231">
        <v>759</v>
      </c>
      <c r="E36" s="231">
        <f t="shared" si="2"/>
        <v>1438</v>
      </c>
      <c r="F36" s="231">
        <v>703.43740795287192</v>
      </c>
      <c r="G36" s="231">
        <v>26.776021080368906</v>
      </c>
      <c r="H36" s="231">
        <v>346.28442280945757</v>
      </c>
    </row>
    <row r="37" spans="1:8">
      <c r="A37" s="42" t="s">
        <v>705</v>
      </c>
      <c r="B37" s="55"/>
      <c r="C37" s="231">
        <v>1089</v>
      </c>
      <c r="D37" s="231">
        <v>1341</v>
      </c>
      <c r="E37" s="231">
        <f t="shared" si="2"/>
        <v>2430</v>
      </c>
      <c r="F37" s="231">
        <v>636.87144168962345</v>
      </c>
      <c r="G37" s="231">
        <v>28.908277404921702</v>
      </c>
      <c r="H37" s="231">
        <v>301.36584362139916</v>
      </c>
    </row>
    <row r="38" spans="1:8">
      <c r="A38" s="42" t="s">
        <v>706</v>
      </c>
      <c r="B38" s="55"/>
      <c r="C38" s="231">
        <v>1665</v>
      </c>
      <c r="D38" s="231">
        <v>1739</v>
      </c>
      <c r="E38" s="231">
        <f t="shared" si="2"/>
        <v>3404</v>
      </c>
      <c r="F38" s="231">
        <v>711.56036036036039</v>
      </c>
      <c r="G38" s="231">
        <v>28.05347901092582</v>
      </c>
      <c r="H38" s="231">
        <v>362.37749706227964</v>
      </c>
    </row>
    <row r="39" spans="1:8">
      <c r="A39" s="42" t="s">
        <v>733</v>
      </c>
      <c r="B39" s="55"/>
      <c r="C39" s="231">
        <v>2523</v>
      </c>
      <c r="D39" s="231">
        <v>1557</v>
      </c>
      <c r="E39" s="231">
        <f t="shared" si="2"/>
        <v>4080</v>
      </c>
      <c r="F39" s="231">
        <v>1203.231866825208</v>
      </c>
      <c r="G39" s="231">
        <v>24.719332048811818</v>
      </c>
      <c r="H39" s="231">
        <v>753.49068627450981</v>
      </c>
    </row>
    <row r="40" spans="1:8">
      <c r="A40" s="42"/>
      <c r="B40" s="55"/>
      <c r="C40" s="231"/>
      <c r="D40" s="231"/>
      <c r="E40" s="231"/>
      <c r="F40" s="231"/>
      <c r="G40" s="231"/>
      <c r="H40" s="231"/>
    </row>
    <row r="41" spans="1:8" ht="15">
      <c r="A41" s="242" t="s">
        <v>734</v>
      </c>
      <c r="B41" s="242"/>
      <c r="C41" s="140"/>
      <c r="D41" s="140"/>
      <c r="E41" s="140"/>
      <c r="F41" s="140"/>
      <c r="G41" s="140"/>
      <c r="H41" s="231"/>
    </row>
    <row r="42" spans="1:8" ht="5.25" customHeight="1">
      <c r="A42" s="251"/>
      <c r="B42" s="251"/>
      <c r="C42" s="140"/>
      <c r="D42" s="140"/>
      <c r="E42" s="140"/>
      <c r="F42" s="140"/>
      <c r="G42" s="140"/>
      <c r="H42" s="231"/>
    </row>
    <row r="43" spans="1:8" ht="15">
      <c r="A43" s="248" t="s">
        <v>653</v>
      </c>
      <c r="B43" s="249"/>
      <c r="C43" s="250">
        <f>SUM(C45:C46)</f>
        <v>6903</v>
      </c>
      <c r="D43" s="250">
        <f>SUM(D45:D46)</f>
        <v>6233</v>
      </c>
      <c r="E43" s="250">
        <f>SUM(E45:E46)</f>
        <v>13136</v>
      </c>
      <c r="F43" s="250">
        <v>874.99058380414317</v>
      </c>
      <c r="G43" s="250">
        <v>28.191881918819188</v>
      </c>
      <c r="H43" s="250">
        <v>473.18666260657733</v>
      </c>
    </row>
    <row r="44" spans="1:8" ht="5.25" customHeight="1">
      <c r="A44" s="9"/>
      <c r="B44" s="214"/>
      <c r="C44" s="255"/>
      <c r="D44" s="255"/>
      <c r="E44" s="255"/>
      <c r="F44" s="255"/>
      <c r="G44" s="255"/>
      <c r="H44" s="255"/>
    </row>
    <row r="45" spans="1:8">
      <c r="A45" s="42" t="s">
        <v>712</v>
      </c>
      <c r="B45" s="55"/>
      <c r="C45" s="231">
        <v>2600</v>
      </c>
      <c r="D45" s="231">
        <v>2316</v>
      </c>
      <c r="E45" s="231">
        <f>SUM(C45:D45)</f>
        <v>4916</v>
      </c>
      <c r="F45" s="231">
        <v>690.5707692307692</v>
      </c>
      <c r="G45" s="231">
        <v>32.588082901554401</v>
      </c>
      <c r="H45" s="231">
        <v>380.58543531326279</v>
      </c>
    </row>
    <row r="46" spans="1:8">
      <c r="A46" s="42" t="s">
        <v>713</v>
      </c>
      <c r="B46" s="55"/>
      <c r="C46" s="231">
        <v>4303</v>
      </c>
      <c r="D46" s="231">
        <v>3917</v>
      </c>
      <c r="E46" s="231">
        <f>SUM(C46:D46)</f>
        <v>8220</v>
      </c>
      <c r="F46" s="231">
        <v>986.42249593306997</v>
      </c>
      <c r="G46" s="231">
        <v>25.592545315292316</v>
      </c>
      <c r="H46" s="231">
        <v>528.56715328467158</v>
      </c>
    </row>
    <row r="47" spans="1:8" ht="15">
      <c r="A47" s="50"/>
      <c r="B47" s="50"/>
      <c r="C47" s="50"/>
      <c r="D47" s="50"/>
      <c r="E47" s="50"/>
      <c r="F47" s="50"/>
      <c r="G47" s="50"/>
      <c r="H47" s="50"/>
    </row>
    <row r="48" spans="1:8">
      <c r="A48" s="12" t="s">
        <v>667</v>
      </c>
      <c r="B48" s="12"/>
      <c r="C48" s="256"/>
      <c r="D48" s="256"/>
      <c r="E48" s="256"/>
      <c r="F48" s="256"/>
      <c r="G48" s="256"/>
      <c r="H48" s="256"/>
    </row>
    <row r="49" spans="1:8">
      <c r="A49" s="238"/>
      <c r="B49" s="12"/>
      <c r="C49" s="256"/>
      <c r="D49" s="256"/>
      <c r="E49" s="256"/>
      <c r="F49" s="256"/>
      <c r="G49" s="256"/>
      <c r="H49" s="256"/>
    </row>
    <row r="50" spans="1:8">
      <c r="A50" s="12" t="s">
        <v>295</v>
      </c>
      <c r="B50" s="12"/>
      <c r="C50" s="256"/>
      <c r="D50" s="256"/>
      <c r="E50" s="256"/>
      <c r="F50" s="256"/>
      <c r="G50" s="256"/>
      <c r="H50" s="256"/>
    </row>
    <row r="51" spans="1:8">
      <c r="A51" s="120" t="s">
        <v>737</v>
      </c>
      <c r="B51" s="12"/>
      <c r="C51" s="256"/>
      <c r="D51" s="256"/>
      <c r="E51" s="256"/>
      <c r="F51" s="256"/>
      <c r="G51" s="256"/>
      <c r="H51" s="256"/>
    </row>
    <row r="52" spans="1:8">
      <c r="A52" s="158" t="s">
        <v>849</v>
      </c>
      <c r="B52" s="159"/>
      <c r="C52" s="256"/>
      <c r="D52" s="256"/>
      <c r="E52" s="256"/>
      <c r="F52" s="256"/>
      <c r="G52" s="256"/>
      <c r="H52" s="256"/>
    </row>
    <row r="53" spans="1:8">
      <c r="A53" s="159" t="s">
        <v>850</v>
      </c>
      <c r="B53" s="12"/>
      <c r="C53" s="256"/>
      <c r="D53" s="256"/>
      <c r="E53" s="256"/>
      <c r="F53" s="256"/>
      <c r="G53" s="256"/>
      <c r="H53" s="256"/>
    </row>
    <row r="54" spans="1:8">
      <c r="A54" s="65" t="s">
        <v>851</v>
      </c>
      <c r="B54" s="238"/>
      <c r="C54" s="256"/>
      <c r="D54" s="256"/>
      <c r="E54" s="256"/>
      <c r="F54" s="256"/>
      <c r="G54" s="256"/>
      <c r="H54" s="256"/>
    </row>
    <row r="55" spans="1:8">
      <c r="A55" s="238"/>
      <c r="B55" s="238"/>
      <c r="C55" s="256"/>
      <c r="D55" s="256"/>
      <c r="E55" s="256"/>
      <c r="F55" s="256"/>
      <c r="G55" s="256"/>
      <c r="H55" s="256"/>
    </row>
    <row r="56" spans="1:8">
      <c r="A56" s="238"/>
      <c r="B56" s="238"/>
      <c r="C56" s="256"/>
      <c r="D56" s="256"/>
      <c r="E56" s="256"/>
      <c r="F56" s="256"/>
      <c r="G56" s="256"/>
      <c r="H56" s="256"/>
    </row>
  </sheetData>
  <mergeCells count="1">
    <mergeCell ref="F4:H4"/>
  </mergeCells>
  <pageMargins left="0.7" right="0.7" top="0.78740157499999996" bottom="0.78740157499999996" header="0.3" footer="0.3"/>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heetViews>
  <sheetFormatPr baseColWidth="10" defaultColWidth="11.42578125" defaultRowHeight="12.75"/>
  <cols>
    <col min="1" max="1" width="12" style="104" customWidth="1"/>
    <col min="2" max="2" width="22.140625" style="104" customWidth="1"/>
    <col min="3" max="3" width="13.5703125" style="175" customWidth="1"/>
    <col min="4" max="7" width="11.140625" style="175" customWidth="1"/>
    <col min="8" max="9" width="11.140625" style="103" customWidth="1"/>
    <col min="10" max="10" width="11.140625" customWidth="1"/>
    <col min="11" max="17" width="8.85546875" customWidth="1"/>
    <col min="18" max="18" width="3.140625" customWidth="1"/>
    <col min="19" max="25" width="8.85546875" customWidth="1"/>
    <col min="26" max="26" width="14.85546875" bestFit="1" customWidth="1"/>
    <col min="27" max="50" width="10.85546875" customWidth="1"/>
  </cols>
  <sheetData>
    <row r="1" spans="1:9" ht="15" customHeight="1">
      <c r="A1" s="160" t="s">
        <v>852</v>
      </c>
      <c r="B1" s="161"/>
    </row>
    <row r="2" spans="1:9" ht="18.75">
      <c r="A2" s="8" t="s">
        <v>717</v>
      </c>
      <c r="B2" s="215"/>
    </row>
    <row r="3" spans="1:9" ht="19.5">
      <c r="A3" s="8" t="s">
        <v>853</v>
      </c>
      <c r="B3" s="126"/>
      <c r="C3" s="126"/>
      <c r="D3" s="126"/>
      <c r="E3" s="126"/>
      <c r="F3" s="126"/>
      <c r="I3" s="113"/>
    </row>
    <row r="4" spans="1:9" ht="46.5">
      <c r="A4" s="50"/>
      <c r="B4" s="50" t="s">
        <v>854</v>
      </c>
      <c r="C4" s="50" t="s">
        <v>827</v>
      </c>
      <c r="D4" s="50" t="s">
        <v>855</v>
      </c>
      <c r="E4" s="50" t="s">
        <v>829</v>
      </c>
      <c r="F4" s="50" t="s">
        <v>830</v>
      </c>
      <c r="G4" s="50" t="s">
        <v>831</v>
      </c>
      <c r="H4" s="50" t="s">
        <v>762</v>
      </c>
      <c r="I4" s="50" t="s">
        <v>763</v>
      </c>
    </row>
    <row r="5" spans="1:9" ht="20.25" customHeight="1">
      <c r="A5" s="258" t="s">
        <v>726</v>
      </c>
      <c r="B5" s="243"/>
      <c r="C5" s="259"/>
      <c r="D5" s="259"/>
      <c r="E5" s="259"/>
      <c r="F5" s="259"/>
      <c r="G5" s="260"/>
      <c r="H5" s="260"/>
      <c r="I5" s="260"/>
    </row>
    <row r="6" spans="1:9" ht="5.25" customHeight="1">
      <c r="A6" s="246"/>
      <c r="B6" s="247"/>
      <c r="C6" s="261"/>
      <c r="D6" s="261"/>
      <c r="E6" s="261"/>
      <c r="F6" s="261"/>
      <c r="G6" s="262"/>
      <c r="H6" s="262"/>
      <c r="I6" s="262"/>
    </row>
    <row r="7" spans="1:9" ht="15">
      <c r="A7" s="248" t="s">
        <v>653</v>
      </c>
      <c r="B7" s="249"/>
      <c r="C7" s="263">
        <f t="shared" ref="C7:H7" si="0">SUM(C9:C14)</f>
        <v>328.90600000000001</v>
      </c>
      <c r="D7" s="263">
        <f t="shared" si="0"/>
        <v>1501.751</v>
      </c>
      <c r="E7" s="263">
        <f t="shared" si="0"/>
        <v>1830.8710000000001</v>
      </c>
      <c r="F7" s="263">
        <f t="shared" si="0"/>
        <v>2082.4949999999999</v>
      </c>
      <c r="G7" s="263">
        <f t="shared" si="0"/>
        <v>279.04199999999997</v>
      </c>
      <c r="H7" s="263">
        <f t="shared" si="0"/>
        <v>29.108000000000004</v>
      </c>
      <c r="I7" s="263">
        <f>SUM(C7:H7)</f>
        <v>6052.1730000000007</v>
      </c>
    </row>
    <row r="8" spans="1:9" ht="5.25" customHeight="1">
      <c r="A8" s="42"/>
      <c r="B8" s="55"/>
      <c r="C8" s="115"/>
      <c r="D8" s="115"/>
      <c r="E8" s="115"/>
      <c r="F8" s="115"/>
      <c r="G8" s="115"/>
      <c r="H8" s="115"/>
      <c r="I8" s="115"/>
    </row>
    <row r="9" spans="1:9">
      <c r="A9" s="42" t="s">
        <v>690</v>
      </c>
      <c r="B9" s="55"/>
      <c r="C9" s="115">
        <v>7.5579999999999998</v>
      </c>
      <c r="D9" s="115">
        <v>88.563999999999993</v>
      </c>
      <c r="E9" s="115">
        <v>212.83999999999997</v>
      </c>
      <c r="F9" s="115">
        <v>579.39199999999994</v>
      </c>
      <c r="G9" s="115">
        <v>62.252000000000002</v>
      </c>
      <c r="H9" s="185">
        <v>18.399000000000001</v>
      </c>
      <c r="I9" s="115">
        <f t="shared" ref="I9:I14" si="1">SUM(A9:H9)</f>
        <v>969.00499999999988</v>
      </c>
    </row>
    <row r="10" spans="1:9">
      <c r="A10" s="42" t="s">
        <v>691</v>
      </c>
      <c r="B10" s="55"/>
      <c r="C10" s="115">
        <v>43.015999999999998</v>
      </c>
      <c r="D10" s="115">
        <v>145.43800000000002</v>
      </c>
      <c r="E10" s="115">
        <v>328.13400000000001</v>
      </c>
      <c r="F10" s="115">
        <v>391.58500000000004</v>
      </c>
      <c r="G10" s="115">
        <v>68.027999999999992</v>
      </c>
      <c r="H10" s="185">
        <v>0.63400000000000001</v>
      </c>
      <c r="I10" s="115">
        <f t="shared" si="1"/>
        <v>976.83500000000004</v>
      </c>
    </row>
    <row r="11" spans="1:9">
      <c r="A11" s="42" t="s">
        <v>728</v>
      </c>
      <c r="B11" s="55"/>
      <c r="C11" s="115">
        <v>167.899</v>
      </c>
      <c r="D11" s="115">
        <v>721.65200000000004</v>
      </c>
      <c r="E11" s="115">
        <v>609.53099999999995</v>
      </c>
      <c r="F11" s="115">
        <v>452.64400000000001</v>
      </c>
      <c r="G11" s="115">
        <v>64.906000000000006</v>
      </c>
      <c r="H11" s="185">
        <v>6.4189999999999996</v>
      </c>
      <c r="I11" s="115">
        <f t="shared" si="1"/>
        <v>2023.0509999999999</v>
      </c>
    </row>
    <row r="12" spans="1:9">
      <c r="A12" s="42" t="s">
        <v>764</v>
      </c>
      <c r="B12" s="55"/>
      <c r="C12" s="115">
        <v>110.425</v>
      </c>
      <c r="D12" s="115">
        <v>535.76499999999999</v>
      </c>
      <c r="E12" s="115">
        <v>624.90800000000002</v>
      </c>
      <c r="F12" s="115">
        <v>587.84500000000003</v>
      </c>
      <c r="G12" s="115">
        <v>67.834000000000003</v>
      </c>
      <c r="H12" s="185">
        <v>3.4489999999999998</v>
      </c>
      <c r="I12" s="115">
        <f t="shared" si="1"/>
        <v>1930.2260000000001</v>
      </c>
    </row>
    <row r="13" spans="1:9">
      <c r="A13" s="42" t="s">
        <v>694</v>
      </c>
      <c r="B13" s="55"/>
      <c r="C13" s="115">
        <v>0</v>
      </c>
      <c r="D13" s="115">
        <v>2.19</v>
      </c>
      <c r="E13" s="115">
        <v>14.393000000000001</v>
      </c>
      <c r="F13" s="115">
        <v>26.367000000000001</v>
      </c>
      <c r="G13" s="115">
        <v>0.93199999999999994</v>
      </c>
      <c r="H13" s="185">
        <v>9.2999999999999999E-2</v>
      </c>
      <c r="I13" s="115">
        <f t="shared" si="1"/>
        <v>43.975000000000009</v>
      </c>
    </row>
    <row r="14" spans="1:9">
      <c r="A14" s="42" t="s">
        <v>695</v>
      </c>
      <c r="B14" s="55"/>
      <c r="C14" s="115">
        <v>8.0000000000000002E-3</v>
      </c>
      <c r="D14" s="115">
        <v>8.1419999999999995</v>
      </c>
      <c r="E14" s="115">
        <v>41.064999999999998</v>
      </c>
      <c r="F14" s="115">
        <v>44.662000000000006</v>
      </c>
      <c r="G14" s="115">
        <v>15.09</v>
      </c>
      <c r="H14" s="185">
        <v>0.114</v>
      </c>
      <c r="I14" s="115">
        <f t="shared" si="1"/>
        <v>109.08100000000002</v>
      </c>
    </row>
    <row r="15" spans="1:9">
      <c r="A15" s="42"/>
      <c r="B15" s="55"/>
      <c r="C15" s="115"/>
      <c r="D15" s="115"/>
      <c r="E15" s="115"/>
      <c r="F15" s="115"/>
      <c r="G15" s="115"/>
      <c r="H15" s="115"/>
      <c r="I15" s="115"/>
    </row>
    <row r="16" spans="1:9" ht="15">
      <c r="A16" s="621" t="s">
        <v>856</v>
      </c>
      <c r="B16" s="621"/>
      <c r="C16" s="621"/>
      <c r="D16" s="621"/>
      <c r="E16" s="621"/>
      <c r="F16" s="621"/>
      <c r="G16" s="260"/>
      <c r="H16" s="260"/>
      <c r="I16" s="260"/>
    </row>
    <row r="17" spans="1:9" ht="5.25" customHeight="1">
      <c r="A17" s="42"/>
      <c r="B17" s="55"/>
      <c r="C17" s="55"/>
      <c r="D17" s="55"/>
      <c r="E17" s="55"/>
      <c r="F17" s="55"/>
      <c r="G17" s="151"/>
      <c r="H17" s="151"/>
      <c r="I17" s="151"/>
    </row>
    <row r="18" spans="1:9" ht="15">
      <c r="A18" s="248" t="s">
        <v>654</v>
      </c>
      <c r="B18" s="249"/>
      <c r="C18" s="263">
        <f t="shared" ref="C18:I18" si="2">SUM(C20:C31)</f>
        <v>328.875</v>
      </c>
      <c r="D18" s="263">
        <f t="shared" si="2"/>
        <v>1501.7510000000002</v>
      </c>
      <c r="E18" s="263">
        <f t="shared" si="2"/>
        <v>1830.8710000000001</v>
      </c>
      <c r="F18" s="263">
        <f t="shared" si="2"/>
        <v>2082.4949999999999</v>
      </c>
      <c r="G18" s="263">
        <f t="shared" si="2"/>
        <v>279.04199999999997</v>
      </c>
      <c r="H18" s="263">
        <f t="shared" si="2"/>
        <v>29.108000000000001</v>
      </c>
      <c r="I18" s="263">
        <f t="shared" si="2"/>
        <v>6052.1419999999998</v>
      </c>
    </row>
    <row r="19" spans="1:9" ht="5.25" customHeight="1">
      <c r="A19" s="42"/>
      <c r="B19" s="55"/>
      <c r="C19" s="115"/>
      <c r="D19" s="115"/>
      <c r="E19" s="115"/>
      <c r="F19" s="115"/>
      <c r="G19" s="115"/>
      <c r="H19" s="115"/>
      <c r="I19" s="115"/>
    </row>
    <row r="20" spans="1:9">
      <c r="A20" s="42" t="s">
        <v>655</v>
      </c>
      <c r="B20" s="55"/>
      <c r="C20" s="115">
        <v>5.0000000000000001E-3</v>
      </c>
      <c r="D20" s="115">
        <v>18.957999999999998</v>
      </c>
      <c r="E20" s="115">
        <v>38.903999999999996</v>
      </c>
      <c r="F20" s="115">
        <v>44.852999999999994</v>
      </c>
      <c r="G20" s="115">
        <v>6.4939999999999998</v>
      </c>
      <c r="H20" s="185">
        <v>0</v>
      </c>
      <c r="I20" s="115">
        <f t="shared" ref="I20:I31" si="3">SUM(A20:H20)</f>
        <v>109.21399999999998</v>
      </c>
    </row>
    <row r="21" spans="1:9">
      <c r="A21" s="42" t="s">
        <v>656</v>
      </c>
      <c r="B21" s="55"/>
      <c r="C21" s="115">
        <v>0.88300000000000001</v>
      </c>
      <c r="D21" s="115">
        <v>25.041</v>
      </c>
      <c r="E21" s="115">
        <v>35.852000000000004</v>
      </c>
      <c r="F21" s="115">
        <v>33.610999999999997</v>
      </c>
      <c r="G21" s="115">
        <v>3.5469999999999997</v>
      </c>
      <c r="H21" s="185">
        <v>3.5999999999999997E-2</v>
      </c>
      <c r="I21" s="115">
        <f t="shared" si="3"/>
        <v>98.97</v>
      </c>
    </row>
    <row r="22" spans="1:9">
      <c r="A22" s="42" t="s">
        <v>657</v>
      </c>
      <c r="B22" s="55"/>
      <c r="C22" s="115">
        <v>4.2229999999999999</v>
      </c>
      <c r="D22" s="115">
        <v>103.19399999999999</v>
      </c>
      <c r="E22" s="115">
        <v>138.86099999999999</v>
      </c>
      <c r="F22" s="115">
        <v>155.59800000000001</v>
      </c>
      <c r="G22" s="115">
        <v>25.891000000000002</v>
      </c>
      <c r="H22" s="185">
        <v>0.49099999999999999</v>
      </c>
      <c r="I22" s="115">
        <f t="shared" si="3"/>
        <v>428.25799999999998</v>
      </c>
    </row>
    <row r="23" spans="1:9">
      <c r="A23" s="42" t="s">
        <v>658</v>
      </c>
      <c r="B23" s="55"/>
      <c r="C23" s="115">
        <v>5.9880000000000004</v>
      </c>
      <c r="D23" s="115">
        <v>58.625999999999998</v>
      </c>
      <c r="E23" s="115">
        <v>65.087000000000003</v>
      </c>
      <c r="F23" s="115">
        <v>57.127000000000002</v>
      </c>
      <c r="G23" s="115">
        <v>7.3579999999999997</v>
      </c>
      <c r="H23" s="185">
        <v>1.56</v>
      </c>
      <c r="I23" s="115">
        <f t="shared" si="3"/>
        <v>195.74600000000004</v>
      </c>
    </row>
    <row r="24" spans="1:9">
      <c r="A24" s="42" t="s">
        <v>659</v>
      </c>
      <c r="B24" s="55"/>
      <c r="C24" s="115">
        <v>5.4779999999999998</v>
      </c>
      <c r="D24" s="115">
        <v>65.515000000000001</v>
      </c>
      <c r="E24" s="115">
        <v>82.382999999999996</v>
      </c>
      <c r="F24" s="115">
        <v>94.673999999999992</v>
      </c>
      <c r="G24" s="115">
        <v>11.734999999999999</v>
      </c>
      <c r="H24" s="185">
        <v>0</v>
      </c>
      <c r="I24" s="115">
        <f t="shared" si="3"/>
        <v>259.78499999999997</v>
      </c>
    </row>
    <row r="25" spans="1:9">
      <c r="A25" s="42" t="s">
        <v>660</v>
      </c>
      <c r="B25" s="55"/>
      <c r="C25" s="115">
        <v>8.9570000000000007</v>
      </c>
      <c r="D25" s="115">
        <v>129.91399999999999</v>
      </c>
      <c r="E25" s="115">
        <v>228.95400000000001</v>
      </c>
      <c r="F25" s="115">
        <v>194.28899999999999</v>
      </c>
      <c r="G25" s="115">
        <v>16.262</v>
      </c>
      <c r="H25" s="185">
        <v>1.6240000000000001</v>
      </c>
      <c r="I25" s="115">
        <f t="shared" si="3"/>
        <v>580</v>
      </c>
    </row>
    <row r="26" spans="1:9">
      <c r="A26" s="42" t="s">
        <v>661</v>
      </c>
      <c r="B26" s="55"/>
      <c r="C26" s="115">
        <v>18.902000000000001</v>
      </c>
      <c r="D26" s="115">
        <v>125.867</v>
      </c>
      <c r="E26" s="115">
        <v>164.756</v>
      </c>
      <c r="F26" s="115">
        <v>172.04399999999998</v>
      </c>
      <c r="G26" s="115">
        <v>25.695</v>
      </c>
      <c r="H26" s="185">
        <v>0.41699999999999998</v>
      </c>
      <c r="I26" s="115">
        <f t="shared" si="3"/>
        <v>507.68099999999993</v>
      </c>
    </row>
    <row r="27" spans="1:9">
      <c r="A27" s="42" t="s">
        <v>662</v>
      </c>
      <c r="B27" s="55"/>
      <c r="C27" s="115">
        <v>19.853999999999999</v>
      </c>
      <c r="D27" s="115">
        <v>137.065</v>
      </c>
      <c r="E27" s="115">
        <v>194.15200000000002</v>
      </c>
      <c r="F27" s="115">
        <v>197.827</v>
      </c>
      <c r="G27" s="115">
        <v>28.985000000000003</v>
      </c>
      <c r="H27" s="185">
        <v>1.149</v>
      </c>
      <c r="I27" s="115">
        <f t="shared" si="3"/>
        <v>579.03200000000004</v>
      </c>
    </row>
    <row r="28" spans="1:9">
      <c r="A28" s="42" t="s">
        <v>663</v>
      </c>
      <c r="B28" s="55"/>
      <c r="C28" s="115">
        <v>3.9889999999999999</v>
      </c>
      <c r="D28" s="115">
        <v>55.805999999999997</v>
      </c>
      <c r="E28" s="115">
        <v>88.956000000000003</v>
      </c>
      <c r="F28" s="115">
        <v>68.60799999999999</v>
      </c>
      <c r="G28" s="115">
        <v>10.732999999999999</v>
      </c>
      <c r="H28" s="185">
        <v>0.754</v>
      </c>
      <c r="I28" s="115">
        <f t="shared" si="3"/>
        <v>228.84599999999998</v>
      </c>
    </row>
    <row r="29" spans="1:9">
      <c r="A29" s="42" t="s">
        <v>664</v>
      </c>
      <c r="B29" s="55"/>
      <c r="C29" s="115">
        <v>28.088999999999999</v>
      </c>
      <c r="D29" s="115">
        <v>83.049000000000007</v>
      </c>
      <c r="E29" s="115">
        <v>140.78700000000001</v>
      </c>
      <c r="F29" s="115">
        <v>134.36000000000001</v>
      </c>
      <c r="G29" s="115">
        <v>21.358000000000004</v>
      </c>
      <c r="H29" s="185">
        <v>1.1910000000000001</v>
      </c>
      <c r="I29" s="115">
        <f t="shared" si="3"/>
        <v>408.834</v>
      </c>
    </row>
    <row r="30" spans="1:9">
      <c r="A30" s="42" t="s">
        <v>665</v>
      </c>
      <c r="B30" s="55"/>
      <c r="C30" s="115">
        <v>15.333</v>
      </c>
      <c r="D30" s="115">
        <v>153.06200000000001</v>
      </c>
      <c r="E30" s="115">
        <v>152.90600000000001</v>
      </c>
      <c r="F30" s="115">
        <v>169.44900000000001</v>
      </c>
      <c r="G30" s="115">
        <v>30.154</v>
      </c>
      <c r="H30" s="185">
        <v>4.6950000000000003</v>
      </c>
      <c r="I30" s="115">
        <f t="shared" si="3"/>
        <v>525.59900000000016</v>
      </c>
    </row>
    <row r="31" spans="1:9">
      <c r="A31" s="42" t="s">
        <v>666</v>
      </c>
      <c r="B31" s="55"/>
      <c r="C31" s="115">
        <v>217.17400000000001</v>
      </c>
      <c r="D31" s="115">
        <v>545.654</v>
      </c>
      <c r="E31" s="115">
        <v>499.27300000000002</v>
      </c>
      <c r="F31" s="115">
        <v>760.05500000000006</v>
      </c>
      <c r="G31" s="115">
        <v>90.83</v>
      </c>
      <c r="H31" s="185">
        <v>17.190999999999999</v>
      </c>
      <c r="I31" s="115">
        <f t="shared" si="3"/>
        <v>2130.1770000000001</v>
      </c>
    </row>
    <row r="32" spans="1:9">
      <c r="A32" s="42"/>
      <c r="B32" s="55"/>
      <c r="C32" s="115"/>
      <c r="D32" s="115"/>
      <c r="E32" s="115"/>
      <c r="F32" s="115"/>
      <c r="G32" s="115"/>
      <c r="H32" s="115"/>
      <c r="I32" s="115"/>
    </row>
    <row r="33" spans="1:9" ht="15">
      <c r="A33" s="242" t="s">
        <v>732</v>
      </c>
      <c r="B33" s="242"/>
      <c r="C33" s="259"/>
      <c r="D33" s="259"/>
      <c r="E33" s="259"/>
      <c r="F33" s="259"/>
      <c r="G33" s="260"/>
      <c r="H33" s="260"/>
      <c r="I33" s="260"/>
    </row>
    <row r="34" spans="1:9" ht="5.25" customHeight="1">
      <c r="A34" s="251"/>
      <c r="B34" s="252"/>
      <c r="C34" s="264"/>
      <c r="D34" s="264"/>
      <c r="E34" s="264"/>
      <c r="F34" s="264"/>
      <c r="G34" s="151"/>
      <c r="H34" s="151"/>
      <c r="I34" s="151"/>
    </row>
    <row r="35" spans="1:9" ht="15">
      <c r="A35" s="248" t="s">
        <v>653</v>
      </c>
      <c r="B35" s="249"/>
      <c r="C35" s="263">
        <f t="shared" ref="C35:I35" si="4">SUM(C37:C43)</f>
        <v>328.875</v>
      </c>
      <c r="D35" s="263">
        <f t="shared" si="4"/>
        <v>1501.751</v>
      </c>
      <c r="E35" s="263">
        <f t="shared" si="4"/>
        <v>1830.8709999999999</v>
      </c>
      <c r="F35" s="263">
        <f t="shared" si="4"/>
        <v>2082.4949999999999</v>
      </c>
      <c r="G35" s="263">
        <f t="shared" si="4"/>
        <v>279.04200000000003</v>
      </c>
      <c r="H35" s="263">
        <f t="shared" si="4"/>
        <v>29.108000000000001</v>
      </c>
      <c r="I35" s="263">
        <f t="shared" si="4"/>
        <v>6052.1419999999998</v>
      </c>
    </row>
    <row r="36" spans="1:9" ht="5.25" customHeight="1">
      <c r="A36" s="42"/>
      <c r="B36" s="55"/>
      <c r="C36" s="115"/>
      <c r="D36" s="115"/>
      <c r="E36" s="115"/>
      <c r="F36" s="115"/>
      <c r="G36" s="115"/>
      <c r="H36" s="115"/>
      <c r="I36" s="115"/>
    </row>
    <row r="37" spans="1:9">
      <c r="A37" s="42" t="s">
        <v>701</v>
      </c>
      <c r="B37" s="55"/>
      <c r="C37" s="115">
        <v>40.036000000000001</v>
      </c>
      <c r="D37" s="115">
        <v>93.656999999999996</v>
      </c>
      <c r="E37" s="115">
        <v>182.11099999999999</v>
      </c>
      <c r="F37" s="115">
        <v>142.976</v>
      </c>
      <c r="G37" s="115">
        <v>41.783000000000001</v>
      </c>
      <c r="H37" s="185">
        <v>0.92500000000000004</v>
      </c>
      <c r="I37" s="115">
        <f>SUM(C37:H37)</f>
        <v>501.488</v>
      </c>
    </row>
    <row r="38" spans="1:9">
      <c r="A38" s="42" t="s">
        <v>702</v>
      </c>
      <c r="B38" s="55"/>
      <c r="C38" s="115">
        <v>4.6609999999999996</v>
      </c>
      <c r="D38" s="115">
        <v>51.914999999999999</v>
      </c>
      <c r="E38" s="115">
        <v>67.462000000000003</v>
      </c>
      <c r="F38" s="115">
        <v>66.781999999999996</v>
      </c>
      <c r="G38" s="115">
        <v>13.212</v>
      </c>
      <c r="H38" s="185">
        <v>0.81100000000000005</v>
      </c>
      <c r="I38" s="115">
        <f t="shared" ref="I38:I43" si="5">SUM(C38:H38)</f>
        <v>204.84299999999999</v>
      </c>
    </row>
    <row r="39" spans="1:9">
      <c r="A39" s="42" t="s">
        <v>703</v>
      </c>
      <c r="B39" s="55"/>
      <c r="C39" s="115">
        <v>10.678000000000001</v>
      </c>
      <c r="D39" s="115">
        <v>78.322000000000003</v>
      </c>
      <c r="E39" s="115">
        <v>88.492000000000004</v>
      </c>
      <c r="F39" s="115">
        <v>115.39400000000001</v>
      </c>
      <c r="G39" s="115">
        <v>21.484999999999999</v>
      </c>
      <c r="H39" s="185">
        <v>2.0089999999999999</v>
      </c>
      <c r="I39" s="115">
        <f t="shared" si="5"/>
        <v>316.38000000000005</v>
      </c>
    </row>
    <row r="40" spans="1:9">
      <c r="A40" s="42" t="s">
        <v>704</v>
      </c>
      <c r="B40" s="55"/>
      <c r="C40" s="115">
        <v>24.161999999999999</v>
      </c>
      <c r="D40" s="115">
        <v>128.137</v>
      </c>
      <c r="E40" s="115">
        <v>174.81299999999999</v>
      </c>
      <c r="F40" s="115">
        <v>215.18700000000001</v>
      </c>
      <c r="G40" s="115">
        <v>31.35</v>
      </c>
      <c r="H40" s="185">
        <v>3.3090000000000002</v>
      </c>
      <c r="I40" s="115">
        <f t="shared" si="5"/>
        <v>576.95799999999997</v>
      </c>
    </row>
    <row r="41" spans="1:9">
      <c r="A41" s="42" t="s">
        <v>705</v>
      </c>
      <c r="B41" s="55"/>
      <c r="C41" s="115">
        <v>58.917999999999999</v>
      </c>
      <c r="D41" s="115">
        <v>225.27</v>
      </c>
      <c r="E41" s="115">
        <v>296.05700000000002</v>
      </c>
      <c r="F41" s="115">
        <v>329.512</v>
      </c>
      <c r="G41" s="115">
        <v>42.325000000000003</v>
      </c>
      <c r="H41" s="185">
        <v>6.2089999999999996</v>
      </c>
      <c r="I41" s="115">
        <f t="shared" si="5"/>
        <v>958.29100000000005</v>
      </c>
    </row>
    <row r="42" spans="1:9">
      <c r="A42" s="42" t="s">
        <v>706</v>
      </c>
      <c r="B42" s="55"/>
      <c r="C42" s="115">
        <v>86.391999999999996</v>
      </c>
      <c r="D42" s="115">
        <v>397.14299999999997</v>
      </c>
      <c r="E42" s="115">
        <v>421.69400000000002</v>
      </c>
      <c r="F42" s="115">
        <v>511.1</v>
      </c>
      <c r="G42" s="115">
        <v>54.655000000000001</v>
      </c>
      <c r="H42" s="185">
        <v>8.2829999999999995</v>
      </c>
      <c r="I42" s="115">
        <f t="shared" si="5"/>
        <v>1479.2670000000001</v>
      </c>
    </row>
    <row r="43" spans="1:9" ht="14.25" customHeight="1">
      <c r="A43" s="42" t="s">
        <v>733</v>
      </c>
      <c r="B43" s="55"/>
      <c r="C43" s="115">
        <v>104.02800000000001</v>
      </c>
      <c r="D43" s="115">
        <v>527.30700000000002</v>
      </c>
      <c r="E43" s="115">
        <v>600.24199999999996</v>
      </c>
      <c r="F43" s="115">
        <v>701.54399999999998</v>
      </c>
      <c r="G43" s="115">
        <v>74.231999999999999</v>
      </c>
      <c r="H43" s="185">
        <v>7.5620000000000003</v>
      </c>
      <c r="I43" s="115">
        <f t="shared" si="5"/>
        <v>2014.915</v>
      </c>
    </row>
    <row r="44" spans="1:9" ht="14.25" customHeight="1">
      <c r="A44" s="42"/>
      <c r="B44" s="55"/>
      <c r="C44" s="115"/>
      <c r="D44" s="115"/>
      <c r="E44" s="115"/>
      <c r="F44" s="115"/>
      <c r="G44" s="115"/>
      <c r="H44" s="115"/>
      <c r="I44" s="115"/>
    </row>
    <row r="45" spans="1:9" ht="24" customHeight="1">
      <c r="A45" s="242" t="s">
        <v>734</v>
      </c>
      <c r="B45" s="242"/>
      <c r="C45" s="259"/>
      <c r="D45" s="259"/>
      <c r="E45" s="259"/>
      <c r="F45" s="259"/>
      <c r="G45" s="260"/>
      <c r="H45" s="260"/>
      <c r="I45" s="260"/>
    </row>
    <row r="46" spans="1:9" ht="5.25" customHeight="1">
      <c r="A46" s="251"/>
      <c r="B46" s="251"/>
      <c r="C46" s="264"/>
      <c r="D46" s="264"/>
      <c r="E46" s="264"/>
      <c r="F46" s="264"/>
      <c r="G46" s="151"/>
      <c r="H46" s="151"/>
      <c r="I46" s="151"/>
    </row>
    <row r="47" spans="1:9" ht="15">
      <c r="A47" s="248" t="s">
        <v>653</v>
      </c>
      <c r="B47" s="249"/>
      <c r="C47" s="263">
        <f t="shared" ref="C47:I47" si="6">SUM(C49:C50)</f>
        <v>328.875</v>
      </c>
      <c r="D47" s="263">
        <f t="shared" si="6"/>
        <v>1501.7510000000002</v>
      </c>
      <c r="E47" s="263">
        <f t="shared" si="6"/>
        <v>1830.8709999999999</v>
      </c>
      <c r="F47" s="263">
        <f t="shared" si="6"/>
        <v>2082.4949999999999</v>
      </c>
      <c r="G47" s="263">
        <f t="shared" si="6"/>
        <v>279.04200000000003</v>
      </c>
      <c r="H47" s="263">
        <f t="shared" si="6"/>
        <v>29.108000000000004</v>
      </c>
      <c r="I47" s="263">
        <f t="shared" si="6"/>
        <v>6052.1419999999998</v>
      </c>
    </row>
    <row r="48" spans="1:9" ht="5.25" customHeight="1">
      <c r="A48" s="42"/>
      <c r="B48" s="55"/>
      <c r="C48" s="115"/>
      <c r="D48" s="115"/>
      <c r="E48" s="115"/>
      <c r="F48" s="115"/>
      <c r="G48" s="115"/>
      <c r="H48" s="115"/>
      <c r="I48" s="115"/>
    </row>
    <row r="49" spans="1:9">
      <c r="A49" s="42" t="s">
        <v>712</v>
      </c>
      <c r="B49" s="55"/>
      <c r="C49" s="115">
        <v>102.221</v>
      </c>
      <c r="D49" s="115">
        <v>453.08199999999999</v>
      </c>
      <c r="E49" s="115">
        <v>571.05899999999997</v>
      </c>
      <c r="F49" s="115">
        <v>642.20699999999999</v>
      </c>
      <c r="G49" s="115">
        <v>100.974</v>
      </c>
      <c r="H49" s="185">
        <v>10.037000000000001</v>
      </c>
      <c r="I49" s="115">
        <f>SUM(A49:H49)</f>
        <v>1879.58</v>
      </c>
    </row>
    <row r="50" spans="1:9">
      <c r="A50" s="42" t="s">
        <v>713</v>
      </c>
      <c r="B50" s="55"/>
      <c r="C50" s="115">
        <v>226.654</v>
      </c>
      <c r="D50" s="115">
        <v>1048.6690000000001</v>
      </c>
      <c r="E50" s="115">
        <v>1259.8119999999999</v>
      </c>
      <c r="F50" s="115">
        <v>1440.288</v>
      </c>
      <c r="G50" s="115">
        <v>178.06800000000001</v>
      </c>
      <c r="H50" s="185">
        <v>19.071000000000002</v>
      </c>
      <c r="I50" s="115">
        <f>SUM(A50:H50)</f>
        <v>4172.5619999999999</v>
      </c>
    </row>
    <row r="51" spans="1:9" ht="15">
      <c r="A51" s="50"/>
      <c r="B51" s="50"/>
      <c r="C51" s="50"/>
      <c r="D51" s="50"/>
      <c r="E51" s="50"/>
      <c r="F51" s="50"/>
      <c r="G51" s="50"/>
      <c r="H51" s="50"/>
      <c r="I51" s="50"/>
    </row>
    <row r="52" spans="1:9">
      <c r="A52" s="12" t="s">
        <v>667</v>
      </c>
      <c r="B52" s="12"/>
      <c r="C52" s="265"/>
      <c r="D52" s="265"/>
      <c r="E52" s="265"/>
      <c r="F52" s="265"/>
      <c r="G52" s="265"/>
      <c r="H52" s="256"/>
      <c r="I52" s="256"/>
    </row>
    <row r="53" spans="1:9">
      <c r="A53" s="12"/>
      <c r="B53" s="12"/>
      <c r="C53" s="265"/>
      <c r="D53" s="265"/>
      <c r="E53" s="265"/>
      <c r="F53" s="265"/>
      <c r="G53" s="265"/>
      <c r="H53" s="256"/>
      <c r="I53" s="256"/>
    </row>
    <row r="54" spans="1:9">
      <c r="A54" s="12" t="s">
        <v>295</v>
      </c>
      <c r="B54" s="12"/>
      <c r="C54" s="265"/>
      <c r="D54" s="265"/>
      <c r="E54" s="265"/>
      <c r="F54" s="265"/>
      <c r="G54" s="265"/>
      <c r="H54" s="256"/>
      <c r="I54" s="256"/>
    </row>
    <row r="55" spans="1:9">
      <c r="A55" s="120" t="s">
        <v>737</v>
      </c>
      <c r="B55" s="173"/>
      <c r="C55" s="265"/>
      <c r="D55" s="265"/>
      <c r="E55" s="265"/>
      <c r="F55" s="265"/>
      <c r="G55" s="265"/>
      <c r="H55" s="256"/>
      <c r="I55" s="256"/>
    </row>
    <row r="56" spans="1:9">
      <c r="A56" s="158" t="s">
        <v>857</v>
      </c>
      <c r="C56" s="213"/>
      <c r="D56" s="213"/>
      <c r="E56" s="213"/>
      <c r="F56" s="213"/>
      <c r="G56" s="213"/>
      <c r="H56" s="104"/>
      <c r="I56" s="104"/>
    </row>
    <row r="57" spans="1:9">
      <c r="A57" s="159" t="s">
        <v>850</v>
      </c>
      <c r="C57" s="213"/>
      <c r="D57" s="213"/>
      <c r="E57" s="213"/>
      <c r="F57" s="213"/>
      <c r="G57" s="213"/>
      <c r="H57" s="104"/>
      <c r="I57" s="104"/>
    </row>
    <row r="58" spans="1:9">
      <c r="A58" s="65" t="s">
        <v>834</v>
      </c>
      <c r="C58" s="213"/>
      <c r="D58" s="213"/>
      <c r="E58" s="213"/>
      <c r="F58" s="213"/>
      <c r="G58" s="213"/>
      <c r="H58" s="104"/>
      <c r="I58" s="104"/>
    </row>
    <row r="59" spans="1:9">
      <c r="A59" s="65" t="s">
        <v>769</v>
      </c>
      <c r="C59" s="213"/>
      <c r="D59" s="213"/>
      <c r="E59" s="213"/>
      <c r="F59" s="213"/>
      <c r="G59" s="213"/>
      <c r="H59" s="104"/>
      <c r="I59" s="104"/>
    </row>
    <row r="60" spans="1:9">
      <c r="C60" s="213"/>
      <c r="D60" s="213"/>
      <c r="E60" s="213"/>
      <c r="F60" s="213"/>
      <c r="G60" s="213"/>
      <c r="H60" s="104"/>
      <c r="I60" s="104"/>
    </row>
    <row r="61" spans="1:9">
      <c r="C61" s="213"/>
      <c r="D61" s="213"/>
      <c r="E61" s="213"/>
      <c r="F61" s="213"/>
      <c r="G61" s="213"/>
      <c r="H61" s="104"/>
      <c r="I61" s="104"/>
    </row>
    <row r="62" spans="1:9">
      <c r="C62" s="213"/>
      <c r="D62" s="213"/>
      <c r="E62" s="213"/>
      <c r="F62" s="213"/>
      <c r="G62" s="213"/>
      <c r="H62" s="104"/>
      <c r="I62" s="104"/>
    </row>
    <row r="63" spans="1:9">
      <c r="C63" s="213"/>
      <c r="D63" s="213"/>
      <c r="E63" s="213"/>
      <c r="F63" s="213"/>
      <c r="G63" s="213"/>
      <c r="H63" s="104"/>
      <c r="I63" s="104"/>
    </row>
    <row r="64" spans="1:9">
      <c r="C64" s="213"/>
      <c r="D64" s="213"/>
      <c r="E64" s="213"/>
      <c r="F64" s="213"/>
      <c r="G64" s="213"/>
      <c r="H64" s="104"/>
      <c r="I64" s="104"/>
    </row>
    <row r="65" spans="3:9">
      <c r="C65" s="213"/>
      <c r="D65" s="213"/>
      <c r="E65" s="213"/>
      <c r="F65" s="213"/>
      <c r="G65" s="213"/>
      <c r="H65" s="104"/>
      <c r="I65" s="104"/>
    </row>
    <row r="66" spans="3:9">
      <c r="C66" s="213"/>
      <c r="D66" s="213"/>
      <c r="E66" s="213"/>
      <c r="F66" s="213"/>
      <c r="G66" s="213"/>
      <c r="H66" s="104"/>
      <c r="I66" s="104"/>
    </row>
    <row r="67" spans="3:9">
      <c r="C67" s="213"/>
      <c r="D67" s="213"/>
      <c r="E67" s="213"/>
      <c r="F67" s="213"/>
      <c r="G67" s="213"/>
      <c r="H67" s="104"/>
      <c r="I67" s="104"/>
    </row>
    <row r="68" spans="3:9">
      <c r="C68" s="213"/>
      <c r="D68" s="213"/>
      <c r="E68" s="213"/>
      <c r="F68" s="213"/>
      <c r="G68" s="213"/>
      <c r="H68" s="104"/>
      <c r="I68" s="104"/>
    </row>
    <row r="69" spans="3:9">
      <c r="C69" s="213"/>
      <c r="D69" s="213"/>
      <c r="E69" s="213"/>
      <c r="F69" s="213"/>
      <c r="G69" s="213"/>
      <c r="H69" s="104"/>
      <c r="I69" s="104"/>
    </row>
    <row r="70" spans="3:9">
      <c r="C70" s="213"/>
      <c r="D70" s="213"/>
      <c r="E70" s="213"/>
      <c r="F70" s="213"/>
      <c r="G70" s="213"/>
      <c r="H70" s="104"/>
      <c r="I70" s="104"/>
    </row>
    <row r="71" spans="3:9">
      <c r="C71" s="213"/>
      <c r="D71" s="213"/>
      <c r="E71" s="213"/>
      <c r="F71" s="213"/>
      <c r="G71" s="213"/>
      <c r="H71" s="104"/>
      <c r="I71" s="104"/>
    </row>
    <row r="72" spans="3:9">
      <c r="C72" s="213"/>
      <c r="D72" s="213"/>
      <c r="E72" s="213"/>
      <c r="F72" s="213"/>
      <c r="G72" s="213"/>
      <c r="H72" s="104"/>
      <c r="I72" s="104"/>
    </row>
    <row r="73" spans="3:9">
      <c r="C73" s="213"/>
      <c r="D73" s="213"/>
      <c r="E73" s="213"/>
      <c r="F73" s="213"/>
      <c r="G73" s="213"/>
      <c r="H73" s="104"/>
      <c r="I73" s="104"/>
    </row>
    <row r="74" spans="3:9">
      <c r="C74" s="213"/>
      <c r="D74" s="213"/>
      <c r="E74" s="213"/>
      <c r="F74" s="213"/>
      <c r="G74" s="213"/>
      <c r="H74" s="104"/>
      <c r="I74" s="104"/>
    </row>
    <row r="75" spans="3:9">
      <c r="C75" s="213"/>
      <c r="D75" s="213"/>
      <c r="E75" s="213"/>
      <c r="F75" s="213"/>
      <c r="G75" s="213"/>
      <c r="H75" s="104"/>
      <c r="I75" s="104"/>
    </row>
    <row r="76" spans="3:9">
      <c r="C76" s="213"/>
      <c r="D76" s="213"/>
      <c r="E76" s="213"/>
      <c r="F76" s="213"/>
      <c r="G76" s="213"/>
      <c r="H76" s="104"/>
      <c r="I76" s="104"/>
    </row>
  </sheetData>
  <mergeCells count="1">
    <mergeCell ref="A16:F16"/>
  </mergeCells>
  <pageMargins left="0.7" right="0.7" top="0.78740157499999996" bottom="0.78740157499999996" header="0.3" footer="0.3"/>
  <pageSetup paperSize="9"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heetViews>
  <sheetFormatPr baseColWidth="10" defaultRowHeight="12.75"/>
  <cols>
    <col min="1" max="1" width="33.140625" customWidth="1"/>
    <col min="3" max="3" width="13.140625" customWidth="1"/>
    <col min="4" max="4" width="14.140625" customWidth="1"/>
    <col min="6" max="6" width="13.140625" customWidth="1"/>
    <col min="7" max="7" width="13.28515625" customWidth="1"/>
    <col min="10" max="10" width="12" bestFit="1" customWidth="1"/>
  </cols>
  <sheetData>
    <row r="1" spans="1:8" ht="15" customHeight="1">
      <c r="A1" s="218" t="s">
        <v>858</v>
      </c>
      <c r="B1" s="103"/>
      <c r="C1" s="103"/>
      <c r="D1" s="103"/>
      <c r="E1" s="103"/>
    </row>
    <row r="2" spans="1:8" ht="18.75">
      <c r="A2" s="8" t="s">
        <v>717</v>
      </c>
      <c r="B2" s="103"/>
      <c r="C2" s="103"/>
      <c r="D2" s="103"/>
      <c r="E2" s="103"/>
    </row>
    <row r="3" spans="1:8" ht="18.75">
      <c r="A3" s="48" t="s">
        <v>859</v>
      </c>
      <c r="B3" s="266"/>
      <c r="C3" s="266"/>
      <c r="D3" s="266"/>
      <c r="E3" s="267"/>
      <c r="F3" s="127"/>
      <c r="G3" s="268"/>
      <c r="H3" s="267"/>
    </row>
    <row r="4" spans="1:8" ht="21.75" customHeight="1">
      <c r="A4" s="50"/>
      <c r="B4" s="50" t="s">
        <v>653</v>
      </c>
      <c r="C4" s="50"/>
      <c r="D4" s="50"/>
      <c r="E4" s="50"/>
      <c r="F4" s="619" t="s">
        <v>860</v>
      </c>
      <c r="G4" s="619"/>
      <c r="H4" s="619"/>
    </row>
    <row r="5" spans="1:8" ht="60" customHeight="1">
      <c r="A5" s="50"/>
      <c r="B5" s="50" t="s">
        <v>861</v>
      </c>
      <c r="C5" s="50" t="s">
        <v>862</v>
      </c>
      <c r="D5" s="50" t="s">
        <v>863</v>
      </c>
      <c r="E5" s="50" t="s">
        <v>864</v>
      </c>
      <c r="F5" s="50" t="s">
        <v>862</v>
      </c>
      <c r="G5" s="50" t="s">
        <v>865</v>
      </c>
      <c r="H5" s="50" t="s">
        <v>866</v>
      </c>
    </row>
    <row r="6" spans="1:8" ht="15">
      <c r="A6" s="53" t="s">
        <v>726</v>
      </c>
      <c r="B6" s="57"/>
      <c r="C6" s="272"/>
      <c r="D6" s="272"/>
      <c r="E6" s="273"/>
      <c r="F6" s="272"/>
      <c r="G6" s="57"/>
      <c r="H6" s="273"/>
    </row>
    <row r="7" spans="1:8" ht="5.25" customHeight="1">
      <c r="A7" s="53"/>
      <c r="B7" s="57"/>
      <c r="C7" s="272"/>
      <c r="D7" s="272"/>
      <c r="E7" s="273"/>
      <c r="F7" s="272"/>
      <c r="G7" s="57"/>
      <c r="H7" s="273"/>
    </row>
    <row r="8" spans="1:8" ht="15">
      <c r="A8" s="70" t="s">
        <v>653</v>
      </c>
      <c r="B8" s="263">
        <f>SUM(B10:B15)</f>
        <v>237</v>
      </c>
      <c r="C8" s="263">
        <f>SUM(C10:C15)</f>
        <v>6052.1419999999998</v>
      </c>
      <c r="D8" s="263">
        <f>SUM(D10:D15)</f>
        <v>17715</v>
      </c>
      <c r="E8" s="274">
        <v>0.93599836064939934</v>
      </c>
      <c r="F8" s="263">
        <f>SUM(F10:F15)</f>
        <v>5866.8439999999991</v>
      </c>
      <c r="G8" s="263">
        <f>SUM(G10:G15)</f>
        <v>17327</v>
      </c>
      <c r="H8" s="274">
        <v>0.92765886797942221</v>
      </c>
    </row>
    <row r="9" spans="1:8" ht="5.25" customHeight="1">
      <c r="A9" s="70"/>
      <c r="B9" s="275"/>
      <c r="C9" s="276"/>
      <c r="D9" s="276"/>
      <c r="E9" s="277"/>
      <c r="F9" s="276"/>
      <c r="G9" s="276"/>
      <c r="H9" s="277"/>
    </row>
    <row r="10" spans="1:8">
      <c r="A10" s="55" t="s">
        <v>690</v>
      </c>
      <c r="B10" s="115">
        <v>16</v>
      </c>
      <c r="C10" s="115">
        <v>969.005</v>
      </c>
      <c r="D10" s="115">
        <v>2786</v>
      </c>
      <c r="E10" s="278">
        <v>0.95291034428502597</v>
      </c>
      <c r="F10" s="115">
        <v>899.71799999999996</v>
      </c>
      <c r="G10" s="115">
        <v>2640</v>
      </c>
      <c r="H10" s="278">
        <v>0.93370485678704862</v>
      </c>
    </row>
    <row r="11" spans="1:8">
      <c r="A11" s="55" t="s">
        <v>691</v>
      </c>
      <c r="B11" s="115">
        <v>40</v>
      </c>
      <c r="C11" s="115">
        <v>976.80399999999997</v>
      </c>
      <c r="D11" s="115">
        <v>2871</v>
      </c>
      <c r="E11" s="278">
        <v>0.9321404884938187</v>
      </c>
      <c r="F11" s="115">
        <v>943.49800000000005</v>
      </c>
      <c r="G11" s="115">
        <v>2798</v>
      </c>
      <c r="H11" s="278">
        <v>0.92384775818343823</v>
      </c>
    </row>
    <row r="12" spans="1:8">
      <c r="A12" s="55" t="s">
        <v>728</v>
      </c>
      <c r="B12" s="115">
        <v>67</v>
      </c>
      <c r="C12" s="115">
        <v>2023.0509999999999</v>
      </c>
      <c r="D12" s="115">
        <v>5968</v>
      </c>
      <c r="E12" s="278">
        <v>0.92872075728084025</v>
      </c>
      <c r="F12" s="115">
        <v>1977.671</v>
      </c>
      <c r="G12" s="115">
        <v>5869</v>
      </c>
      <c r="H12" s="278">
        <v>0.92320271125042885</v>
      </c>
    </row>
    <row r="13" spans="1:8">
      <c r="A13" s="55" t="s">
        <v>764</v>
      </c>
      <c r="B13" s="115">
        <v>94</v>
      </c>
      <c r="C13" s="115">
        <v>1930.2260000000001</v>
      </c>
      <c r="D13" s="115">
        <v>5640</v>
      </c>
      <c r="E13" s="278">
        <v>0.93764014378703975</v>
      </c>
      <c r="F13" s="115">
        <v>1895.279</v>
      </c>
      <c r="G13" s="115">
        <v>5577</v>
      </c>
      <c r="H13" s="278">
        <v>0.93106422906212161</v>
      </c>
    </row>
    <row r="14" spans="1:8">
      <c r="A14" s="55" t="s">
        <v>694</v>
      </c>
      <c r="B14" s="115">
        <v>2</v>
      </c>
      <c r="C14" s="115">
        <v>43.975000000000001</v>
      </c>
      <c r="D14" s="115">
        <v>126</v>
      </c>
      <c r="E14" s="278">
        <v>0.95618612741900411</v>
      </c>
      <c r="F14" s="115">
        <v>42.665999999999997</v>
      </c>
      <c r="G14" s="115">
        <v>123</v>
      </c>
      <c r="H14" s="278">
        <v>0.95035081857667891</v>
      </c>
    </row>
    <row r="15" spans="1:8">
      <c r="A15" s="55" t="s">
        <v>695</v>
      </c>
      <c r="B15" s="115">
        <v>18</v>
      </c>
      <c r="C15" s="115">
        <v>109.081</v>
      </c>
      <c r="D15" s="115">
        <v>324</v>
      </c>
      <c r="E15" s="278">
        <v>0.92238288516827327</v>
      </c>
      <c r="F15" s="115">
        <v>108.012</v>
      </c>
      <c r="G15" s="115">
        <v>320</v>
      </c>
      <c r="H15" s="278">
        <v>0.92476027397260274</v>
      </c>
    </row>
    <row r="16" spans="1:8">
      <c r="A16" s="55"/>
      <c r="B16" s="128"/>
      <c r="C16" s="279"/>
      <c r="D16" s="279"/>
      <c r="E16" s="278"/>
      <c r="F16" s="279"/>
      <c r="G16" s="279"/>
      <c r="H16" s="277"/>
    </row>
    <row r="17" spans="1:8" ht="15">
      <c r="A17" s="622" t="s">
        <v>773</v>
      </c>
      <c r="B17" s="622"/>
      <c r="C17" s="622"/>
      <c r="D17" s="622"/>
      <c r="E17" s="622"/>
      <c r="F17" s="279"/>
      <c r="G17" s="279"/>
      <c r="H17" s="277"/>
    </row>
    <row r="18" spans="1:8" ht="5.25" customHeight="1">
      <c r="A18" s="70"/>
      <c r="B18" s="70"/>
      <c r="C18" s="70"/>
      <c r="D18" s="70"/>
      <c r="E18" s="70"/>
      <c r="F18" s="279"/>
      <c r="G18" s="279"/>
      <c r="H18" s="277"/>
    </row>
    <row r="19" spans="1:8" ht="15">
      <c r="A19" s="70" t="s">
        <v>654</v>
      </c>
      <c r="B19" s="263">
        <f>SUM(B21:B32)</f>
        <v>237</v>
      </c>
      <c r="C19" s="263">
        <f>SUM(C21:C32)</f>
        <v>6052.1419999999998</v>
      </c>
      <c r="D19" s="263">
        <f>SUM(D21:D32)</f>
        <v>17715</v>
      </c>
      <c r="E19" s="274">
        <v>0.93599836064939934</v>
      </c>
      <c r="F19" s="263">
        <f>SUM(F21:F32)</f>
        <v>5866.8439999999991</v>
      </c>
      <c r="G19" s="263">
        <f>SUM(G21:G32)</f>
        <v>17327</v>
      </c>
      <c r="H19" s="274">
        <v>0.92765886797942221</v>
      </c>
    </row>
    <row r="20" spans="1:8" ht="5.25" customHeight="1">
      <c r="A20" s="70"/>
      <c r="B20" s="276"/>
      <c r="C20" s="276"/>
      <c r="D20" s="276"/>
      <c r="E20" s="277"/>
      <c r="F20" s="276"/>
      <c r="G20" s="276"/>
      <c r="H20" s="277"/>
    </row>
    <row r="21" spans="1:8">
      <c r="A21" s="55" t="s">
        <v>655</v>
      </c>
      <c r="B21" s="115">
        <v>3</v>
      </c>
      <c r="C21" s="115">
        <v>109.214</v>
      </c>
      <c r="D21" s="115">
        <v>308</v>
      </c>
      <c r="E21" s="278">
        <v>0.97148194271481947</v>
      </c>
      <c r="F21" s="115">
        <v>107.447</v>
      </c>
      <c r="G21" s="115">
        <v>306</v>
      </c>
      <c r="H21" s="278">
        <v>0.96201092309069747</v>
      </c>
    </row>
    <row r="22" spans="1:8">
      <c r="A22" s="55" t="s">
        <v>656</v>
      </c>
      <c r="B22" s="115">
        <v>5</v>
      </c>
      <c r="C22" s="115">
        <v>98.97</v>
      </c>
      <c r="D22" s="115">
        <v>288</v>
      </c>
      <c r="E22" s="278">
        <v>0.94149543378995437</v>
      </c>
      <c r="F22" s="115">
        <v>97.385000000000005</v>
      </c>
      <c r="G22" s="115">
        <v>286</v>
      </c>
      <c r="H22" s="278">
        <v>0.93289587125203566</v>
      </c>
    </row>
    <row r="23" spans="1:8">
      <c r="A23" s="55" t="s">
        <v>657</v>
      </c>
      <c r="B23" s="115">
        <v>15</v>
      </c>
      <c r="C23" s="115">
        <v>428.25799999999998</v>
      </c>
      <c r="D23" s="115">
        <v>1250</v>
      </c>
      <c r="E23" s="278">
        <v>0.93864767123287673</v>
      </c>
      <c r="F23" s="115">
        <v>416.25900000000001</v>
      </c>
      <c r="G23" s="115">
        <v>1214</v>
      </c>
      <c r="H23" s="278">
        <v>0.93940330843357178</v>
      </c>
    </row>
    <row r="24" spans="1:8">
      <c r="A24" s="55" t="s">
        <v>658</v>
      </c>
      <c r="B24" s="115">
        <v>10</v>
      </c>
      <c r="C24" s="115">
        <v>195.74600000000001</v>
      </c>
      <c r="D24" s="115">
        <v>554</v>
      </c>
      <c r="E24" s="278">
        <v>0.96803323277780529</v>
      </c>
      <c r="F24" s="115">
        <v>192.93600000000001</v>
      </c>
      <c r="G24" s="115">
        <v>541</v>
      </c>
      <c r="H24" s="278">
        <v>0.97706428987415495</v>
      </c>
    </row>
    <row r="25" spans="1:8">
      <c r="A25" s="55" t="s">
        <v>659</v>
      </c>
      <c r="B25" s="115">
        <v>11</v>
      </c>
      <c r="C25" s="115">
        <v>259.78500000000003</v>
      </c>
      <c r="D25" s="115">
        <v>755</v>
      </c>
      <c r="E25" s="278">
        <v>0.94270162387734746</v>
      </c>
      <c r="F25" s="115">
        <v>256.29399999999998</v>
      </c>
      <c r="G25" s="115">
        <v>744</v>
      </c>
      <c r="H25" s="278">
        <v>0.94378406245396951</v>
      </c>
    </row>
    <row r="26" spans="1:8">
      <c r="A26" s="55" t="s">
        <v>660</v>
      </c>
      <c r="B26" s="115">
        <v>24</v>
      </c>
      <c r="C26" s="115">
        <v>580</v>
      </c>
      <c r="D26" s="115">
        <v>1645</v>
      </c>
      <c r="E26" s="278">
        <v>0.96598242911271182</v>
      </c>
      <c r="F26" s="115">
        <v>551.91899999999998</v>
      </c>
      <c r="G26" s="115">
        <v>1603</v>
      </c>
      <c r="H26" s="278">
        <v>0.94329809689024857</v>
      </c>
    </row>
    <row r="27" spans="1:8">
      <c r="A27" s="55" t="s">
        <v>661</v>
      </c>
      <c r="B27" s="115">
        <v>20</v>
      </c>
      <c r="C27" s="115">
        <v>507.68099999999998</v>
      </c>
      <c r="D27" s="115">
        <v>1502</v>
      </c>
      <c r="E27" s="278">
        <v>0.92603651752001892</v>
      </c>
      <c r="F27" s="115">
        <v>493.83100000000002</v>
      </c>
      <c r="G27" s="115">
        <v>1465</v>
      </c>
      <c r="H27" s="278">
        <v>0.9235233063724344</v>
      </c>
    </row>
    <row r="28" spans="1:8">
      <c r="A28" s="55" t="s">
        <v>662</v>
      </c>
      <c r="B28" s="115">
        <v>25</v>
      </c>
      <c r="C28" s="115">
        <v>579.03200000000004</v>
      </c>
      <c r="D28" s="115">
        <v>1671</v>
      </c>
      <c r="E28" s="278">
        <v>0.94936507546133475</v>
      </c>
      <c r="F28" s="115">
        <v>560.47500000000002</v>
      </c>
      <c r="G28" s="115">
        <v>1642</v>
      </c>
      <c r="H28" s="278">
        <v>0.93516927235412872</v>
      </c>
    </row>
    <row r="29" spans="1:8">
      <c r="A29" s="55" t="s">
        <v>663</v>
      </c>
      <c r="B29" s="115">
        <v>10</v>
      </c>
      <c r="C29" s="115">
        <v>228.846</v>
      </c>
      <c r="D29" s="115">
        <v>686</v>
      </c>
      <c r="E29" s="278">
        <v>0.91395822516873682</v>
      </c>
      <c r="F29" s="115">
        <v>221.29900000000001</v>
      </c>
      <c r="G29" s="115">
        <v>667</v>
      </c>
      <c r="H29" s="278">
        <v>0.90899344848123886</v>
      </c>
    </row>
    <row r="30" spans="1:8">
      <c r="A30" s="55" t="s">
        <v>664</v>
      </c>
      <c r="B30" s="115">
        <v>15</v>
      </c>
      <c r="C30" s="115">
        <v>408.834</v>
      </c>
      <c r="D30" s="115">
        <v>1211</v>
      </c>
      <c r="E30" s="278">
        <v>0.92493241179597974</v>
      </c>
      <c r="F30" s="115">
        <v>400.88900000000001</v>
      </c>
      <c r="G30" s="115">
        <v>1186</v>
      </c>
      <c r="H30" s="278">
        <v>0.92607590842939314</v>
      </c>
    </row>
    <row r="31" spans="1:8">
      <c r="A31" s="55" t="s">
        <v>665</v>
      </c>
      <c r="B31" s="115">
        <v>15</v>
      </c>
      <c r="C31" s="115">
        <v>525.59900000000005</v>
      </c>
      <c r="D31" s="115">
        <v>1518</v>
      </c>
      <c r="E31" s="278">
        <v>0.94861479596440879</v>
      </c>
      <c r="F31" s="115">
        <v>511.40100000000001</v>
      </c>
      <c r="G31" s="115">
        <v>1486</v>
      </c>
      <c r="H31" s="278">
        <v>0.94286583454709716</v>
      </c>
    </row>
    <row r="32" spans="1:8">
      <c r="A32" s="55" t="s">
        <v>666</v>
      </c>
      <c r="B32" s="115">
        <v>84</v>
      </c>
      <c r="C32" s="115">
        <v>2130.1770000000001</v>
      </c>
      <c r="D32" s="115">
        <v>6327</v>
      </c>
      <c r="E32" s="278">
        <v>0.92241210208045099</v>
      </c>
      <c r="F32" s="115">
        <v>2056.7089999999998</v>
      </c>
      <c r="G32" s="115">
        <v>6187</v>
      </c>
      <c r="H32" s="278">
        <v>0.91075144303898359</v>
      </c>
    </row>
    <row r="33" spans="1:8" ht="15">
      <c r="A33" s="50"/>
      <c r="B33" s="50"/>
      <c r="C33" s="50"/>
      <c r="D33" s="50"/>
      <c r="E33" s="50"/>
      <c r="F33" s="50"/>
      <c r="G33" s="50"/>
      <c r="H33" s="50"/>
    </row>
    <row r="34" spans="1:8">
      <c r="A34" s="269" t="s">
        <v>867</v>
      </c>
    </row>
    <row r="35" spans="1:8">
      <c r="A35" s="257"/>
    </row>
    <row r="36" spans="1:8">
      <c r="A36" s="12" t="s">
        <v>295</v>
      </c>
    </row>
    <row r="37" spans="1:8">
      <c r="A37" s="120" t="s">
        <v>737</v>
      </c>
    </row>
    <row r="38" spans="1:8">
      <c r="A38" s="65" t="s">
        <v>781</v>
      </c>
    </row>
    <row r="39" spans="1:8">
      <c r="A39" s="65" t="s">
        <v>868</v>
      </c>
    </row>
  </sheetData>
  <mergeCells count="2">
    <mergeCell ref="F4:H4"/>
    <mergeCell ref="A17:E17"/>
  </mergeCells>
  <pageMargins left="0.7" right="0.7" top="0.78740157499999996" bottom="0.78740157499999996" header="0.3" footer="0.3"/>
  <pageSetup paperSize="9" scale="7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workbookViewId="0"/>
  </sheetViews>
  <sheetFormatPr baseColWidth="10" defaultRowHeight="12.75"/>
  <cols>
    <col min="1" max="1" width="33.140625" customWidth="1"/>
  </cols>
  <sheetData>
    <row r="1" spans="1:13" ht="15" customHeight="1">
      <c r="A1" s="218" t="s">
        <v>869</v>
      </c>
      <c r="B1" s="103"/>
      <c r="C1" s="103"/>
      <c r="D1" s="103"/>
      <c r="E1" s="103"/>
    </row>
    <row r="2" spans="1:13" ht="15" customHeight="1">
      <c r="A2" s="8" t="s">
        <v>717</v>
      </c>
      <c r="B2" s="103"/>
      <c r="C2" s="103"/>
      <c r="D2" s="103"/>
      <c r="E2" s="103"/>
    </row>
    <row r="3" spans="1:13" s="286" customFormat="1" ht="23.25" customHeight="1">
      <c r="A3" s="281" t="s">
        <v>870</v>
      </c>
      <c r="B3" s="282"/>
      <c r="C3" s="282"/>
      <c r="D3" s="282"/>
      <c r="E3" s="283"/>
      <c r="F3" s="284"/>
      <c r="G3" s="285"/>
      <c r="H3" s="283"/>
      <c r="I3"/>
    </row>
    <row r="4" spans="1:13" ht="28.5" customHeight="1">
      <c r="A4" s="50"/>
      <c r="B4" s="50">
        <v>2013</v>
      </c>
      <c r="C4" s="50">
        <v>2014</v>
      </c>
      <c r="D4" s="50">
        <v>2015</v>
      </c>
      <c r="E4" s="50">
        <v>2016</v>
      </c>
      <c r="F4" s="50">
        <v>2017</v>
      </c>
      <c r="G4" s="50">
        <v>2018</v>
      </c>
      <c r="H4" s="50">
        <v>2019</v>
      </c>
      <c r="J4" s="271"/>
      <c r="K4" s="270"/>
      <c r="L4" s="270"/>
      <c r="M4" s="271"/>
    </row>
    <row r="5" spans="1:13" ht="22.5" customHeight="1">
      <c r="A5" s="51" t="s">
        <v>726</v>
      </c>
      <c r="B5" s="287"/>
      <c r="C5" s="288"/>
      <c r="D5" s="288"/>
      <c r="E5" s="289"/>
      <c r="F5" s="288"/>
      <c r="G5" s="287"/>
      <c r="H5" s="289"/>
    </row>
    <row r="6" spans="1:13" ht="5.25" customHeight="1">
      <c r="A6" s="53"/>
      <c r="B6" s="287"/>
      <c r="C6" s="288"/>
      <c r="D6" s="288"/>
      <c r="E6" s="289"/>
      <c r="F6" s="288"/>
      <c r="G6" s="287"/>
      <c r="H6" s="289"/>
    </row>
    <row r="7" spans="1:13" ht="15">
      <c r="A7" s="70" t="s">
        <v>653</v>
      </c>
      <c r="B7" s="263">
        <f t="shared" ref="B7:H7" si="0">SUM(B9:B14)</f>
        <v>5978</v>
      </c>
      <c r="C7" s="263">
        <f t="shared" si="0"/>
        <v>6031.5069999999987</v>
      </c>
      <c r="D7" s="263">
        <f t="shared" si="0"/>
        <v>6063.0590000000002</v>
      </c>
      <c r="E7" s="263">
        <f t="shared" si="0"/>
        <v>6096.9610000000002</v>
      </c>
      <c r="F7" s="263">
        <f t="shared" si="0"/>
        <v>6122.2240000000002</v>
      </c>
      <c r="G7" s="263">
        <f t="shared" si="0"/>
        <v>6095.6969999999992</v>
      </c>
      <c r="H7" s="263">
        <f t="shared" si="0"/>
        <v>6052.1419999999998</v>
      </c>
      <c r="J7" s="223"/>
      <c r="K7" s="223"/>
      <c r="L7" s="223"/>
      <c r="M7" s="223"/>
    </row>
    <row r="8" spans="1:13" ht="5.25" customHeight="1">
      <c r="A8" s="70"/>
      <c r="B8" s="263"/>
      <c r="C8" s="263"/>
      <c r="D8" s="263"/>
      <c r="E8" s="263"/>
      <c r="F8" s="263"/>
      <c r="G8" s="263"/>
      <c r="H8" s="263"/>
      <c r="J8" s="223"/>
      <c r="K8" s="223"/>
      <c r="L8" s="223"/>
      <c r="M8" s="223"/>
    </row>
    <row r="9" spans="1:13">
      <c r="A9" s="55" t="s">
        <v>690</v>
      </c>
      <c r="B9" s="115">
        <v>1141</v>
      </c>
      <c r="C9" s="115">
        <v>1044.0820000000001</v>
      </c>
      <c r="D9" s="115">
        <v>1039.154</v>
      </c>
      <c r="E9" s="115">
        <v>1016.924</v>
      </c>
      <c r="F9" s="115">
        <v>958.62900000000002</v>
      </c>
      <c r="G9" s="115">
        <v>961.43299999999999</v>
      </c>
      <c r="H9" s="115">
        <v>969.005</v>
      </c>
      <c r="J9" s="223"/>
      <c r="K9" s="223"/>
      <c r="L9" s="223"/>
      <c r="M9" s="223"/>
    </row>
    <row r="10" spans="1:13">
      <c r="A10" s="55" t="s">
        <v>691</v>
      </c>
      <c r="B10" s="115">
        <v>773</v>
      </c>
      <c r="C10" s="115">
        <v>851.62699999999995</v>
      </c>
      <c r="D10" s="115">
        <v>923.01800000000003</v>
      </c>
      <c r="E10" s="115">
        <v>951.56899999999996</v>
      </c>
      <c r="F10" s="115">
        <v>1022.1609999999999</v>
      </c>
      <c r="G10" s="115">
        <v>1020.543</v>
      </c>
      <c r="H10" s="115">
        <v>976.80399999999997</v>
      </c>
      <c r="J10" s="223"/>
      <c r="K10" s="223"/>
      <c r="L10" s="223"/>
      <c r="M10" s="223"/>
    </row>
    <row r="11" spans="1:13">
      <c r="A11" s="55" t="s">
        <v>728</v>
      </c>
      <c r="B11" s="115">
        <v>2489</v>
      </c>
      <c r="C11" s="115">
        <v>2370.21</v>
      </c>
      <c r="D11" s="115">
        <v>2425.35</v>
      </c>
      <c r="E11" s="115">
        <v>2304.1509999999998</v>
      </c>
      <c r="F11" s="115">
        <v>2070.7089999999998</v>
      </c>
      <c r="G11" s="115">
        <v>2049.7139999999999</v>
      </c>
      <c r="H11" s="115">
        <v>2023.0509999999999</v>
      </c>
      <c r="J11" s="223"/>
      <c r="K11" s="223"/>
      <c r="L11" s="223"/>
      <c r="M11" s="223"/>
    </row>
    <row r="12" spans="1:13">
      <c r="A12" s="55" t="s">
        <v>764</v>
      </c>
      <c r="B12" s="115">
        <v>1397</v>
      </c>
      <c r="C12" s="115">
        <v>1542.1669999999999</v>
      </c>
      <c r="D12" s="115">
        <v>1557.894</v>
      </c>
      <c r="E12" s="115">
        <v>1679.9639999999999</v>
      </c>
      <c r="F12" s="115">
        <v>1920.0360000000001</v>
      </c>
      <c r="G12" s="115">
        <v>1906.5809999999999</v>
      </c>
      <c r="H12" s="115">
        <v>1930.2260000000001</v>
      </c>
      <c r="J12" s="223"/>
      <c r="K12" s="223"/>
      <c r="L12" s="223"/>
      <c r="M12" s="223"/>
    </row>
    <row r="13" spans="1:13">
      <c r="A13" s="55" t="s">
        <v>694</v>
      </c>
      <c r="B13" s="115">
        <v>98</v>
      </c>
      <c r="C13" s="115">
        <v>91.805999999999997</v>
      </c>
      <c r="D13" s="115">
        <v>16.199000000000002</v>
      </c>
      <c r="E13" s="115">
        <v>41.692</v>
      </c>
      <c r="F13" s="115">
        <v>43.765000000000001</v>
      </c>
      <c r="G13" s="115">
        <v>44.311</v>
      </c>
      <c r="H13" s="115">
        <v>43.975000000000001</v>
      </c>
      <c r="J13" s="223"/>
      <c r="K13" s="223"/>
      <c r="L13" s="223"/>
      <c r="M13" s="223"/>
    </row>
    <row r="14" spans="1:13">
      <c r="A14" s="55" t="s">
        <v>695</v>
      </c>
      <c r="B14" s="115">
        <v>80</v>
      </c>
      <c r="C14" s="115">
        <v>131.61500000000001</v>
      </c>
      <c r="D14" s="115">
        <v>101.444</v>
      </c>
      <c r="E14" s="115">
        <v>102.661</v>
      </c>
      <c r="F14" s="115">
        <v>106.92400000000001</v>
      </c>
      <c r="G14" s="115">
        <v>113.11499999999999</v>
      </c>
      <c r="H14" s="115">
        <v>109.081</v>
      </c>
      <c r="J14" s="223"/>
      <c r="K14" s="223"/>
      <c r="L14" s="223"/>
      <c r="M14" s="223"/>
    </row>
    <row r="15" spans="1:13">
      <c r="A15" s="214"/>
      <c r="B15" s="290"/>
      <c r="C15" s="291"/>
      <c r="D15" s="291"/>
      <c r="E15" s="292"/>
      <c r="F15" s="291"/>
      <c r="G15" s="291"/>
      <c r="H15" s="291"/>
      <c r="J15" s="223"/>
      <c r="K15" s="223"/>
      <c r="L15" s="223"/>
      <c r="M15" s="223"/>
    </row>
    <row r="16" spans="1:13" ht="15">
      <c r="A16" s="53" t="s">
        <v>871</v>
      </c>
      <c r="B16" s="287"/>
      <c r="C16" s="288"/>
      <c r="D16" s="288"/>
      <c r="E16" s="289"/>
      <c r="F16" s="288"/>
      <c r="G16" s="287"/>
      <c r="H16" s="289"/>
      <c r="J16" s="223"/>
      <c r="K16" s="223"/>
      <c r="L16" s="223"/>
      <c r="M16" s="223"/>
    </row>
    <row r="17" spans="1:13" ht="4.5" customHeight="1">
      <c r="A17" s="53"/>
      <c r="B17" s="287"/>
      <c r="C17" s="288"/>
      <c r="D17" s="288"/>
      <c r="E17" s="289"/>
      <c r="F17" s="288"/>
      <c r="G17" s="287"/>
      <c r="H17" s="289"/>
      <c r="J17" s="223"/>
      <c r="K17" s="223"/>
      <c r="L17" s="223"/>
      <c r="M17" s="223"/>
    </row>
    <row r="18" spans="1:13" ht="15">
      <c r="A18" s="70" t="s">
        <v>653</v>
      </c>
      <c r="B18" s="293">
        <v>2.3279698733310511E-2</v>
      </c>
      <c r="C18" s="294">
        <f t="shared" ref="C18:H18" si="1">+(C7-B7)/B7</f>
        <v>8.950652392104165E-3</v>
      </c>
      <c r="D18" s="294">
        <f t="shared" si="1"/>
        <v>5.2311967805063484E-3</v>
      </c>
      <c r="E18" s="294">
        <f t="shared" si="1"/>
        <v>5.5915668971718803E-3</v>
      </c>
      <c r="F18" s="294">
        <f t="shared" si="1"/>
        <v>4.1435397077330691E-3</v>
      </c>
      <c r="G18" s="294">
        <f t="shared" si="1"/>
        <v>-4.3329025530593054E-3</v>
      </c>
      <c r="H18" s="294">
        <f t="shared" si="1"/>
        <v>-7.1452042317719181E-3</v>
      </c>
      <c r="J18" s="223"/>
      <c r="K18" s="223"/>
      <c r="L18" s="223"/>
      <c r="M18" s="223"/>
    </row>
    <row r="19" spans="1:13">
      <c r="A19" s="55" t="s">
        <v>690</v>
      </c>
      <c r="B19" s="295">
        <v>9.2911877394636022E-2</v>
      </c>
      <c r="C19" s="296">
        <f t="shared" ref="C19:H24" si="2">+(C9-B9)/B9</f>
        <v>-8.4941279579316298E-2</v>
      </c>
      <c r="D19" s="296">
        <f t="shared" si="2"/>
        <v>-4.7199357904839949E-3</v>
      </c>
      <c r="E19" s="296">
        <f t="shared" si="2"/>
        <v>-2.1392401896157855E-2</v>
      </c>
      <c r="F19" s="296">
        <f t="shared" si="2"/>
        <v>-5.732483450090662E-2</v>
      </c>
      <c r="G19" s="296">
        <f t="shared" si="2"/>
        <v>2.9250106141165909E-3</v>
      </c>
      <c r="H19" s="296">
        <f t="shared" si="2"/>
        <v>7.8757438115812563E-3</v>
      </c>
      <c r="J19" s="223"/>
      <c r="K19" s="223"/>
      <c r="L19" s="223"/>
      <c r="M19" s="223"/>
    </row>
    <row r="20" spans="1:13">
      <c r="A20" s="55" t="s">
        <v>691</v>
      </c>
      <c r="B20" s="295">
        <v>-7.3141486810551562E-2</v>
      </c>
      <c r="C20" s="296">
        <f t="shared" si="2"/>
        <v>0.10171668822768429</v>
      </c>
      <c r="D20" s="296">
        <f t="shared" si="2"/>
        <v>8.3828953285886992E-2</v>
      </c>
      <c r="E20" s="296">
        <f t="shared" si="2"/>
        <v>3.0932224506997622E-2</v>
      </c>
      <c r="F20" s="296">
        <f t="shared" si="2"/>
        <v>7.4184846290705125E-2</v>
      </c>
      <c r="G20" s="296">
        <f t="shared" si="2"/>
        <v>-1.5829208901532519E-3</v>
      </c>
      <c r="H20" s="296">
        <f t="shared" si="2"/>
        <v>-4.2858556670321617E-2</v>
      </c>
      <c r="J20" s="223"/>
      <c r="K20" s="223"/>
      <c r="L20" s="223"/>
      <c r="M20" s="223"/>
    </row>
    <row r="21" spans="1:13">
      <c r="A21" s="55" t="s">
        <v>728</v>
      </c>
      <c r="B21" s="295">
        <v>4.7118216238956671E-2</v>
      </c>
      <c r="C21" s="296">
        <f t="shared" si="2"/>
        <v>-4.7725994375251088E-2</v>
      </c>
      <c r="D21" s="296">
        <f t="shared" si="2"/>
        <v>2.3263761438859793E-2</v>
      </c>
      <c r="E21" s="296">
        <f t="shared" si="2"/>
        <v>-4.9971756653678881E-2</v>
      </c>
      <c r="F21" s="296">
        <f t="shared" si="2"/>
        <v>-0.10131367258482626</v>
      </c>
      <c r="G21" s="296">
        <f t="shared" si="2"/>
        <v>-1.0139039333870618E-2</v>
      </c>
      <c r="H21" s="296">
        <f t="shared" si="2"/>
        <v>-1.3008156259848941E-2</v>
      </c>
      <c r="J21" s="223"/>
      <c r="K21" s="223"/>
      <c r="L21" s="223"/>
      <c r="M21" s="223"/>
    </row>
    <row r="22" spans="1:13">
      <c r="A22" s="55" t="s">
        <v>764</v>
      </c>
      <c r="B22" s="295">
        <v>-3.6551724137931035E-2</v>
      </c>
      <c r="C22" s="296">
        <f t="shared" si="2"/>
        <v>0.10391338582677159</v>
      </c>
      <c r="D22" s="296">
        <f t="shared" si="2"/>
        <v>1.0197987636877258E-2</v>
      </c>
      <c r="E22" s="296">
        <f t="shared" si="2"/>
        <v>7.8355780303409561E-2</v>
      </c>
      <c r="F22" s="296">
        <f t="shared" si="2"/>
        <v>0.14290306220847598</v>
      </c>
      <c r="G22" s="296">
        <f t="shared" si="2"/>
        <v>-7.0076811059793433E-3</v>
      </c>
      <c r="H22" s="296">
        <f t="shared" si="2"/>
        <v>1.2401780989110985E-2</v>
      </c>
      <c r="J22" s="223"/>
      <c r="K22" s="223"/>
      <c r="L22" s="223"/>
      <c r="M22" s="223"/>
    </row>
    <row r="23" spans="1:13">
      <c r="A23" s="55" t="s">
        <v>694</v>
      </c>
      <c r="B23" s="295">
        <v>0.84905660377358494</v>
      </c>
      <c r="C23" s="296">
        <f t="shared" si="2"/>
        <v>-6.3204081632653092E-2</v>
      </c>
      <c r="D23" s="296">
        <f t="shared" si="2"/>
        <v>-0.82355183757052919</v>
      </c>
      <c r="E23" s="296">
        <f t="shared" si="2"/>
        <v>1.5737391196987467</v>
      </c>
      <c r="F23" s="296">
        <f t="shared" si="2"/>
        <v>4.9721769164348083E-2</v>
      </c>
      <c r="G23" s="296">
        <f t="shared" si="2"/>
        <v>1.2475722609391051E-2</v>
      </c>
      <c r="H23" s="296">
        <f t="shared" si="2"/>
        <v>-7.5827672586941961E-3</v>
      </c>
      <c r="J23" s="223"/>
      <c r="K23" s="223"/>
      <c r="L23" s="223"/>
      <c r="M23" s="223"/>
    </row>
    <row r="24" spans="1:13">
      <c r="A24" s="55" t="s">
        <v>695</v>
      </c>
      <c r="B24" s="295">
        <v>-4.7619047619047616E-2</v>
      </c>
      <c r="C24" s="296">
        <f t="shared" si="2"/>
        <v>0.64518750000000014</v>
      </c>
      <c r="D24" s="296">
        <f t="shared" si="2"/>
        <v>-0.22923678911978121</v>
      </c>
      <c r="E24" s="296">
        <f t="shared" si="2"/>
        <v>1.1996766689010674E-2</v>
      </c>
      <c r="F24" s="296">
        <f t="shared" si="2"/>
        <v>4.1525019238074883E-2</v>
      </c>
      <c r="G24" s="296">
        <f t="shared" si="2"/>
        <v>5.79009389846993E-2</v>
      </c>
      <c r="H24" s="296">
        <f t="shared" si="2"/>
        <v>-3.5662821022852779E-2</v>
      </c>
      <c r="J24" s="223"/>
      <c r="K24" s="223"/>
      <c r="L24" s="223"/>
      <c r="M24" s="223"/>
    </row>
    <row r="25" spans="1:13">
      <c r="A25" s="214"/>
      <c r="B25" s="290"/>
      <c r="C25" s="291"/>
      <c r="D25" s="291"/>
      <c r="E25" s="292"/>
      <c r="F25" s="291"/>
      <c r="G25" s="291"/>
      <c r="H25" s="291"/>
      <c r="J25" s="223"/>
      <c r="K25" s="223"/>
      <c r="L25" s="223"/>
      <c r="M25" s="223"/>
    </row>
    <row r="26" spans="1:13" ht="15">
      <c r="A26" s="622" t="s">
        <v>773</v>
      </c>
      <c r="B26" s="622"/>
      <c r="C26" s="622"/>
      <c r="D26" s="622"/>
      <c r="E26" s="622"/>
      <c r="F26" s="291"/>
      <c r="G26" s="291"/>
      <c r="H26" s="291"/>
      <c r="J26" s="223"/>
      <c r="K26" s="223"/>
      <c r="L26" s="223"/>
      <c r="M26" s="223"/>
    </row>
    <row r="27" spans="1:13" ht="5.25" customHeight="1">
      <c r="A27" s="70"/>
      <c r="B27" s="70"/>
      <c r="C27" s="70"/>
      <c r="D27" s="70"/>
      <c r="E27" s="70"/>
      <c r="F27" s="291"/>
      <c r="G27" s="291"/>
      <c r="H27" s="291"/>
      <c r="J27" s="223"/>
      <c r="K27" s="223"/>
      <c r="L27" s="223"/>
      <c r="M27" s="223"/>
    </row>
    <row r="28" spans="1:13" ht="15">
      <c r="A28" s="70" t="s">
        <v>654</v>
      </c>
      <c r="B28" s="263">
        <f t="shared" ref="B28:H28" si="3">SUM(B30:B41)</f>
        <v>5978</v>
      </c>
      <c r="C28" s="263">
        <f t="shared" si="3"/>
        <v>6031.5069999999996</v>
      </c>
      <c r="D28" s="263">
        <f t="shared" si="3"/>
        <v>6063.0589999999993</v>
      </c>
      <c r="E28" s="263">
        <f t="shared" si="3"/>
        <v>6096.9610000000002</v>
      </c>
      <c r="F28" s="263">
        <f t="shared" si="3"/>
        <v>6122.2240000000002</v>
      </c>
      <c r="G28" s="263">
        <f t="shared" si="3"/>
        <v>6095.6970000000001</v>
      </c>
      <c r="H28" s="263">
        <f t="shared" si="3"/>
        <v>6052.1419999999998</v>
      </c>
      <c r="J28" s="223"/>
      <c r="K28" s="223"/>
      <c r="L28" s="223"/>
      <c r="M28" s="223"/>
    </row>
    <row r="29" spans="1:13" ht="5.25" customHeight="1">
      <c r="A29" s="70"/>
      <c r="B29" s="263"/>
      <c r="C29" s="263"/>
      <c r="D29" s="263"/>
      <c r="E29" s="263"/>
      <c r="F29" s="263"/>
      <c r="G29" s="263"/>
      <c r="H29" s="263"/>
      <c r="J29" s="223"/>
      <c r="K29" s="223"/>
      <c r="L29" s="223"/>
      <c r="M29" s="223"/>
    </row>
    <row r="30" spans="1:13">
      <c r="A30" s="55" t="s">
        <v>655</v>
      </c>
      <c r="B30" s="115">
        <v>85</v>
      </c>
      <c r="C30" s="115">
        <v>81.471000000000004</v>
      </c>
      <c r="D30" s="115">
        <v>92.891999999999996</v>
      </c>
      <c r="E30" s="115">
        <v>102.54</v>
      </c>
      <c r="F30" s="115">
        <v>108.31699999999999</v>
      </c>
      <c r="G30" s="115">
        <v>110.14700000000001</v>
      </c>
      <c r="H30" s="115">
        <v>109.214</v>
      </c>
      <c r="J30" s="223"/>
      <c r="K30" s="223"/>
      <c r="L30" s="223"/>
      <c r="M30" s="223"/>
    </row>
    <row r="31" spans="1:13">
      <c r="A31" s="55" t="s">
        <v>656</v>
      </c>
      <c r="B31" s="115">
        <v>92</v>
      </c>
      <c r="C31" s="115">
        <v>95.073999999999998</v>
      </c>
      <c r="D31" s="115">
        <v>96.649000000000001</v>
      </c>
      <c r="E31" s="115">
        <v>96.509</v>
      </c>
      <c r="F31" s="115">
        <v>94.495999999999995</v>
      </c>
      <c r="G31" s="115">
        <v>96.302000000000007</v>
      </c>
      <c r="H31" s="115">
        <v>98.97</v>
      </c>
      <c r="J31" s="223"/>
      <c r="K31" s="223"/>
      <c r="L31" s="223"/>
      <c r="M31" s="223"/>
    </row>
    <row r="32" spans="1:13">
      <c r="A32" s="55" t="s">
        <v>657</v>
      </c>
      <c r="B32" s="115">
        <v>425</v>
      </c>
      <c r="C32" s="115">
        <v>400.08300000000003</v>
      </c>
      <c r="D32" s="115">
        <v>412.24200000000002</v>
      </c>
      <c r="E32" s="115">
        <v>422.50200000000001</v>
      </c>
      <c r="F32" s="115">
        <v>423.62799999999999</v>
      </c>
      <c r="G32" s="115">
        <v>426.10399999999998</v>
      </c>
      <c r="H32" s="115">
        <v>428.25799999999998</v>
      </c>
      <c r="J32" s="223"/>
      <c r="K32" s="223"/>
      <c r="L32" s="223"/>
      <c r="M32" s="223"/>
    </row>
    <row r="33" spans="1:13">
      <c r="A33" s="55" t="s">
        <v>658</v>
      </c>
      <c r="B33" s="115">
        <v>161</v>
      </c>
      <c r="C33" s="115">
        <v>167.79400000000001</v>
      </c>
      <c r="D33" s="115">
        <v>176.321</v>
      </c>
      <c r="E33" s="115">
        <v>178.80600000000001</v>
      </c>
      <c r="F33" s="115">
        <v>184.00899999999999</v>
      </c>
      <c r="G33" s="115">
        <v>185.46899999999999</v>
      </c>
      <c r="H33" s="115">
        <v>195.74600000000001</v>
      </c>
      <c r="J33" s="223"/>
      <c r="K33" s="223"/>
      <c r="L33" s="223"/>
      <c r="M33" s="223"/>
    </row>
    <row r="34" spans="1:13">
      <c r="A34" s="55" t="s">
        <v>659</v>
      </c>
      <c r="B34" s="115">
        <v>239</v>
      </c>
      <c r="C34" s="115">
        <v>227.73500000000001</v>
      </c>
      <c r="D34" s="115">
        <v>233.57300000000001</v>
      </c>
      <c r="E34" s="115">
        <v>242.464</v>
      </c>
      <c r="F34" s="115">
        <v>254.76400000000001</v>
      </c>
      <c r="G34" s="115">
        <v>257.197</v>
      </c>
      <c r="H34" s="115">
        <v>259.78500000000003</v>
      </c>
      <c r="J34" s="223"/>
      <c r="K34" s="223"/>
      <c r="L34" s="223"/>
      <c r="M34" s="223"/>
    </row>
    <row r="35" spans="1:13">
      <c r="A35" s="55" t="s">
        <v>660</v>
      </c>
      <c r="B35" s="115">
        <v>499</v>
      </c>
      <c r="C35" s="115">
        <v>550.91800000000001</v>
      </c>
      <c r="D35" s="115">
        <v>543.274</v>
      </c>
      <c r="E35" s="115">
        <v>554.71799999999996</v>
      </c>
      <c r="F35" s="115">
        <v>571.9</v>
      </c>
      <c r="G35" s="115">
        <v>574.673</v>
      </c>
      <c r="H35" s="115">
        <v>580</v>
      </c>
      <c r="J35" s="223"/>
      <c r="K35" s="223"/>
      <c r="L35" s="223"/>
      <c r="M35" s="223"/>
    </row>
    <row r="36" spans="1:13">
      <c r="A36" s="55" t="s">
        <v>661</v>
      </c>
      <c r="B36" s="115">
        <v>514</v>
      </c>
      <c r="C36" s="115">
        <v>557.85500000000002</v>
      </c>
      <c r="D36" s="115">
        <v>557.14099999999996</v>
      </c>
      <c r="E36" s="115">
        <v>539.12400000000002</v>
      </c>
      <c r="F36" s="115">
        <v>518.82799999999997</v>
      </c>
      <c r="G36" s="115">
        <v>509.65499999999997</v>
      </c>
      <c r="H36" s="115">
        <v>507.68099999999998</v>
      </c>
      <c r="J36" s="223"/>
      <c r="K36" s="223"/>
      <c r="L36" s="223"/>
      <c r="M36" s="223"/>
    </row>
    <row r="37" spans="1:13">
      <c r="A37" s="55" t="s">
        <v>662</v>
      </c>
      <c r="B37" s="115">
        <v>603</v>
      </c>
      <c r="C37" s="115">
        <v>636.68899999999996</v>
      </c>
      <c r="D37" s="115">
        <v>653.48299999999995</v>
      </c>
      <c r="E37" s="115">
        <v>635.85699999999997</v>
      </c>
      <c r="F37" s="115">
        <v>632.81200000000001</v>
      </c>
      <c r="G37" s="115">
        <v>580.548</v>
      </c>
      <c r="H37" s="115">
        <v>579.03200000000004</v>
      </c>
      <c r="J37" s="223"/>
      <c r="K37" s="223"/>
      <c r="L37" s="223"/>
      <c r="M37" s="223"/>
    </row>
    <row r="38" spans="1:13">
      <c r="A38" s="55" t="s">
        <v>663</v>
      </c>
      <c r="B38" s="115">
        <v>168</v>
      </c>
      <c r="C38" s="115">
        <v>217.083</v>
      </c>
      <c r="D38" s="115">
        <v>230.47300000000001</v>
      </c>
      <c r="E38" s="115">
        <v>229.386</v>
      </c>
      <c r="F38" s="115">
        <v>233.84299999999999</v>
      </c>
      <c r="G38" s="115">
        <v>223.63800000000001</v>
      </c>
      <c r="H38" s="115">
        <v>228.846</v>
      </c>
      <c r="J38" s="223"/>
      <c r="K38" s="223"/>
      <c r="L38" s="223"/>
      <c r="M38" s="223"/>
    </row>
    <row r="39" spans="1:13">
      <c r="A39" s="55" t="s">
        <v>664</v>
      </c>
      <c r="B39" s="115">
        <v>407</v>
      </c>
      <c r="C39" s="115">
        <v>424.58</v>
      </c>
      <c r="D39" s="115">
        <v>418.91699999999997</v>
      </c>
      <c r="E39" s="115">
        <v>425.76299999999998</v>
      </c>
      <c r="F39" s="115">
        <v>433.99200000000002</v>
      </c>
      <c r="G39" s="115">
        <v>420.59</v>
      </c>
      <c r="H39" s="115">
        <v>408.834</v>
      </c>
      <c r="J39" s="223"/>
      <c r="K39" s="223"/>
      <c r="L39" s="223"/>
      <c r="M39" s="223"/>
    </row>
    <row r="40" spans="1:13">
      <c r="A40" s="55" t="s">
        <v>665</v>
      </c>
      <c r="B40" s="115">
        <v>613</v>
      </c>
      <c r="C40" s="115">
        <v>547.62199999999996</v>
      </c>
      <c r="D40" s="115">
        <v>549.19600000000003</v>
      </c>
      <c r="E40" s="115">
        <v>558.51400000000001</v>
      </c>
      <c r="F40" s="115">
        <v>585.77499999999998</v>
      </c>
      <c r="G40" s="115">
        <v>570.59</v>
      </c>
      <c r="H40" s="115">
        <v>525.59900000000005</v>
      </c>
      <c r="J40" s="223"/>
      <c r="K40" s="223"/>
      <c r="L40" s="223"/>
      <c r="M40" s="223"/>
    </row>
    <row r="41" spans="1:13">
      <c r="A41" s="55" t="s">
        <v>666</v>
      </c>
      <c r="B41" s="115">
        <v>2172</v>
      </c>
      <c r="C41" s="115">
        <v>2124.6030000000001</v>
      </c>
      <c r="D41" s="115">
        <v>2098.8980000000001</v>
      </c>
      <c r="E41" s="115">
        <v>2110.7779999999998</v>
      </c>
      <c r="F41" s="115">
        <v>2079.86</v>
      </c>
      <c r="G41" s="115">
        <v>2140.7840000000001</v>
      </c>
      <c r="H41" s="115">
        <v>2130.1770000000001</v>
      </c>
      <c r="J41" s="223"/>
      <c r="K41" s="223"/>
      <c r="L41" s="223"/>
      <c r="M41" s="223"/>
    </row>
    <row r="42" spans="1:13">
      <c r="A42" s="297"/>
      <c r="B42" s="298"/>
      <c r="C42" s="299"/>
      <c r="D42" s="299"/>
      <c r="E42" s="300"/>
      <c r="F42" s="301"/>
      <c r="G42" s="301"/>
      <c r="H42" s="302"/>
    </row>
    <row r="43" spans="1:13" ht="15">
      <c r="A43" s="622" t="s">
        <v>871</v>
      </c>
      <c r="B43" s="622"/>
      <c r="C43" s="622"/>
      <c r="D43" s="622"/>
      <c r="E43" s="622"/>
      <c r="F43" s="291"/>
      <c r="G43" s="291"/>
      <c r="H43" s="291"/>
    </row>
    <row r="44" spans="1:13" ht="4.5" customHeight="1">
      <c r="A44" s="70"/>
      <c r="B44" s="70"/>
      <c r="C44" s="70"/>
      <c r="D44" s="70"/>
      <c r="E44" s="70"/>
      <c r="F44" s="291"/>
      <c r="G44" s="291"/>
      <c r="H44" s="291"/>
    </row>
    <row r="45" spans="1:13" ht="15">
      <c r="A45" s="70" t="s">
        <v>654</v>
      </c>
      <c r="B45" s="293">
        <v>2.3279698733310511E-2</v>
      </c>
      <c r="C45" s="294">
        <f t="shared" ref="C45:H45" si="4">+(C28-B28)/B28</f>
        <v>8.9506523921043177E-3</v>
      </c>
      <c r="D45" s="294">
        <f t="shared" si="4"/>
        <v>5.2311967805060465E-3</v>
      </c>
      <c r="E45" s="294">
        <f t="shared" si="4"/>
        <v>5.5915668971720312E-3</v>
      </c>
      <c r="F45" s="294">
        <f t="shared" si="4"/>
        <v>4.1435397077330691E-3</v>
      </c>
      <c r="G45" s="294">
        <f t="shared" si="4"/>
        <v>-4.3329025530591571E-3</v>
      </c>
      <c r="H45" s="294">
        <f t="shared" si="4"/>
        <v>-7.1452042317720664E-3</v>
      </c>
    </row>
    <row r="46" spans="1:13">
      <c r="A46" s="55" t="s">
        <v>655</v>
      </c>
      <c r="B46" s="295">
        <v>0.18055555555555555</v>
      </c>
      <c r="C46" s="296">
        <f t="shared" ref="C46:H46" si="5">+(C30-B30)/B30</f>
        <v>-4.1517647058823486E-2</v>
      </c>
      <c r="D46" s="296">
        <f t="shared" si="5"/>
        <v>0.14018485105129422</v>
      </c>
      <c r="E46" s="296">
        <f t="shared" si="5"/>
        <v>0.10386255005813214</v>
      </c>
      <c r="F46" s="296">
        <f t="shared" si="5"/>
        <v>5.6338989662570574E-2</v>
      </c>
      <c r="G46" s="296">
        <f t="shared" si="5"/>
        <v>1.6894854916587539E-2</v>
      </c>
      <c r="H46" s="296">
        <f t="shared" si="5"/>
        <v>-8.4704985156200969E-3</v>
      </c>
    </row>
    <row r="47" spans="1:13">
      <c r="A47" s="55" t="s">
        <v>656</v>
      </c>
      <c r="B47" s="295">
        <v>-0.21367521367521367</v>
      </c>
      <c r="C47" s="296">
        <f t="shared" ref="C47:H57" si="6">+(C31-B31)/B31</f>
        <v>3.3413043478260851E-2</v>
      </c>
      <c r="D47" s="296">
        <f t="shared" si="6"/>
        <v>1.6566043292593167E-2</v>
      </c>
      <c r="E47" s="296">
        <f t="shared" si="6"/>
        <v>-1.4485405953501905E-3</v>
      </c>
      <c r="F47" s="296">
        <f t="shared" si="6"/>
        <v>-2.0858158306479243E-2</v>
      </c>
      <c r="G47" s="296">
        <f t="shared" si="6"/>
        <v>1.9111920081273406E-2</v>
      </c>
      <c r="H47" s="296">
        <f t="shared" si="6"/>
        <v>2.7704512886544328E-2</v>
      </c>
    </row>
    <row r="48" spans="1:13">
      <c r="A48" s="55" t="s">
        <v>657</v>
      </c>
      <c r="B48" s="295">
        <v>0.10677083333333333</v>
      </c>
      <c r="C48" s="296">
        <f t="shared" si="6"/>
        <v>-5.8628235294117585E-2</v>
      </c>
      <c r="D48" s="296">
        <f t="shared" si="6"/>
        <v>3.0391193827280817E-2</v>
      </c>
      <c r="E48" s="296">
        <f t="shared" si="6"/>
        <v>2.4888293769193801E-2</v>
      </c>
      <c r="F48" s="296">
        <f t="shared" si="6"/>
        <v>2.6650761416513445E-3</v>
      </c>
      <c r="G48" s="296">
        <f t="shared" si="6"/>
        <v>5.8447505830587195E-3</v>
      </c>
      <c r="H48" s="296">
        <f t="shared" si="6"/>
        <v>5.0551039182922392E-3</v>
      </c>
    </row>
    <row r="49" spans="1:8">
      <c r="A49" s="55" t="s">
        <v>658</v>
      </c>
      <c r="B49" s="295">
        <v>-9.5505617977528087E-2</v>
      </c>
      <c r="C49" s="296">
        <f t="shared" si="6"/>
        <v>4.2198757763975227E-2</v>
      </c>
      <c r="D49" s="296">
        <f t="shared" si="6"/>
        <v>5.0818265253823061E-2</v>
      </c>
      <c r="E49" s="296">
        <f t="shared" si="6"/>
        <v>1.4093613352918902E-2</v>
      </c>
      <c r="F49" s="296">
        <f t="shared" si="6"/>
        <v>2.9098576110421208E-2</v>
      </c>
      <c r="G49" s="296">
        <f t="shared" si="6"/>
        <v>7.9343945133118921E-3</v>
      </c>
      <c r="H49" s="296">
        <f t="shared" si="6"/>
        <v>5.5410877289466247E-2</v>
      </c>
    </row>
    <row r="50" spans="1:8">
      <c r="A50" s="55" t="s">
        <v>659</v>
      </c>
      <c r="B50" s="295">
        <v>0.21938775510204081</v>
      </c>
      <c r="C50" s="296">
        <f t="shared" si="6"/>
        <v>-4.7133891213389068E-2</v>
      </c>
      <c r="D50" s="296">
        <f t="shared" si="6"/>
        <v>2.5635058291435191E-2</v>
      </c>
      <c r="E50" s="296">
        <f t="shared" si="6"/>
        <v>3.8065187329014871E-2</v>
      </c>
      <c r="F50" s="296">
        <f t="shared" si="6"/>
        <v>5.0729180414412087E-2</v>
      </c>
      <c r="G50" s="296">
        <f t="shared" si="6"/>
        <v>9.5500149157651502E-3</v>
      </c>
      <c r="H50" s="296">
        <f t="shared" si="6"/>
        <v>1.006232576585272E-2</v>
      </c>
    </row>
    <row r="51" spans="1:8">
      <c r="A51" s="55" t="s">
        <v>660</v>
      </c>
      <c r="B51" s="295">
        <v>2.008032128514056E-3</v>
      </c>
      <c r="C51" s="296">
        <f t="shared" si="6"/>
        <v>0.10404408817635272</v>
      </c>
      <c r="D51" s="296">
        <f t="shared" si="6"/>
        <v>-1.3875023143190104E-2</v>
      </c>
      <c r="E51" s="296">
        <f t="shared" si="6"/>
        <v>2.1064877023380394E-2</v>
      </c>
      <c r="F51" s="296">
        <f t="shared" si="6"/>
        <v>3.0974296849930989E-2</v>
      </c>
      <c r="G51" s="296">
        <f t="shared" si="6"/>
        <v>4.8487497814303634E-3</v>
      </c>
      <c r="H51" s="296">
        <f t="shared" si="6"/>
        <v>9.2696194183474745E-3</v>
      </c>
    </row>
    <row r="52" spans="1:8">
      <c r="A52" s="55" t="s">
        <v>661</v>
      </c>
      <c r="B52" s="295">
        <v>2.3904382470119521E-2</v>
      </c>
      <c r="C52" s="296">
        <f t="shared" si="6"/>
        <v>8.5321011673151786E-2</v>
      </c>
      <c r="D52" s="296">
        <f t="shared" si="6"/>
        <v>-1.2799024836203951E-3</v>
      </c>
      <c r="E52" s="296">
        <f t="shared" si="6"/>
        <v>-3.2338312922581429E-2</v>
      </c>
      <c r="F52" s="296">
        <f t="shared" si="6"/>
        <v>-3.764625577789163E-2</v>
      </c>
      <c r="G52" s="296">
        <f t="shared" si="6"/>
        <v>-1.7680233140848226E-2</v>
      </c>
      <c r="H52" s="296">
        <f t="shared" si="6"/>
        <v>-3.8732083468228304E-3</v>
      </c>
    </row>
    <row r="53" spans="1:8">
      <c r="A53" s="55" t="s">
        <v>662</v>
      </c>
      <c r="B53" s="295">
        <v>-0.1</v>
      </c>
      <c r="C53" s="296">
        <f t="shared" si="6"/>
        <v>5.5868988391376391E-2</v>
      </c>
      <c r="D53" s="296">
        <f t="shared" si="6"/>
        <v>2.6377085201723265E-2</v>
      </c>
      <c r="E53" s="296">
        <f t="shared" si="6"/>
        <v>-2.6972392548849745E-2</v>
      </c>
      <c r="F53" s="296">
        <f t="shared" si="6"/>
        <v>-4.7888125789288458E-3</v>
      </c>
      <c r="G53" s="296">
        <f t="shared" si="6"/>
        <v>-8.2590089947725404E-2</v>
      </c>
      <c r="H53" s="296">
        <f t="shared" si="6"/>
        <v>-2.6113258507478496E-3</v>
      </c>
    </row>
    <row r="54" spans="1:8">
      <c r="A54" s="55" t="s">
        <v>663</v>
      </c>
      <c r="B54" s="295">
        <v>0.2537313432835821</v>
      </c>
      <c r="C54" s="296">
        <f t="shared" si="6"/>
        <v>0.29216071428571427</v>
      </c>
      <c r="D54" s="296">
        <f t="shared" si="6"/>
        <v>6.1681476670213765E-2</v>
      </c>
      <c r="E54" s="296">
        <f t="shared" si="6"/>
        <v>-4.7163876028863136E-3</v>
      </c>
      <c r="F54" s="296">
        <f t="shared" si="6"/>
        <v>1.9430130871108061E-2</v>
      </c>
      <c r="G54" s="296">
        <f t="shared" si="6"/>
        <v>-4.3640391202644443E-2</v>
      </c>
      <c r="H54" s="296">
        <f t="shared" si="6"/>
        <v>2.3287634480723303E-2</v>
      </c>
    </row>
    <row r="55" spans="1:8">
      <c r="A55" s="55" t="s">
        <v>664</v>
      </c>
      <c r="B55" s="295">
        <v>-0.13771186440677965</v>
      </c>
      <c r="C55" s="296">
        <f t="shared" si="6"/>
        <v>4.3194103194103155E-2</v>
      </c>
      <c r="D55" s="296">
        <f t="shared" si="6"/>
        <v>-1.3337886852889941E-2</v>
      </c>
      <c r="E55" s="296">
        <f t="shared" si="6"/>
        <v>1.634213937367069E-2</v>
      </c>
      <c r="F55" s="296">
        <f t="shared" si="6"/>
        <v>1.9327654117431627E-2</v>
      </c>
      <c r="G55" s="296">
        <f t="shared" si="6"/>
        <v>-3.0880753562277746E-2</v>
      </c>
      <c r="H55" s="296">
        <f t="shared" si="6"/>
        <v>-2.7951211393518562E-2</v>
      </c>
    </row>
    <row r="56" spans="1:8">
      <c r="A56" s="55" t="s">
        <v>665</v>
      </c>
      <c r="B56" s="295">
        <v>0.15009380863039401</v>
      </c>
      <c r="C56" s="296">
        <f t="shared" si="6"/>
        <v>-0.10665252854812406</v>
      </c>
      <c r="D56" s="296">
        <f t="shared" si="6"/>
        <v>2.8742453736337642E-3</v>
      </c>
      <c r="E56" s="296">
        <f t="shared" si="6"/>
        <v>1.696662029585063E-2</v>
      </c>
      <c r="F56" s="296">
        <f t="shared" si="6"/>
        <v>4.8809877639593574E-2</v>
      </c>
      <c r="G56" s="296">
        <f t="shared" si="6"/>
        <v>-2.5922922623874262E-2</v>
      </c>
      <c r="H56" s="296">
        <f t="shared" si="6"/>
        <v>-7.8849962319704134E-2</v>
      </c>
    </row>
    <row r="57" spans="1:8">
      <c r="A57" s="55" t="s">
        <v>666</v>
      </c>
      <c r="B57" s="295">
        <v>4.1227229146692232E-2</v>
      </c>
      <c r="C57" s="296">
        <f t="shared" si="6"/>
        <v>-2.182182320441986E-2</v>
      </c>
      <c r="D57" s="296">
        <f t="shared" si="6"/>
        <v>-1.2098730915846361E-2</v>
      </c>
      <c r="E57" s="296">
        <f t="shared" si="6"/>
        <v>5.6601130688578739E-3</v>
      </c>
      <c r="F57" s="296">
        <f t="shared" si="6"/>
        <v>-1.4647679670718412E-2</v>
      </c>
      <c r="G57" s="296">
        <f t="shared" si="6"/>
        <v>2.9292356216283778E-2</v>
      </c>
      <c r="H57" s="296">
        <f t="shared" si="6"/>
        <v>-4.9547268664190177E-3</v>
      </c>
    </row>
    <row r="58" spans="1:8" ht="15">
      <c r="A58" s="50"/>
      <c r="B58" s="50"/>
      <c r="C58" s="50"/>
      <c r="D58" s="50"/>
      <c r="E58" s="50"/>
      <c r="F58" s="50"/>
      <c r="G58" s="50"/>
      <c r="H58" s="50"/>
    </row>
    <row r="59" spans="1:8">
      <c r="A59" s="269" t="s">
        <v>867</v>
      </c>
    </row>
    <row r="60" spans="1:8">
      <c r="A60" s="269"/>
    </row>
    <row r="61" spans="1:8">
      <c r="A61" s="12" t="s">
        <v>295</v>
      </c>
    </row>
    <row r="62" spans="1:8">
      <c r="A62" s="120" t="s">
        <v>737</v>
      </c>
    </row>
    <row r="63" spans="1:8">
      <c r="A63" s="65" t="s">
        <v>781</v>
      </c>
    </row>
  </sheetData>
  <mergeCells count="2">
    <mergeCell ref="A26:E26"/>
    <mergeCell ref="A43:E43"/>
  </mergeCells>
  <pageMargins left="0.7" right="0.7" top="0.78740157499999996" bottom="0.78740157499999996"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heetViews>
  <sheetFormatPr baseColWidth="10" defaultColWidth="11.42578125" defaultRowHeight="12.75"/>
  <cols>
    <col min="1" max="1" width="12" style="35" customWidth="1"/>
    <col min="2" max="2" width="8.5703125" style="35" customWidth="1"/>
    <col min="3" max="6" width="12.28515625" style="35" customWidth="1"/>
    <col min="7" max="7" width="12.140625" style="35" customWidth="1"/>
    <col min="8" max="9" width="12.28515625" style="35" customWidth="1"/>
    <col min="10" max="10" width="10.85546875" customWidth="1"/>
    <col min="11" max="16384" width="11.42578125" style="35"/>
  </cols>
  <sheetData>
    <row r="1" spans="1:18" ht="15.75">
      <c r="A1" s="14" t="s">
        <v>645</v>
      </c>
      <c r="B1" s="7"/>
    </row>
    <row r="2" spans="1:18" ht="18.75">
      <c r="A2" s="8" t="s">
        <v>299</v>
      </c>
      <c r="B2" s="36"/>
    </row>
    <row r="3" spans="1:18" ht="18.75">
      <c r="A3" s="8" t="s">
        <v>646</v>
      </c>
      <c r="B3" s="37"/>
      <c r="C3" s="38"/>
      <c r="D3" s="38"/>
      <c r="E3" s="38"/>
      <c r="F3" s="38"/>
      <c r="G3" s="38"/>
      <c r="H3" s="38"/>
      <c r="I3" s="38"/>
    </row>
    <row r="4" spans="1:18" s="39" customFormat="1" ht="105">
      <c r="A4" s="16"/>
      <c r="B4" s="15"/>
      <c r="C4" s="15" t="s">
        <v>647</v>
      </c>
      <c r="D4" s="15" t="s">
        <v>648</v>
      </c>
      <c r="E4" s="15" t="s">
        <v>649</v>
      </c>
      <c r="F4" s="15" t="s">
        <v>650</v>
      </c>
      <c r="G4" s="15" t="s">
        <v>651</v>
      </c>
      <c r="H4" s="15" t="s">
        <v>652</v>
      </c>
      <c r="I4" s="15" t="s">
        <v>653</v>
      </c>
      <c r="J4"/>
    </row>
    <row r="5" spans="1:18" ht="15">
      <c r="A5" s="40" t="s">
        <v>654</v>
      </c>
      <c r="B5" s="40"/>
      <c r="C5" s="41">
        <f t="shared" ref="C5:I5" si="0">SUM(C6:C17)</f>
        <v>16</v>
      </c>
      <c r="D5" s="41">
        <f t="shared" si="0"/>
        <v>40</v>
      </c>
      <c r="E5" s="41">
        <f t="shared" si="0"/>
        <v>67</v>
      </c>
      <c r="F5" s="41">
        <f t="shared" si="0"/>
        <v>94</v>
      </c>
      <c r="G5" s="41">
        <f t="shared" si="0"/>
        <v>2</v>
      </c>
      <c r="H5" s="41">
        <f t="shared" si="0"/>
        <v>18</v>
      </c>
      <c r="I5" s="41">
        <f t="shared" si="0"/>
        <v>237</v>
      </c>
      <c r="K5" s="4"/>
      <c r="L5" s="4"/>
      <c r="M5" s="4"/>
      <c r="N5" s="4"/>
      <c r="O5" s="4"/>
      <c r="P5" s="4"/>
      <c r="Q5" s="4"/>
    </row>
    <row r="6" spans="1:18" ht="15" customHeight="1">
      <c r="A6" s="42" t="s">
        <v>655</v>
      </c>
      <c r="B6" s="42"/>
      <c r="C6" s="43">
        <v>0</v>
      </c>
      <c r="D6" s="43">
        <v>1</v>
      </c>
      <c r="E6" s="43">
        <v>2</v>
      </c>
      <c r="F6" s="43">
        <v>0</v>
      </c>
      <c r="G6" s="43">
        <v>0</v>
      </c>
      <c r="H6" s="43">
        <v>0</v>
      </c>
      <c r="I6" s="44">
        <f t="shared" ref="I6:I17" si="1">SUM(C6:H6)</f>
        <v>3</v>
      </c>
      <c r="K6" s="4"/>
      <c r="L6" s="4"/>
      <c r="M6" s="4"/>
      <c r="N6" s="4"/>
      <c r="O6" s="4"/>
      <c r="P6" s="4"/>
      <c r="Q6" s="4"/>
      <c r="R6" s="45"/>
    </row>
    <row r="7" spans="1:18" ht="15" customHeight="1">
      <c r="A7" s="42" t="s">
        <v>656</v>
      </c>
      <c r="B7" s="42"/>
      <c r="C7" s="43">
        <v>0</v>
      </c>
      <c r="D7" s="43">
        <v>0</v>
      </c>
      <c r="E7" s="43">
        <v>5</v>
      </c>
      <c r="F7" s="43">
        <v>0</v>
      </c>
      <c r="G7" s="43">
        <v>0</v>
      </c>
      <c r="H7" s="43">
        <v>0</v>
      </c>
      <c r="I7" s="44">
        <f t="shared" si="1"/>
        <v>5</v>
      </c>
      <c r="K7" s="4"/>
      <c r="L7" s="4"/>
      <c r="M7" s="4"/>
      <c r="N7" s="4"/>
      <c r="O7" s="4"/>
      <c r="P7" s="4"/>
      <c r="Q7" s="4"/>
      <c r="R7" s="45"/>
    </row>
    <row r="8" spans="1:18" ht="15" customHeight="1">
      <c r="A8" s="42" t="s">
        <v>657</v>
      </c>
      <c r="B8" s="42"/>
      <c r="C8" s="43">
        <v>2</v>
      </c>
      <c r="D8" s="43">
        <v>0</v>
      </c>
      <c r="E8" s="43">
        <v>8</v>
      </c>
      <c r="F8" s="43">
        <v>3</v>
      </c>
      <c r="G8" s="43">
        <v>0</v>
      </c>
      <c r="H8" s="43">
        <v>2</v>
      </c>
      <c r="I8" s="44">
        <f t="shared" si="1"/>
        <v>15</v>
      </c>
      <c r="K8" s="4"/>
      <c r="L8" s="4"/>
      <c r="M8" s="4"/>
      <c r="N8" s="4"/>
      <c r="O8" s="4"/>
      <c r="P8" s="4"/>
      <c r="Q8" s="4"/>
      <c r="R8" s="45"/>
    </row>
    <row r="9" spans="1:18" ht="15" customHeight="1">
      <c r="A9" s="42" t="s">
        <v>658</v>
      </c>
      <c r="B9" s="42"/>
      <c r="C9" s="43">
        <v>2</v>
      </c>
      <c r="D9" s="43">
        <v>1</v>
      </c>
      <c r="E9" s="43">
        <v>3</v>
      </c>
      <c r="F9" s="43">
        <v>3</v>
      </c>
      <c r="G9" s="43">
        <v>0</v>
      </c>
      <c r="H9" s="43">
        <v>1</v>
      </c>
      <c r="I9" s="44">
        <f t="shared" si="1"/>
        <v>10</v>
      </c>
      <c r="K9" s="4"/>
      <c r="L9" s="4"/>
      <c r="M9" s="4"/>
      <c r="N9" s="4"/>
      <c r="O9" s="4"/>
      <c r="P9" s="4"/>
      <c r="Q9" s="4"/>
      <c r="R9" s="45"/>
    </row>
    <row r="10" spans="1:18" ht="15" customHeight="1">
      <c r="A10" s="42" t="s">
        <v>659</v>
      </c>
      <c r="B10" s="42"/>
      <c r="C10" s="43">
        <v>1</v>
      </c>
      <c r="D10" s="43">
        <v>3</v>
      </c>
      <c r="E10" s="43">
        <v>4</v>
      </c>
      <c r="F10" s="43">
        <v>2</v>
      </c>
      <c r="G10" s="43">
        <v>1</v>
      </c>
      <c r="H10" s="43">
        <v>0</v>
      </c>
      <c r="I10" s="44">
        <f>SUM(C10:H10)</f>
        <v>11</v>
      </c>
      <c r="K10" s="4"/>
      <c r="L10" s="4"/>
      <c r="M10" s="4"/>
      <c r="N10" s="4"/>
      <c r="O10" s="4"/>
      <c r="P10" s="4"/>
      <c r="Q10" s="4"/>
      <c r="R10" s="45"/>
    </row>
    <row r="11" spans="1:18" ht="15" customHeight="1">
      <c r="A11" s="42" t="s">
        <v>660</v>
      </c>
      <c r="B11" s="42"/>
      <c r="C11" s="43">
        <v>0</v>
      </c>
      <c r="D11" s="43">
        <v>5</v>
      </c>
      <c r="E11" s="43">
        <v>6</v>
      </c>
      <c r="F11" s="43">
        <v>7</v>
      </c>
      <c r="G11" s="43">
        <v>0</v>
      </c>
      <c r="H11" s="43">
        <v>6</v>
      </c>
      <c r="I11" s="44">
        <f t="shared" si="1"/>
        <v>24</v>
      </c>
      <c r="K11" s="4"/>
      <c r="L11" s="4"/>
      <c r="M11" s="4"/>
      <c r="N11" s="4"/>
      <c r="O11" s="4"/>
      <c r="P11" s="4"/>
      <c r="Q11" s="4"/>
      <c r="R11" s="45"/>
    </row>
    <row r="12" spans="1:18" ht="15" customHeight="1">
      <c r="A12" s="42" t="s">
        <v>661</v>
      </c>
      <c r="B12" s="42"/>
      <c r="C12" s="43">
        <v>1</v>
      </c>
      <c r="D12" s="43">
        <v>5</v>
      </c>
      <c r="E12" s="43">
        <v>3</v>
      </c>
      <c r="F12" s="43">
        <v>10</v>
      </c>
      <c r="G12" s="43">
        <v>0</v>
      </c>
      <c r="H12" s="43">
        <v>1</v>
      </c>
      <c r="I12" s="44">
        <f t="shared" si="1"/>
        <v>20</v>
      </c>
      <c r="K12" s="4"/>
      <c r="L12" s="4"/>
      <c r="M12" s="4"/>
      <c r="N12" s="4"/>
      <c r="O12" s="4"/>
      <c r="P12" s="4"/>
      <c r="Q12" s="4"/>
      <c r="R12" s="45"/>
    </row>
    <row r="13" spans="1:18" ht="15" customHeight="1">
      <c r="A13" s="42" t="s">
        <v>662</v>
      </c>
      <c r="B13" s="42"/>
      <c r="C13" s="43">
        <v>0</v>
      </c>
      <c r="D13" s="43">
        <v>3</v>
      </c>
      <c r="E13" s="43">
        <v>6</v>
      </c>
      <c r="F13" s="43">
        <v>16</v>
      </c>
      <c r="G13" s="43">
        <v>0</v>
      </c>
      <c r="H13" s="43">
        <v>0</v>
      </c>
      <c r="I13" s="44">
        <f t="shared" si="1"/>
        <v>25</v>
      </c>
      <c r="K13" s="4"/>
      <c r="L13" s="4"/>
      <c r="M13" s="4"/>
      <c r="N13" s="4"/>
      <c r="O13" s="4"/>
      <c r="P13" s="4"/>
      <c r="Q13" s="4"/>
      <c r="R13" s="45"/>
    </row>
    <row r="14" spans="1:18" ht="15" customHeight="1">
      <c r="A14" s="42" t="s">
        <v>663</v>
      </c>
      <c r="B14" s="42"/>
      <c r="C14" s="43">
        <v>1</v>
      </c>
      <c r="D14" s="43">
        <v>2</v>
      </c>
      <c r="E14" s="43">
        <v>3</v>
      </c>
      <c r="F14" s="43">
        <v>4</v>
      </c>
      <c r="G14" s="43">
        <v>0</v>
      </c>
      <c r="H14" s="43">
        <v>0</v>
      </c>
      <c r="I14" s="44">
        <f t="shared" si="1"/>
        <v>10</v>
      </c>
      <c r="K14" s="4"/>
      <c r="L14" s="4"/>
      <c r="M14" s="4"/>
      <c r="N14" s="4"/>
      <c r="O14" s="4"/>
      <c r="P14" s="4"/>
      <c r="Q14" s="4"/>
      <c r="R14" s="45"/>
    </row>
    <row r="15" spans="1:18" ht="15" customHeight="1">
      <c r="A15" s="42" t="s">
        <v>664</v>
      </c>
      <c r="B15" s="42"/>
      <c r="C15" s="43">
        <v>1</v>
      </c>
      <c r="D15" s="43">
        <v>1</v>
      </c>
      <c r="E15" s="43">
        <v>2</v>
      </c>
      <c r="F15" s="43">
        <v>10</v>
      </c>
      <c r="G15" s="43">
        <v>0</v>
      </c>
      <c r="H15" s="43">
        <v>1</v>
      </c>
      <c r="I15" s="44">
        <f t="shared" si="1"/>
        <v>15</v>
      </c>
      <c r="K15" s="4"/>
      <c r="L15" s="4"/>
      <c r="M15" s="4"/>
      <c r="N15" s="4"/>
      <c r="O15" s="4"/>
      <c r="P15" s="4"/>
      <c r="Q15" s="4"/>
      <c r="R15" s="45"/>
    </row>
    <row r="16" spans="1:18" ht="15" customHeight="1">
      <c r="A16" s="42" t="s">
        <v>665</v>
      </c>
      <c r="B16" s="42"/>
      <c r="C16" s="43">
        <v>1</v>
      </c>
      <c r="D16" s="43">
        <v>4</v>
      </c>
      <c r="E16" s="43">
        <v>2</v>
      </c>
      <c r="F16" s="43">
        <v>4</v>
      </c>
      <c r="G16" s="43">
        <v>0</v>
      </c>
      <c r="H16" s="43">
        <v>4</v>
      </c>
      <c r="I16" s="44">
        <f t="shared" si="1"/>
        <v>15</v>
      </c>
      <c r="K16" s="4"/>
      <c r="L16" s="4"/>
      <c r="M16" s="4"/>
      <c r="N16" s="4"/>
      <c r="O16" s="4"/>
      <c r="P16" s="4"/>
      <c r="Q16" s="4"/>
      <c r="R16" s="45"/>
    </row>
    <row r="17" spans="1:18" ht="15" customHeight="1">
      <c r="A17" s="42" t="s">
        <v>666</v>
      </c>
      <c r="B17" s="42"/>
      <c r="C17" s="43">
        <v>7</v>
      </c>
      <c r="D17" s="43">
        <v>15</v>
      </c>
      <c r="E17" s="43">
        <v>23</v>
      </c>
      <c r="F17" s="43">
        <v>35</v>
      </c>
      <c r="G17" s="43">
        <v>1</v>
      </c>
      <c r="H17" s="43">
        <v>3</v>
      </c>
      <c r="I17" s="44">
        <f t="shared" si="1"/>
        <v>84</v>
      </c>
      <c r="K17" s="4"/>
      <c r="L17" s="4"/>
      <c r="M17" s="4"/>
      <c r="N17" s="4"/>
      <c r="O17" s="4"/>
      <c r="P17" s="4"/>
      <c r="Q17" s="4"/>
      <c r="R17" s="45"/>
    </row>
    <row r="18" spans="1:18" ht="15">
      <c r="A18" s="16"/>
      <c r="B18" s="16"/>
      <c r="C18" s="16"/>
      <c r="D18" s="16"/>
      <c r="E18" s="16"/>
      <c r="F18" s="16"/>
      <c r="G18" s="16"/>
      <c r="H18" s="16"/>
      <c r="I18" s="16"/>
    </row>
    <row r="19" spans="1:18">
      <c r="A19" s="46" t="s">
        <v>667</v>
      </c>
    </row>
    <row r="20" spans="1:18">
      <c r="A20" s="3"/>
    </row>
    <row r="21" spans="1:18">
      <c r="A21" s="46"/>
    </row>
    <row r="22" spans="1:18">
      <c r="A22" s="13"/>
    </row>
    <row r="23" spans="1:18">
      <c r="A23" s="12"/>
    </row>
    <row r="24" spans="1:18">
      <c r="A24" s="12"/>
    </row>
  </sheetData>
  <pageMargins left="0.7" right="0.7" top="0.78740157499999996" bottom="0.78740157499999996" header="0.3" footer="0.3"/>
  <pageSetup paperSize="9" scale="8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sheetViews>
  <sheetFormatPr baseColWidth="10" defaultColWidth="11.42578125" defaultRowHeight="12.75"/>
  <cols>
    <col min="1" max="1" width="11" style="104" customWidth="1"/>
    <col min="2" max="2" width="17.7109375" style="104" customWidth="1"/>
    <col min="3" max="3" width="14.28515625" style="237" customWidth="1"/>
    <col min="4" max="4" width="12.28515625" style="237" customWidth="1"/>
    <col min="5" max="5" width="15.5703125" style="237" customWidth="1"/>
    <col min="6" max="6" width="13.42578125" style="237" customWidth="1"/>
    <col min="7" max="7" width="14.7109375" style="237" customWidth="1"/>
    <col min="8" max="8" width="13" style="237" customWidth="1"/>
    <col min="9" max="9" width="12.28515625" style="237" customWidth="1"/>
  </cols>
  <sheetData>
    <row r="1" spans="1:9" ht="15" customHeight="1">
      <c r="A1" s="160" t="s">
        <v>872</v>
      </c>
      <c r="B1" s="7"/>
    </row>
    <row r="2" spans="1:9" ht="15" customHeight="1">
      <c r="A2" s="8" t="s">
        <v>873</v>
      </c>
      <c r="B2" s="215"/>
    </row>
    <row r="3" spans="1:9" ht="15" customHeight="1">
      <c r="A3" s="48" t="s">
        <v>874</v>
      </c>
      <c r="B3" s="303"/>
      <c r="C3" s="304"/>
      <c r="D3" s="304"/>
      <c r="E3" s="304"/>
      <c r="F3" s="304"/>
      <c r="G3" s="304"/>
      <c r="H3" s="304"/>
      <c r="I3" s="304"/>
    </row>
    <row r="4" spans="1:9" ht="15">
      <c r="A4" s="50"/>
      <c r="B4" s="50"/>
      <c r="C4" s="16" t="s">
        <v>875</v>
      </c>
      <c r="D4" s="50"/>
      <c r="E4" s="50"/>
      <c r="F4" s="50"/>
      <c r="G4" s="50"/>
      <c r="H4" s="50"/>
      <c r="I4" s="50"/>
    </row>
    <row r="5" spans="1:9" ht="78" customHeight="1">
      <c r="A5" s="50"/>
      <c r="B5" s="50"/>
      <c r="C5" s="50" t="s">
        <v>876</v>
      </c>
      <c r="D5" s="50" t="s">
        <v>877</v>
      </c>
      <c r="E5" s="50" t="s">
        <v>878</v>
      </c>
      <c r="F5" s="50" t="s">
        <v>879</v>
      </c>
      <c r="G5" s="50" t="s">
        <v>880</v>
      </c>
      <c r="H5" s="50" t="s">
        <v>881</v>
      </c>
      <c r="I5" s="50" t="s">
        <v>653</v>
      </c>
    </row>
    <row r="6" spans="1:9" ht="21.75" customHeight="1">
      <c r="A6" s="305" t="s">
        <v>726</v>
      </c>
      <c r="B6" s="249"/>
      <c r="C6" s="306"/>
      <c r="D6" s="306"/>
      <c r="E6" s="306"/>
      <c r="F6" s="306"/>
      <c r="G6" s="306"/>
      <c r="H6" s="306"/>
      <c r="I6" s="306"/>
    </row>
    <row r="7" spans="1:9" ht="5.25" customHeight="1">
      <c r="A7" s="248"/>
      <c r="B7" s="249"/>
      <c r="C7" s="306"/>
      <c r="D7" s="306"/>
      <c r="E7" s="306"/>
      <c r="F7" s="306"/>
      <c r="G7" s="306"/>
      <c r="H7" s="306"/>
      <c r="I7" s="306"/>
    </row>
    <row r="8" spans="1:9">
      <c r="A8" s="74" t="s">
        <v>653</v>
      </c>
      <c r="B8" s="75"/>
      <c r="C8" s="307">
        <f>SUM(C9:C14)</f>
        <v>87</v>
      </c>
      <c r="D8" s="307">
        <f>SUM(D9:D15)</f>
        <v>14760</v>
      </c>
      <c r="E8" s="307">
        <f>SUM(E9:E15)</f>
        <v>1217</v>
      </c>
      <c r="F8" s="307">
        <f>SUM(F9:F15)</f>
        <v>1492</v>
      </c>
      <c r="G8" s="307">
        <f>SUM(G9:G15)</f>
        <v>6091</v>
      </c>
      <c r="H8" s="307">
        <f>SUM(H9:H15)</f>
        <v>592</v>
      </c>
      <c r="I8" s="307">
        <f>SUM(C8:H8)</f>
        <v>24239</v>
      </c>
    </row>
    <row r="9" spans="1:9" ht="5.25" customHeight="1">
      <c r="A9" s="42"/>
      <c r="B9" s="55"/>
      <c r="C9" s="308"/>
      <c r="D9" s="308"/>
      <c r="E9" s="308"/>
      <c r="F9" s="308"/>
      <c r="G9" s="308"/>
      <c r="H9" s="308"/>
      <c r="I9" s="309"/>
    </row>
    <row r="10" spans="1:9">
      <c r="A10" s="42" t="s">
        <v>690</v>
      </c>
      <c r="B10" s="55"/>
      <c r="C10" s="310">
        <v>52</v>
      </c>
      <c r="D10" s="310">
        <v>2954</v>
      </c>
      <c r="E10" s="310">
        <v>331</v>
      </c>
      <c r="F10" s="310">
        <v>303</v>
      </c>
      <c r="G10" s="310">
        <v>865</v>
      </c>
      <c r="H10" s="310">
        <v>111</v>
      </c>
      <c r="I10" s="311">
        <v>4616</v>
      </c>
    </row>
    <row r="11" spans="1:9">
      <c r="A11" s="42" t="s">
        <v>727</v>
      </c>
      <c r="B11" s="55"/>
      <c r="C11" s="311">
        <v>18</v>
      </c>
      <c r="D11" s="311">
        <v>2918</v>
      </c>
      <c r="E11" s="311">
        <v>470</v>
      </c>
      <c r="F11" s="311">
        <v>284</v>
      </c>
      <c r="G11" s="311">
        <v>982</v>
      </c>
      <c r="H11" s="311">
        <v>85</v>
      </c>
      <c r="I11" s="311">
        <v>4757</v>
      </c>
    </row>
    <row r="12" spans="1:9">
      <c r="A12" s="42" t="s">
        <v>728</v>
      </c>
      <c r="B12" s="55"/>
      <c r="C12" s="311">
        <v>1</v>
      </c>
      <c r="D12" s="311">
        <v>3998</v>
      </c>
      <c r="E12" s="311">
        <v>199</v>
      </c>
      <c r="F12" s="311">
        <v>396</v>
      </c>
      <c r="G12" s="311">
        <v>1953</v>
      </c>
      <c r="H12" s="311">
        <v>161</v>
      </c>
      <c r="I12" s="311">
        <v>6708</v>
      </c>
    </row>
    <row r="13" spans="1:9">
      <c r="A13" s="42" t="s">
        <v>729</v>
      </c>
      <c r="B13" s="55"/>
      <c r="C13" s="311">
        <v>14</v>
      </c>
      <c r="D13" s="311">
        <v>4244</v>
      </c>
      <c r="E13" s="311">
        <v>211</v>
      </c>
      <c r="F13" s="311">
        <v>461</v>
      </c>
      <c r="G13" s="311">
        <v>2170</v>
      </c>
      <c r="H13" s="311">
        <v>230</v>
      </c>
      <c r="I13" s="311">
        <v>7330</v>
      </c>
    </row>
    <row r="14" spans="1:9" ht="13.5" customHeight="1">
      <c r="A14" s="42" t="s">
        <v>694</v>
      </c>
      <c r="B14" s="55"/>
      <c r="C14" s="311">
        <v>2</v>
      </c>
      <c r="D14" s="311">
        <v>175</v>
      </c>
      <c r="E14" s="311">
        <v>2</v>
      </c>
      <c r="F14" s="311">
        <v>9</v>
      </c>
      <c r="G14" s="311">
        <v>20</v>
      </c>
      <c r="H14" s="311">
        <v>0</v>
      </c>
      <c r="I14" s="311">
        <v>208</v>
      </c>
    </row>
    <row r="15" spans="1:9" ht="15" customHeight="1">
      <c r="A15" s="42" t="s">
        <v>730</v>
      </c>
      <c r="B15" s="55"/>
      <c r="C15" s="311">
        <v>0</v>
      </c>
      <c r="D15" s="311">
        <v>471</v>
      </c>
      <c r="E15" s="311">
        <v>4</v>
      </c>
      <c r="F15" s="311">
        <v>39</v>
      </c>
      <c r="G15" s="311">
        <v>101</v>
      </c>
      <c r="H15" s="311">
        <v>5</v>
      </c>
      <c r="I15" s="311">
        <v>620</v>
      </c>
    </row>
    <row r="16" spans="1:9">
      <c r="A16" s="42"/>
      <c r="B16" s="55"/>
      <c r="C16" s="312"/>
      <c r="D16" s="312"/>
      <c r="E16" s="312"/>
      <c r="F16" s="312"/>
      <c r="G16" s="312"/>
      <c r="H16" s="312"/>
      <c r="I16" s="311"/>
    </row>
    <row r="17" spans="1:9" ht="15">
      <c r="A17" s="248" t="s">
        <v>882</v>
      </c>
      <c r="B17" s="249"/>
      <c r="C17" s="313"/>
      <c r="D17" s="313"/>
      <c r="E17" s="313"/>
      <c r="F17" s="313"/>
      <c r="G17" s="313"/>
      <c r="H17" s="313"/>
      <c r="I17" s="313"/>
    </row>
    <row r="18" spans="1:9" ht="5.25" customHeight="1">
      <c r="A18" s="42"/>
      <c r="B18" s="55"/>
      <c r="C18" s="311"/>
      <c r="D18" s="311"/>
      <c r="E18" s="311"/>
      <c r="F18" s="311"/>
      <c r="G18" s="311"/>
      <c r="H18" s="311"/>
      <c r="I18" s="311"/>
    </row>
    <row r="19" spans="1:9">
      <c r="A19" s="74" t="s">
        <v>653</v>
      </c>
      <c r="B19" s="75"/>
      <c r="C19" s="307">
        <f t="shared" ref="C19:H19" si="0">SUM(C21:C25)</f>
        <v>87</v>
      </c>
      <c r="D19" s="307">
        <f t="shared" si="0"/>
        <v>14760</v>
      </c>
      <c r="E19" s="307">
        <f t="shared" si="0"/>
        <v>1217</v>
      </c>
      <c r="F19" s="307">
        <f t="shared" si="0"/>
        <v>1492</v>
      </c>
      <c r="G19" s="307">
        <f t="shared" si="0"/>
        <v>6091</v>
      </c>
      <c r="H19" s="307">
        <f t="shared" si="0"/>
        <v>592</v>
      </c>
      <c r="I19" s="307">
        <f>SUM(C19:H19)</f>
        <v>24239</v>
      </c>
    </row>
    <row r="20" spans="1:9" ht="5.25" customHeight="1">
      <c r="A20" s="42"/>
      <c r="B20" s="55"/>
      <c r="C20" s="311"/>
      <c r="D20" s="311"/>
      <c r="E20" s="311"/>
      <c r="F20" s="311"/>
      <c r="G20" s="311"/>
      <c r="H20" s="311"/>
      <c r="I20" s="311"/>
    </row>
    <row r="21" spans="1:9">
      <c r="A21" s="42" t="s">
        <v>883</v>
      </c>
      <c r="B21" s="55"/>
      <c r="C21" s="311">
        <v>0</v>
      </c>
      <c r="D21" s="311">
        <v>1481</v>
      </c>
      <c r="E21" s="311">
        <v>9</v>
      </c>
      <c r="F21" s="311">
        <v>49</v>
      </c>
      <c r="G21" s="311">
        <v>286</v>
      </c>
      <c r="H21" s="311">
        <v>50</v>
      </c>
      <c r="I21" s="311">
        <v>1875</v>
      </c>
    </row>
    <row r="22" spans="1:9">
      <c r="A22" s="42" t="s">
        <v>884</v>
      </c>
      <c r="B22" s="55"/>
      <c r="C22" s="311">
        <v>22</v>
      </c>
      <c r="D22" s="311">
        <v>5488</v>
      </c>
      <c r="E22" s="311">
        <v>423</v>
      </c>
      <c r="F22" s="311">
        <v>352</v>
      </c>
      <c r="G22" s="311">
        <v>1829</v>
      </c>
      <c r="H22" s="311">
        <v>194</v>
      </c>
      <c r="I22" s="311">
        <v>8308</v>
      </c>
    </row>
    <row r="23" spans="1:9">
      <c r="A23" s="42" t="s">
        <v>885</v>
      </c>
      <c r="B23" s="55"/>
      <c r="C23" s="311">
        <v>20</v>
      </c>
      <c r="D23" s="311">
        <v>2805</v>
      </c>
      <c r="E23" s="311">
        <v>234</v>
      </c>
      <c r="F23" s="311">
        <v>336</v>
      </c>
      <c r="G23" s="311">
        <v>1495</v>
      </c>
      <c r="H23" s="311">
        <v>104</v>
      </c>
      <c r="I23" s="311">
        <v>4994</v>
      </c>
    </row>
    <row r="24" spans="1:9">
      <c r="A24" s="42" t="s">
        <v>886</v>
      </c>
      <c r="B24" s="55"/>
      <c r="C24" s="311">
        <v>37</v>
      </c>
      <c r="D24" s="311">
        <v>4818</v>
      </c>
      <c r="E24" s="311">
        <v>508</v>
      </c>
      <c r="F24" s="311">
        <v>713</v>
      </c>
      <c r="G24" s="311">
        <v>2430</v>
      </c>
      <c r="H24" s="311">
        <v>225</v>
      </c>
      <c r="I24" s="311">
        <v>8731</v>
      </c>
    </row>
    <row r="25" spans="1:9">
      <c r="A25" s="42" t="s">
        <v>887</v>
      </c>
      <c r="B25" s="55"/>
      <c r="C25" s="311">
        <v>8</v>
      </c>
      <c r="D25" s="311">
        <v>168</v>
      </c>
      <c r="E25" s="311">
        <v>43</v>
      </c>
      <c r="F25" s="311">
        <v>42</v>
      </c>
      <c r="G25" s="311">
        <v>51</v>
      </c>
      <c r="H25" s="311">
        <v>19</v>
      </c>
      <c r="I25" s="311">
        <v>331</v>
      </c>
    </row>
    <row r="26" spans="1:9">
      <c r="A26" s="42"/>
      <c r="B26" s="55"/>
      <c r="C26" s="311"/>
      <c r="D26" s="311"/>
      <c r="E26" s="311"/>
      <c r="F26" s="311"/>
      <c r="G26" s="311"/>
      <c r="H26" s="311"/>
      <c r="I26" s="311"/>
    </row>
    <row r="27" spans="1:9" ht="15">
      <c r="A27" s="248" t="s">
        <v>711</v>
      </c>
      <c r="B27" s="249"/>
      <c r="C27" s="313"/>
      <c r="D27" s="313"/>
      <c r="E27" s="313"/>
      <c r="F27" s="313"/>
      <c r="G27" s="313"/>
      <c r="H27" s="313"/>
      <c r="I27" s="313"/>
    </row>
    <row r="28" spans="1:9" ht="5.25" customHeight="1">
      <c r="A28" s="42"/>
      <c r="B28" s="55"/>
      <c r="C28" s="311"/>
      <c r="D28" s="311"/>
      <c r="E28" s="311"/>
      <c r="F28" s="311"/>
      <c r="G28" s="311"/>
      <c r="H28" s="311"/>
      <c r="I28" s="311"/>
    </row>
    <row r="29" spans="1:9">
      <c r="A29" s="74" t="s">
        <v>653</v>
      </c>
      <c r="B29" s="75"/>
      <c r="C29" s="307">
        <f t="shared" ref="C29:H29" si="1">SUM(C31:C32)</f>
        <v>87</v>
      </c>
      <c r="D29" s="307">
        <f t="shared" si="1"/>
        <v>14760</v>
      </c>
      <c r="E29" s="307">
        <f t="shared" si="1"/>
        <v>1217</v>
      </c>
      <c r="F29" s="307">
        <f t="shared" si="1"/>
        <v>1492</v>
      </c>
      <c r="G29" s="307">
        <f t="shared" si="1"/>
        <v>6091</v>
      </c>
      <c r="H29" s="307">
        <f t="shared" si="1"/>
        <v>592</v>
      </c>
      <c r="I29" s="307">
        <f>SUM(C29:H29)</f>
        <v>24239</v>
      </c>
    </row>
    <row r="30" spans="1:9" ht="5.25" customHeight="1">
      <c r="A30" s="42"/>
      <c r="B30" s="55"/>
      <c r="C30" s="311"/>
      <c r="D30" s="311"/>
      <c r="E30" s="311"/>
      <c r="F30" s="311"/>
      <c r="G30" s="311"/>
      <c r="H30" s="311"/>
      <c r="I30" s="311"/>
    </row>
    <row r="31" spans="1:9">
      <c r="A31" s="42" t="s">
        <v>712</v>
      </c>
      <c r="B31" s="55"/>
      <c r="C31" s="311">
        <v>45</v>
      </c>
      <c r="D31" s="311">
        <v>2409</v>
      </c>
      <c r="E31" s="311">
        <v>218</v>
      </c>
      <c r="F31" s="311">
        <v>391</v>
      </c>
      <c r="G31" s="311">
        <v>1793</v>
      </c>
      <c r="H31" s="311">
        <v>533</v>
      </c>
      <c r="I31" s="311">
        <v>5389</v>
      </c>
    </row>
    <row r="32" spans="1:9">
      <c r="A32" s="42" t="s">
        <v>713</v>
      </c>
      <c r="B32" s="55"/>
      <c r="C32" s="311">
        <v>42</v>
      </c>
      <c r="D32" s="311">
        <v>12351</v>
      </c>
      <c r="E32" s="311">
        <v>999</v>
      </c>
      <c r="F32" s="311">
        <v>1101</v>
      </c>
      <c r="G32" s="311">
        <v>4298</v>
      </c>
      <c r="H32" s="311">
        <v>59</v>
      </c>
      <c r="I32" s="311">
        <v>18850</v>
      </c>
    </row>
    <row r="33" spans="1:9">
      <c r="A33" s="314"/>
      <c r="B33" s="314"/>
      <c r="C33" s="315"/>
      <c r="D33" s="315"/>
      <c r="E33" s="315"/>
      <c r="F33" s="315"/>
      <c r="G33" s="315"/>
      <c r="H33" s="315"/>
      <c r="I33" s="315"/>
    </row>
    <row r="34" spans="1:9" ht="15">
      <c r="A34" s="248" t="s">
        <v>888</v>
      </c>
      <c r="B34" s="249"/>
      <c r="C34" s="306"/>
      <c r="D34" s="306"/>
      <c r="E34" s="306"/>
      <c r="F34" s="306"/>
      <c r="G34" s="306"/>
      <c r="H34" s="306"/>
      <c r="I34" s="306"/>
    </row>
    <row r="35" spans="1:9" ht="5.25" customHeight="1">
      <c r="A35" s="42"/>
      <c r="B35" s="55"/>
      <c r="C35" s="316"/>
      <c r="D35" s="316"/>
      <c r="E35" s="316"/>
      <c r="F35" s="316"/>
      <c r="G35" s="316"/>
      <c r="H35" s="316"/>
      <c r="I35" s="316"/>
    </row>
    <row r="36" spans="1:9">
      <c r="A36" s="74" t="s">
        <v>653</v>
      </c>
      <c r="B36" s="75"/>
      <c r="C36" s="317">
        <f t="shared" ref="C36:I36" si="2">100*C8/$I$8</f>
        <v>0.35892569825487852</v>
      </c>
      <c r="D36" s="317">
        <f t="shared" si="2"/>
        <v>60.893601221172489</v>
      </c>
      <c r="E36" s="317">
        <f t="shared" si="2"/>
        <v>5.0208341928297369</v>
      </c>
      <c r="F36" s="317">
        <f t="shared" si="2"/>
        <v>6.1553694459342383</v>
      </c>
      <c r="G36" s="317">
        <f t="shared" si="2"/>
        <v>25.128924460580055</v>
      </c>
      <c r="H36" s="317">
        <f t="shared" si="2"/>
        <v>2.4423449812285987</v>
      </c>
      <c r="I36" s="317">
        <f t="shared" si="2"/>
        <v>100</v>
      </c>
    </row>
    <row r="37" spans="1:9" ht="5.25" customHeight="1">
      <c r="A37" s="42"/>
      <c r="B37" s="55"/>
      <c r="C37" s="318"/>
      <c r="D37" s="318"/>
      <c r="E37" s="318"/>
      <c r="F37" s="318"/>
      <c r="G37" s="318"/>
      <c r="H37" s="318"/>
      <c r="I37" s="318"/>
    </row>
    <row r="38" spans="1:9">
      <c r="A38" s="42" t="s">
        <v>690</v>
      </c>
      <c r="B38" s="55"/>
      <c r="C38" s="318">
        <f t="shared" ref="C38:H38" si="3">100*C10/$I$10</f>
        <v>1.1265164644714039</v>
      </c>
      <c r="D38" s="318">
        <f t="shared" si="3"/>
        <v>63.994800693240904</v>
      </c>
      <c r="E38" s="318">
        <f t="shared" si="3"/>
        <v>7.1707105719237436</v>
      </c>
      <c r="F38" s="318">
        <f t="shared" si="3"/>
        <v>6.5641247833622183</v>
      </c>
      <c r="G38" s="318">
        <f t="shared" si="3"/>
        <v>18.739168110918545</v>
      </c>
      <c r="H38" s="318">
        <f t="shared" si="3"/>
        <v>2.4046793760831888</v>
      </c>
      <c r="I38" s="318">
        <f t="shared" ref="I38:I43" si="4">100*I10/$I10</f>
        <v>100</v>
      </c>
    </row>
    <row r="39" spans="1:9">
      <c r="A39" s="42" t="s">
        <v>727</v>
      </c>
      <c r="B39" s="55"/>
      <c r="C39" s="318">
        <f t="shared" ref="C39:H43" si="5">100*C11/$I11</f>
        <v>0.37838974143367671</v>
      </c>
      <c r="D39" s="318">
        <f t="shared" si="5"/>
        <v>61.341181416859364</v>
      </c>
      <c r="E39" s="318">
        <f t="shared" si="5"/>
        <v>9.8801765818793363</v>
      </c>
      <c r="F39" s="318">
        <f t="shared" si="5"/>
        <v>5.9701492537313436</v>
      </c>
      <c r="G39" s="318">
        <f t="shared" si="5"/>
        <v>20.64326256043725</v>
      </c>
      <c r="H39" s="318">
        <f t="shared" si="5"/>
        <v>1.7868404456590288</v>
      </c>
      <c r="I39" s="318">
        <f t="shared" si="4"/>
        <v>100</v>
      </c>
    </row>
    <row r="40" spans="1:9">
      <c r="A40" s="42" t="s">
        <v>728</v>
      </c>
      <c r="B40" s="55"/>
      <c r="C40" s="318">
        <f t="shared" si="5"/>
        <v>1.4907573047107931E-2</v>
      </c>
      <c r="D40" s="318">
        <f t="shared" si="5"/>
        <v>59.600477042337509</v>
      </c>
      <c r="E40" s="318">
        <f t="shared" si="5"/>
        <v>2.9666070363744783</v>
      </c>
      <c r="F40" s="318">
        <f t="shared" si="5"/>
        <v>5.9033989266547406</v>
      </c>
      <c r="G40" s="318">
        <f t="shared" si="5"/>
        <v>29.11449016100179</v>
      </c>
      <c r="H40" s="318">
        <f t="shared" si="5"/>
        <v>2.4001192605843769</v>
      </c>
      <c r="I40" s="318">
        <f t="shared" si="4"/>
        <v>100</v>
      </c>
    </row>
    <row r="41" spans="1:9">
      <c r="A41" s="42" t="s">
        <v>729</v>
      </c>
      <c r="B41" s="55"/>
      <c r="C41" s="318">
        <f t="shared" si="5"/>
        <v>0.19099590723055934</v>
      </c>
      <c r="D41" s="318">
        <f t="shared" si="5"/>
        <v>57.899045020463845</v>
      </c>
      <c r="E41" s="318">
        <f t="shared" si="5"/>
        <v>2.8785811732605731</v>
      </c>
      <c r="F41" s="318">
        <f t="shared" si="5"/>
        <v>6.2892223738062754</v>
      </c>
      <c r="G41" s="318">
        <f t="shared" si="5"/>
        <v>29.604365620736697</v>
      </c>
      <c r="H41" s="318">
        <f t="shared" si="5"/>
        <v>3.1377899045020463</v>
      </c>
      <c r="I41" s="318">
        <f t="shared" si="4"/>
        <v>100</v>
      </c>
    </row>
    <row r="42" spans="1:9">
      <c r="A42" s="42" t="s">
        <v>694</v>
      </c>
      <c r="B42" s="55"/>
      <c r="C42" s="318">
        <f t="shared" si="5"/>
        <v>0.96153846153846156</v>
      </c>
      <c r="D42" s="318">
        <f t="shared" si="5"/>
        <v>84.134615384615387</v>
      </c>
      <c r="E42" s="318">
        <f t="shared" si="5"/>
        <v>0.96153846153846156</v>
      </c>
      <c r="F42" s="318">
        <f t="shared" si="5"/>
        <v>4.3269230769230766</v>
      </c>
      <c r="G42" s="318">
        <f t="shared" si="5"/>
        <v>9.615384615384615</v>
      </c>
      <c r="H42" s="318">
        <f t="shared" si="5"/>
        <v>0</v>
      </c>
      <c r="I42" s="318">
        <f t="shared" si="4"/>
        <v>100</v>
      </c>
    </row>
    <row r="43" spans="1:9">
      <c r="A43" s="42" t="s">
        <v>730</v>
      </c>
      <c r="B43" s="55"/>
      <c r="C43" s="318">
        <f t="shared" si="5"/>
        <v>0</v>
      </c>
      <c r="D43" s="318">
        <f t="shared" si="5"/>
        <v>75.967741935483872</v>
      </c>
      <c r="E43" s="318">
        <f t="shared" si="5"/>
        <v>0.64516129032258063</v>
      </c>
      <c r="F43" s="318">
        <f t="shared" si="5"/>
        <v>6.290322580645161</v>
      </c>
      <c r="G43" s="318">
        <f t="shared" si="5"/>
        <v>16.29032258064516</v>
      </c>
      <c r="H43" s="318">
        <f t="shared" si="5"/>
        <v>0.80645161290322576</v>
      </c>
      <c r="I43" s="318">
        <f t="shared" si="4"/>
        <v>100</v>
      </c>
    </row>
    <row r="44" spans="1:9">
      <c r="A44" s="42"/>
      <c r="B44" s="55"/>
      <c r="C44" s="318"/>
      <c r="D44" s="318"/>
      <c r="E44" s="318"/>
      <c r="F44" s="318"/>
      <c r="G44" s="318"/>
      <c r="H44" s="318"/>
      <c r="I44" s="318"/>
    </row>
    <row r="45" spans="1:9" ht="15">
      <c r="A45" s="248" t="s">
        <v>889</v>
      </c>
      <c r="B45" s="249"/>
      <c r="C45" s="306"/>
      <c r="D45" s="306"/>
      <c r="E45" s="306"/>
      <c r="F45" s="306"/>
      <c r="G45" s="306"/>
      <c r="H45" s="306"/>
      <c r="I45" s="306"/>
    </row>
    <row r="46" spans="1:9" ht="5.25" customHeight="1">
      <c r="A46" s="42"/>
      <c r="B46" s="55"/>
      <c r="C46" s="318"/>
      <c r="D46" s="318"/>
      <c r="E46" s="318"/>
      <c r="F46" s="318"/>
      <c r="G46" s="318"/>
      <c r="H46" s="318"/>
      <c r="I46" s="318"/>
    </row>
    <row r="47" spans="1:9">
      <c r="A47" s="74" t="s">
        <v>653</v>
      </c>
      <c r="B47" s="75"/>
      <c r="C47" s="317">
        <f t="shared" ref="C47:I47" si="6">100*C19/C$19</f>
        <v>100</v>
      </c>
      <c r="D47" s="317">
        <f t="shared" si="6"/>
        <v>100</v>
      </c>
      <c r="E47" s="317">
        <f t="shared" si="6"/>
        <v>100</v>
      </c>
      <c r="F47" s="317">
        <f t="shared" si="6"/>
        <v>100</v>
      </c>
      <c r="G47" s="317">
        <f t="shared" si="6"/>
        <v>100</v>
      </c>
      <c r="H47" s="317">
        <f t="shared" si="6"/>
        <v>100</v>
      </c>
      <c r="I47" s="317">
        <f t="shared" si="6"/>
        <v>100</v>
      </c>
    </row>
    <row r="48" spans="1:9" ht="5.25" customHeight="1">
      <c r="A48" s="42"/>
      <c r="B48" s="55"/>
      <c r="C48" s="318"/>
      <c r="D48" s="318"/>
      <c r="E48" s="318"/>
      <c r="F48" s="318"/>
      <c r="G48" s="318"/>
      <c r="H48" s="318"/>
      <c r="I48" s="318"/>
    </row>
    <row r="49" spans="1:9">
      <c r="A49" s="42" t="s">
        <v>883</v>
      </c>
      <c r="B49" s="55"/>
      <c r="C49" s="318">
        <f>100*C21/C$19</f>
        <v>0</v>
      </c>
      <c r="D49" s="318">
        <f t="shared" ref="D49:I53" si="7">100*D21/D$19</f>
        <v>10.033875338753388</v>
      </c>
      <c r="E49" s="318">
        <f t="shared" si="7"/>
        <v>0.73952341824157763</v>
      </c>
      <c r="F49" s="318">
        <f t="shared" si="7"/>
        <v>3.284182305630027</v>
      </c>
      <c r="G49" s="318">
        <f t="shared" si="7"/>
        <v>4.6954523066819895</v>
      </c>
      <c r="H49" s="318">
        <f t="shared" si="7"/>
        <v>8.4459459459459456</v>
      </c>
      <c r="I49" s="318">
        <f t="shared" si="7"/>
        <v>7.7354676348034159</v>
      </c>
    </row>
    <row r="50" spans="1:9">
      <c r="A50" s="42" t="s">
        <v>884</v>
      </c>
      <c r="B50" s="55"/>
      <c r="C50" s="318">
        <f>100*C22/C$19</f>
        <v>25.287356321839081</v>
      </c>
      <c r="D50" s="318">
        <f t="shared" si="7"/>
        <v>37.181571815718158</v>
      </c>
      <c r="E50" s="318">
        <f t="shared" si="7"/>
        <v>34.757600657354146</v>
      </c>
      <c r="F50" s="318">
        <f t="shared" si="7"/>
        <v>23.592493297587133</v>
      </c>
      <c r="G50" s="318">
        <f t="shared" si="7"/>
        <v>30.027910031193564</v>
      </c>
      <c r="H50" s="318">
        <f t="shared" si="7"/>
        <v>32.770270270270274</v>
      </c>
      <c r="I50" s="318">
        <f t="shared" si="7"/>
        <v>34.275341391971615</v>
      </c>
    </row>
    <row r="51" spans="1:9">
      <c r="A51" s="42" t="s">
        <v>885</v>
      </c>
      <c r="B51" s="55"/>
      <c r="C51" s="318">
        <f>100*C23/C$19</f>
        <v>22.988505747126435</v>
      </c>
      <c r="D51" s="318">
        <f t="shared" si="7"/>
        <v>19.004065040650406</v>
      </c>
      <c r="E51" s="318">
        <f t="shared" si="7"/>
        <v>19.227608874281017</v>
      </c>
      <c r="F51" s="318">
        <f t="shared" si="7"/>
        <v>22.520107238605899</v>
      </c>
      <c r="G51" s="318">
        <f t="shared" si="7"/>
        <v>24.544409784928582</v>
      </c>
      <c r="H51" s="318">
        <f t="shared" si="7"/>
        <v>17.567567567567568</v>
      </c>
      <c r="I51" s="318">
        <f t="shared" si="7"/>
        <v>20.60316019637774</v>
      </c>
    </row>
    <row r="52" spans="1:9">
      <c r="A52" s="42" t="s">
        <v>886</v>
      </c>
      <c r="B52" s="55"/>
      <c r="C52" s="318">
        <f>100*C24/C$19</f>
        <v>42.52873563218391</v>
      </c>
      <c r="D52" s="318">
        <f t="shared" si="7"/>
        <v>32.642276422764226</v>
      </c>
      <c r="E52" s="318">
        <f t="shared" si="7"/>
        <v>41.741988496302383</v>
      </c>
      <c r="F52" s="318">
        <f t="shared" si="7"/>
        <v>47.788203753351205</v>
      </c>
      <c r="G52" s="318">
        <f t="shared" si="7"/>
        <v>39.894926941388931</v>
      </c>
      <c r="H52" s="318">
        <f t="shared" si="7"/>
        <v>38.006756756756758</v>
      </c>
      <c r="I52" s="318">
        <f t="shared" si="7"/>
        <v>36.020462890383264</v>
      </c>
    </row>
    <row r="53" spans="1:9">
      <c r="A53" s="42" t="s">
        <v>887</v>
      </c>
      <c r="B53" s="55"/>
      <c r="C53" s="318">
        <f>100*C25/C$19</f>
        <v>9.1954022988505741</v>
      </c>
      <c r="D53" s="318">
        <f t="shared" si="7"/>
        <v>1.1382113821138211</v>
      </c>
      <c r="E53" s="318">
        <f t="shared" si="7"/>
        <v>3.5332785538208711</v>
      </c>
      <c r="F53" s="318">
        <f t="shared" si="7"/>
        <v>2.8150134048257374</v>
      </c>
      <c r="G53" s="318">
        <f t="shared" si="7"/>
        <v>0.83730093580692821</v>
      </c>
      <c r="H53" s="318">
        <f t="shared" si="7"/>
        <v>3.2094594594594597</v>
      </c>
      <c r="I53" s="318">
        <f t="shared" si="7"/>
        <v>1.3655678864639631</v>
      </c>
    </row>
    <row r="54" spans="1:9">
      <c r="A54" s="42"/>
      <c r="B54" s="55"/>
      <c r="C54" s="318"/>
      <c r="D54" s="318"/>
      <c r="E54" s="318"/>
      <c r="F54" s="318"/>
      <c r="G54" s="318"/>
      <c r="H54" s="318"/>
      <c r="I54" s="318"/>
    </row>
    <row r="55" spans="1:9" ht="15">
      <c r="A55" s="248" t="s">
        <v>890</v>
      </c>
      <c r="B55" s="249"/>
      <c r="C55" s="306"/>
      <c r="D55" s="306"/>
      <c r="E55" s="306"/>
      <c r="F55" s="306"/>
      <c r="G55" s="306"/>
      <c r="H55" s="306"/>
      <c r="I55" s="306"/>
    </row>
    <row r="56" spans="1:9" ht="5.25" customHeight="1">
      <c r="A56" s="42"/>
      <c r="B56" s="55"/>
      <c r="C56" s="318"/>
      <c r="D56" s="318"/>
      <c r="E56" s="318"/>
      <c r="F56" s="318"/>
      <c r="G56" s="318"/>
      <c r="H56" s="318"/>
      <c r="I56" s="318"/>
    </row>
    <row r="57" spans="1:9">
      <c r="A57" s="74" t="s">
        <v>653</v>
      </c>
      <c r="B57" s="75"/>
      <c r="C57" s="317">
        <f t="shared" ref="C57:I57" si="8">100*C29/C$29</f>
        <v>100</v>
      </c>
      <c r="D57" s="317">
        <f t="shared" si="8"/>
        <v>100</v>
      </c>
      <c r="E57" s="317">
        <f t="shared" si="8"/>
        <v>100</v>
      </c>
      <c r="F57" s="317">
        <f t="shared" si="8"/>
        <v>100</v>
      </c>
      <c r="G57" s="317">
        <f t="shared" si="8"/>
        <v>100</v>
      </c>
      <c r="H57" s="317">
        <f t="shared" si="8"/>
        <v>100</v>
      </c>
      <c r="I57" s="317">
        <f t="shared" si="8"/>
        <v>100</v>
      </c>
    </row>
    <row r="58" spans="1:9" ht="5.25" customHeight="1">
      <c r="A58" s="42"/>
      <c r="B58" s="55"/>
      <c r="C58" s="318"/>
      <c r="D58" s="318"/>
      <c r="E58" s="318"/>
      <c r="F58" s="318"/>
      <c r="G58" s="318"/>
      <c r="H58" s="318"/>
      <c r="I58" s="318"/>
    </row>
    <row r="59" spans="1:9">
      <c r="A59" s="42" t="s">
        <v>712</v>
      </c>
      <c r="B59" s="55"/>
      <c r="C59" s="318">
        <f t="shared" ref="C59:I60" si="9">100*C31/C$29</f>
        <v>51.724137931034484</v>
      </c>
      <c r="D59" s="318">
        <f t="shared" si="9"/>
        <v>16.321138211382113</v>
      </c>
      <c r="E59" s="318">
        <f t="shared" si="9"/>
        <v>17.912900575184882</v>
      </c>
      <c r="F59" s="318">
        <f t="shared" si="9"/>
        <v>26.206434316353889</v>
      </c>
      <c r="G59" s="318">
        <f t="shared" si="9"/>
        <v>29.436874076506321</v>
      </c>
      <c r="H59" s="318">
        <f t="shared" si="9"/>
        <v>90.03378378378379</v>
      </c>
      <c r="I59" s="318">
        <f t="shared" si="9"/>
        <v>22.232765378109658</v>
      </c>
    </row>
    <row r="60" spans="1:9">
      <c r="A60" s="42" t="s">
        <v>713</v>
      </c>
      <c r="B60" s="55"/>
      <c r="C60" s="318">
        <f t="shared" si="9"/>
        <v>48.275862068965516</v>
      </c>
      <c r="D60" s="318">
        <f t="shared" si="9"/>
        <v>83.67886178861788</v>
      </c>
      <c r="E60" s="318">
        <f t="shared" si="9"/>
        <v>82.087099424815122</v>
      </c>
      <c r="F60" s="318">
        <f t="shared" si="9"/>
        <v>73.793565683646108</v>
      </c>
      <c r="G60" s="318">
        <f t="shared" si="9"/>
        <v>70.563125923493686</v>
      </c>
      <c r="H60" s="318">
        <f t="shared" si="9"/>
        <v>9.9662162162162158</v>
      </c>
      <c r="I60" s="318">
        <f t="shared" si="9"/>
        <v>77.767234621890339</v>
      </c>
    </row>
    <row r="61" spans="1:9" ht="15">
      <c r="A61" s="50"/>
      <c r="B61" s="50"/>
      <c r="C61" s="50"/>
      <c r="D61" s="50"/>
      <c r="E61" s="50"/>
      <c r="F61" s="50"/>
      <c r="G61" s="50"/>
      <c r="H61" s="50"/>
      <c r="I61" s="50"/>
    </row>
    <row r="62" spans="1:9">
      <c r="A62" s="319" t="s">
        <v>667</v>
      </c>
      <c r="B62" s="66"/>
    </row>
    <row r="63" spans="1:9">
      <c r="A63" s="320"/>
      <c r="B63" s="320"/>
    </row>
    <row r="64" spans="1:9" ht="13.5">
      <c r="A64" s="233"/>
      <c r="B64" s="233"/>
    </row>
  </sheetData>
  <pageMargins left="0.7" right="0.7" top="0.78740157499999996" bottom="0.78740157499999996" header="0.3" footer="0.3"/>
  <pageSetup paperSize="9" scale="7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heetViews>
  <sheetFormatPr baseColWidth="10" defaultColWidth="11.42578125" defaultRowHeight="12.75"/>
  <cols>
    <col min="1" max="1" width="28.7109375" style="104" customWidth="1"/>
    <col min="2" max="2" width="14.28515625" style="237" customWidth="1"/>
    <col min="3" max="3" width="13.42578125" style="237" customWidth="1"/>
    <col min="4" max="4" width="15.5703125" style="237" customWidth="1"/>
    <col min="5" max="5" width="13.5703125" style="237" customWidth="1"/>
    <col min="6" max="6" width="14.5703125" style="237" customWidth="1"/>
    <col min="7" max="9" width="13.5703125" style="237" customWidth="1"/>
  </cols>
  <sheetData>
    <row r="1" spans="1:9" ht="15" customHeight="1">
      <c r="A1" s="174" t="s">
        <v>891</v>
      </c>
      <c r="I1"/>
    </row>
    <row r="2" spans="1:9" ht="15" customHeight="1">
      <c r="A2" s="8" t="s">
        <v>873</v>
      </c>
    </row>
    <row r="3" spans="1:9" ht="19.5" customHeight="1">
      <c r="A3" s="48" t="s">
        <v>892</v>
      </c>
      <c r="B3" s="304"/>
      <c r="C3" s="304"/>
      <c r="D3" s="304"/>
      <c r="E3" s="304"/>
      <c r="F3" s="304"/>
      <c r="G3" s="304"/>
      <c r="H3" s="304"/>
      <c r="I3" s="304"/>
    </row>
    <row r="4" spans="1:9" ht="15" customHeight="1">
      <c r="A4" s="50"/>
      <c r="B4" s="239" t="s">
        <v>875</v>
      </c>
      <c r="C4" s="239"/>
      <c r="D4" s="50"/>
      <c r="E4" s="50"/>
      <c r="F4" s="50"/>
      <c r="G4" s="50"/>
      <c r="H4" s="50"/>
      <c r="I4" s="50"/>
    </row>
    <row r="5" spans="1:9" ht="99.75" customHeight="1">
      <c r="A5" s="50"/>
      <c r="B5" s="50" t="s">
        <v>876</v>
      </c>
      <c r="C5" s="50" t="s">
        <v>877</v>
      </c>
      <c r="D5" s="50" t="s">
        <v>878</v>
      </c>
      <c r="E5" s="50" t="s">
        <v>879</v>
      </c>
      <c r="F5" s="50" t="s">
        <v>880</v>
      </c>
      <c r="G5" s="50" t="s">
        <v>881</v>
      </c>
      <c r="H5" s="50" t="s">
        <v>893</v>
      </c>
      <c r="I5" s="50" t="s">
        <v>894</v>
      </c>
    </row>
    <row r="6" spans="1:9" ht="20.25" customHeight="1">
      <c r="A6" s="162" t="s">
        <v>689</v>
      </c>
      <c r="B6" s="321"/>
      <c r="C6" s="321"/>
      <c r="D6" s="321"/>
      <c r="E6" s="321"/>
      <c r="F6" s="321"/>
      <c r="G6" s="321"/>
      <c r="H6" s="321"/>
      <c r="I6" s="321"/>
    </row>
    <row r="7" spans="1:9" ht="5.25" customHeight="1">
      <c r="A7" s="322"/>
      <c r="B7" s="321"/>
      <c r="C7" s="321"/>
      <c r="D7" s="321"/>
      <c r="E7" s="321"/>
      <c r="F7" s="321"/>
      <c r="G7" s="321"/>
      <c r="H7" s="321"/>
      <c r="I7" s="321"/>
    </row>
    <row r="8" spans="1:9">
      <c r="A8" s="75" t="s">
        <v>653</v>
      </c>
      <c r="B8" s="323">
        <f t="shared" ref="B8:G8" si="0">SUM(B9:B15)</f>
        <v>47.796199060607712</v>
      </c>
      <c r="C8" s="323">
        <f t="shared" si="0"/>
        <v>11241.477541252894</v>
      </c>
      <c r="D8" s="323">
        <f t="shared" si="0"/>
        <v>768.29978301892731</v>
      </c>
      <c r="E8" s="323">
        <f t="shared" si="0"/>
        <v>1048.810644558539</v>
      </c>
      <c r="F8" s="323">
        <f t="shared" si="0"/>
        <v>4616.2943198793828</v>
      </c>
      <c r="G8" s="323">
        <f t="shared" si="0"/>
        <v>505.17905303439647</v>
      </c>
      <c r="H8" s="323">
        <f>SUM(B8:G8)</f>
        <v>18227.857540804747</v>
      </c>
      <c r="I8" s="324">
        <v>0.76839463539350594</v>
      </c>
    </row>
    <row r="9" spans="1:9" ht="5.25" customHeight="1">
      <c r="A9" s="55"/>
      <c r="B9" s="325"/>
      <c r="C9" s="325"/>
      <c r="D9" s="325"/>
      <c r="E9" s="325"/>
      <c r="F9" s="325"/>
      <c r="G9" s="325"/>
      <c r="H9" s="325"/>
      <c r="I9" s="324"/>
    </row>
    <row r="10" spans="1:9">
      <c r="A10" s="55" t="s">
        <v>690</v>
      </c>
      <c r="B10" s="325">
        <v>35.424594674698326</v>
      </c>
      <c r="C10" s="325">
        <v>2450.4503276877531</v>
      </c>
      <c r="D10" s="325">
        <v>240.51944021360185</v>
      </c>
      <c r="E10" s="325">
        <v>218.2021528533115</v>
      </c>
      <c r="F10" s="325">
        <v>704.06374232207702</v>
      </c>
      <c r="G10" s="325">
        <v>93.615587194250395</v>
      </c>
      <c r="H10" s="325">
        <v>3742.2758449456919</v>
      </c>
      <c r="I10" s="326">
        <v>0.86049111173734005</v>
      </c>
    </row>
    <row r="11" spans="1:9">
      <c r="A11" s="55" t="s">
        <v>727</v>
      </c>
      <c r="B11" s="325">
        <v>6.9719093760361286</v>
      </c>
      <c r="C11" s="325">
        <v>2178.2110434641418</v>
      </c>
      <c r="D11" s="325">
        <v>301.95735789348379</v>
      </c>
      <c r="E11" s="325">
        <v>186.50865740448239</v>
      </c>
      <c r="F11" s="325">
        <v>733.25063508960898</v>
      </c>
      <c r="G11" s="325">
        <v>74.716657397863656</v>
      </c>
      <c r="H11" s="325">
        <v>3481.6162606256166</v>
      </c>
      <c r="I11" s="326">
        <v>0.73220110633556601</v>
      </c>
    </row>
    <row r="12" spans="1:9">
      <c r="A12" s="55" t="s">
        <v>728</v>
      </c>
      <c r="B12" s="325">
        <v>0.05</v>
      </c>
      <c r="C12" s="325">
        <v>2986.0754499480863</v>
      </c>
      <c r="D12" s="325">
        <v>117.57245615749345</v>
      </c>
      <c r="E12" s="325">
        <v>287.65665979331914</v>
      </c>
      <c r="F12" s="325">
        <v>1517.9407325791283</v>
      </c>
      <c r="G12" s="325">
        <v>147.63096333929028</v>
      </c>
      <c r="H12" s="325">
        <v>5056.9262618173179</v>
      </c>
      <c r="I12" s="326">
        <v>0.75589331267822391</v>
      </c>
    </row>
    <row r="13" spans="1:9">
      <c r="A13" s="55" t="s">
        <v>729</v>
      </c>
      <c r="B13" s="325">
        <v>4.1873605321881184</v>
      </c>
      <c r="C13" s="325">
        <v>3172.2854176023079</v>
      </c>
      <c r="D13" s="325">
        <v>104.01857542485941</v>
      </c>
      <c r="E13" s="325">
        <v>326.90851956878419</v>
      </c>
      <c r="F13" s="325">
        <v>1585.894055072971</v>
      </c>
      <c r="G13" s="325">
        <v>186.08489272203977</v>
      </c>
      <c r="H13" s="325">
        <v>5379.3788209231507</v>
      </c>
      <c r="I13" s="326">
        <v>0.75362550026942432</v>
      </c>
    </row>
    <row r="14" spans="1:9" ht="15" customHeight="1">
      <c r="A14" s="55" t="s">
        <v>694</v>
      </c>
      <c r="B14" s="325">
        <v>1.1623344776851401</v>
      </c>
      <c r="C14" s="325">
        <v>146.07454073227731</v>
      </c>
      <c r="D14" s="325">
        <v>1.8661108386463989</v>
      </c>
      <c r="E14" s="325">
        <v>6.4359980382540485</v>
      </c>
      <c r="F14" s="325">
        <v>14.523593947331079</v>
      </c>
      <c r="G14" s="325">
        <v>0</v>
      </c>
      <c r="H14" s="325">
        <v>170.06257803419396</v>
      </c>
      <c r="I14" s="326">
        <v>1.2504601326043674</v>
      </c>
    </row>
    <row r="15" spans="1:9" ht="15" customHeight="1">
      <c r="A15" s="55" t="s">
        <v>730</v>
      </c>
      <c r="B15" s="325">
        <v>0</v>
      </c>
      <c r="C15" s="325">
        <v>308.38076181832781</v>
      </c>
      <c r="D15" s="325">
        <v>2.3658424908424909</v>
      </c>
      <c r="E15" s="325">
        <v>23.098656900387862</v>
      </c>
      <c r="F15" s="325">
        <v>60.621560868265938</v>
      </c>
      <c r="G15" s="325">
        <v>3.1309523809523805</v>
      </c>
      <c r="H15" s="325">
        <v>397.59777445877654</v>
      </c>
      <c r="I15" s="326">
        <v>0.60794766736815986</v>
      </c>
    </row>
    <row r="16" spans="1:9" ht="15" customHeight="1">
      <c r="A16" s="55"/>
      <c r="B16" s="325"/>
      <c r="C16" s="325"/>
      <c r="D16" s="325"/>
      <c r="E16" s="325"/>
      <c r="F16" s="325"/>
      <c r="G16" s="325"/>
      <c r="H16" s="325"/>
      <c r="I16" s="324"/>
    </row>
    <row r="17" spans="1:9" ht="15">
      <c r="A17" s="280" t="s">
        <v>882</v>
      </c>
      <c r="B17" s="325"/>
      <c r="C17" s="325"/>
      <c r="D17" s="325"/>
      <c r="E17" s="325"/>
      <c r="F17" s="325"/>
      <c r="G17" s="325"/>
      <c r="H17" s="325"/>
      <c r="I17" s="324"/>
    </row>
    <row r="18" spans="1:9" ht="5.25" customHeight="1">
      <c r="A18" s="75"/>
      <c r="B18" s="325"/>
      <c r="C18" s="325"/>
      <c r="D18" s="325"/>
      <c r="E18" s="325"/>
      <c r="F18" s="325"/>
      <c r="G18" s="325"/>
      <c r="H18" s="325"/>
      <c r="I18" s="324"/>
    </row>
    <row r="19" spans="1:9">
      <c r="A19" s="75" t="s">
        <v>653</v>
      </c>
      <c r="B19" s="323">
        <f t="shared" ref="B19:G19" si="1">SUM(B21:B25)</f>
        <v>47.796199060607712</v>
      </c>
      <c r="C19" s="323">
        <f t="shared" si="1"/>
        <v>11241.477541252898</v>
      </c>
      <c r="D19" s="323">
        <f t="shared" si="1"/>
        <v>768.29978301892686</v>
      </c>
      <c r="E19" s="323">
        <f t="shared" si="1"/>
        <v>1048.810644558539</v>
      </c>
      <c r="F19" s="323">
        <f t="shared" si="1"/>
        <v>4616.2943198793837</v>
      </c>
      <c r="G19" s="323">
        <f t="shared" si="1"/>
        <v>505.17905303439647</v>
      </c>
      <c r="H19" s="323">
        <f>SUM(B19:G19)</f>
        <v>18227.857540804751</v>
      </c>
      <c r="I19" s="324">
        <v>0.76839463539350605</v>
      </c>
    </row>
    <row r="20" spans="1:9" ht="5.25" customHeight="1">
      <c r="A20" s="75"/>
      <c r="B20" s="323"/>
      <c r="C20" s="323"/>
      <c r="D20" s="323"/>
      <c r="E20" s="323"/>
      <c r="F20" s="323"/>
      <c r="G20" s="323"/>
      <c r="H20" s="323"/>
      <c r="I20" s="324"/>
    </row>
    <row r="21" spans="1:9">
      <c r="A21" s="55" t="s">
        <v>883</v>
      </c>
      <c r="B21" s="325">
        <v>0</v>
      </c>
      <c r="C21" s="325">
        <v>1163.2189747696418</v>
      </c>
      <c r="D21" s="325">
        <v>6.1837537423338373</v>
      </c>
      <c r="E21" s="325">
        <v>36.49209664657333</v>
      </c>
      <c r="F21" s="325">
        <v>230.17280065918888</v>
      </c>
      <c r="G21" s="325">
        <v>42.930827892879336</v>
      </c>
      <c r="H21" s="325">
        <v>1478.9984537106172</v>
      </c>
      <c r="I21" s="326">
        <v>0.86999909041801016</v>
      </c>
    </row>
    <row r="22" spans="1:9">
      <c r="A22" s="55" t="s">
        <v>884</v>
      </c>
      <c r="B22" s="325">
        <v>13.292048191124687</v>
      </c>
      <c r="C22" s="325">
        <v>4326.9233985302917</v>
      </c>
      <c r="D22" s="325">
        <v>290.5540141409424</v>
      </c>
      <c r="E22" s="325">
        <v>230.99184870175151</v>
      </c>
      <c r="F22" s="325">
        <v>1441.1044611224436</v>
      </c>
      <c r="G22" s="325">
        <v>168.71616312782868</v>
      </c>
      <c r="H22" s="325">
        <v>6471.581933814382</v>
      </c>
      <c r="I22" s="326">
        <v>0.79211529177654616</v>
      </c>
    </row>
    <row r="23" spans="1:9">
      <c r="A23" s="55" t="s">
        <v>885</v>
      </c>
      <c r="B23" s="325">
        <v>10.609886492581127</v>
      </c>
      <c r="C23" s="325">
        <v>2074.7209556972393</v>
      </c>
      <c r="D23" s="325">
        <v>151.75399507749358</v>
      </c>
      <c r="E23" s="325">
        <v>230.4937506663403</v>
      </c>
      <c r="F23" s="325">
        <v>1114.4707683597676</v>
      </c>
      <c r="G23" s="325">
        <v>90.848615946937599</v>
      </c>
      <c r="H23" s="325">
        <v>3672.8979722403596</v>
      </c>
      <c r="I23" s="326">
        <v>0.73990692430305394</v>
      </c>
    </row>
    <row r="24" spans="1:9">
      <c r="A24" s="55" t="s">
        <v>886</v>
      </c>
      <c r="B24" s="325">
        <v>21.328674743972609</v>
      </c>
      <c r="C24" s="325">
        <v>3606.5362242911974</v>
      </c>
      <c r="D24" s="325">
        <v>310.17084723417844</v>
      </c>
      <c r="E24" s="325">
        <v>529.01281949925522</v>
      </c>
      <c r="F24" s="325">
        <v>1807.4306455932076</v>
      </c>
      <c r="G24" s="325">
        <v>195.1156406609239</v>
      </c>
      <c r="H24" s="325">
        <v>6469.5948520227348</v>
      </c>
      <c r="I24" s="326">
        <v>0.75685480252956649</v>
      </c>
    </row>
    <row r="25" spans="1:9">
      <c r="A25" s="55" t="s">
        <v>887</v>
      </c>
      <c r="B25" s="325">
        <v>2.5655896329292887</v>
      </c>
      <c r="C25" s="325">
        <v>70.077987964527424</v>
      </c>
      <c r="D25" s="325">
        <v>9.6371728239786414</v>
      </c>
      <c r="E25" s="325">
        <v>21.820129044618589</v>
      </c>
      <c r="F25" s="325">
        <v>23.115644144776695</v>
      </c>
      <c r="G25" s="325">
        <v>7.5678054058270066</v>
      </c>
      <c r="H25" s="325">
        <v>134.78432901665767</v>
      </c>
      <c r="I25" s="326">
        <v>0.39642449710781669</v>
      </c>
    </row>
    <row r="26" spans="1:9">
      <c r="A26" s="55"/>
      <c r="B26" s="325"/>
      <c r="C26" s="325"/>
      <c r="D26" s="325"/>
      <c r="E26" s="325"/>
      <c r="F26" s="325"/>
      <c r="G26" s="325"/>
      <c r="H26" s="325"/>
      <c r="I26" s="324"/>
    </row>
    <row r="27" spans="1:9" ht="15">
      <c r="A27" s="280" t="s">
        <v>711</v>
      </c>
      <c r="B27" s="325"/>
      <c r="C27" s="325"/>
      <c r="D27" s="325"/>
      <c r="E27" s="325"/>
      <c r="F27" s="325"/>
      <c r="G27" s="325"/>
      <c r="H27" s="325"/>
      <c r="I27" s="324"/>
    </row>
    <row r="28" spans="1:9" ht="5.25" customHeight="1">
      <c r="A28" s="75"/>
      <c r="B28" s="325"/>
      <c r="C28" s="325"/>
      <c r="D28" s="325"/>
      <c r="E28" s="325"/>
      <c r="F28" s="325"/>
      <c r="G28" s="325"/>
      <c r="H28" s="325"/>
      <c r="I28" s="324"/>
    </row>
    <row r="29" spans="1:9">
      <c r="A29" s="75" t="s">
        <v>653</v>
      </c>
      <c r="B29" s="323">
        <f t="shared" ref="B29:G29" si="2">SUM(B31:B32)</f>
        <v>47.796199060607719</v>
      </c>
      <c r="C29" s="323">
        <f t="shared" si="2"/>
        <v>11241.477499999999</v>
      </c>
      <c r="D29" s="323">
        <f t="shared" si="2"/>
        <v>768.29978301892754</v>
      </c>
      <c r="E29" s="323">
        <f t="shared" si="2"/>
        <v>1048.8106445585395</v>
      </c>
      <c r="F29" s="323">
        <f t="shared" si="2"/>
        <v>4616.2943198793955</v>
      </c>
      <c r="G29" s="323">
        <f t="shared" si="2"/>
        <v>505.17905303439682</v>
      </c>
      <c r="H29" s="323">
        <f>SUM(B29:G29)</f>
        <v>18227.857499551865</v>
      </c>
      <c r="I29" s="324">
        <v>0.76839463365449223</v>
      </c>
    </row>
    <row r="30" spans="1:9" ht="5.25" customHeight="1">
      <c r="A30" s="75"/>
      <c r="B30" s="323"/>
      <c r="C30" s="323"/>
      <c r="D30" s="323"/>
      <c r="E30" s="323"/>
      <c r="F30" s="323"/>
      <c r="G30" s="323"/>
      <c r="H30" s="323"/>
      <c r="I30" s="324"/>
    </row>
    <row r="31" spans="1:9">
      <c r="A31" s="55" t="s">
        <v>712</v>
      </c>
      <c r="B31" s="325">
        <v>22.395887657918525</v>
      </c>
      <c r="C31" s="325">
        <v>2033.0121999999999</v>
      </c>
      <c r="D31" s="325">
        <v>166.51199664968911</v>
      </c>
      <c r="E31" s="325">
        <v>298.67185010193191</v>
      </c>
      <c r="F31" s="325">
        <v>1549.3507943121679</v>
      </c>
      <c r="G31" s="325">
        <v>463.98451071862235</v>
      </c>
      <c r="H31" s="325">
        <v>4533.9272394403288</v>
      </c>
      <c r="I31" s="326">
        <v>0.87696851826698818</v>
      </c>
    </row>
    <row r="32" spans="1:9">
      <c r="A32" s="55" t="s">
        <v>713</v>
      </c>
      <c r="B32" s="325">
        <v>25.400311402689194</v>
      </c>
      <c r="C32" s="325">
        <v>9208.4652999999998</v>
      </c>
      <c r="D32" s="325">
        <v>601.78778636923846</v>
      </c>
      <c r="E32" s="325">
        <v>750.13879445660757</v>
      </c>
      <c r="F32" s="325">
        <v>3066.9435255672279</v>
      </c>
      <c r="G32" s="325">
        <v>41.194542315774477</v>
      </c>
      <c r="H32" s="325">
        <v>13693.930260111538</v>
      </c>
      <c r="I32" s="326">
        <v>0.73813768111856071</v>
      </c>
    </row>
    <row r="33" spans="1:9">
      <c r="A33" s="327"/>
      <c r="B33" s="328"/>
      <c r="C33" s="328"/>
      <c r="D33" s="328"/>
      <c r="E33" s="328"/>
      <c r="F33" s="328"/>
      <c r="G33" s="328"/>
      <c r="H33" s="328"/>
      <c r="I33" s="328"/>
    </row>
    <row r="34" spans="1:9" ht="15">
      <c r="A34" s="40" t="s">
        <v>895</v>
      </c>
      <c r="B34" s="329"/>
      <c r="C34" s="329"/>
      <c r="D34" s="329"/>
      <c r="E34" s="329"/>
      <c r="F34" s="329"/>
      <c r="G34" s="329"/>
      <c r="H34" s="329"/>
      <c r="I34" s="329"/>
    </row>
    <row r="35" spans="1:9" ht="5.25" customHeight="1">
      <c r="A35" s="75"/>
      <c r="B35" s="329"/>
      <c r="C35" s="329"/>
      <c r="D35" s="329"/>
      <c r="E35" s="329"/>
      <c r="F35" s="329"/>
      <c r="G35" s="329"/>
      <c r="H35" s="329"/>
      <c r="I35" s="329"/>
    </row>
    <row r="36" spans="1:9">
      <c r="A36" s="75" t="s">
        <v>653</v>
      </c>
      <c r="B36" s="330">
        <v>0.26221512294361254</v>
      </c>
      <c r="C36" s="330">
        <v>61.671962906709169</v>
      </c>
      <c r="D36" s="330">
        <v>4.2149757935018801</v>
      </c>
      <c r="E36" s="330">
        <v>5.753888750834701</v>
      </c>
      <c r="F36" s="330">
        <v>25.325490445299895</v>
      </c>
      <c r="G36" s="330">
        <v>2.7714669807107413</v>
      </c>
      <c r="H36" s="330">
        <v>100</v>
      </c>
      <c r="I36" s="324"/>
    </row>
    <row r="37" spans="1:9" ht="5.25" customHeight="1">
      <c r="A37" s="55"/>
      <c r="B37" s="331"/>
      <c r="C37" s="331"/>
      <c r="D37" s="331"/>
      <c r="E37" s="331"/>
      <c r="F37" s="331"/>
      <c r="G37" s="331"/>
      <c r="H37" s="331"/>
      <c r="I37" s="326"/>
    </row>
    <row r="38" spans="1:9">
      <c r="A38" s="55" t="s">
        <v>690</v>
      </c>
      <c r="B38" s="331">
        <v>0.94660565234769356</v>
      </c>
      <c r="C38" s="331">
        <v>65.480216563867813</v>
      </c>
      <c r="D38" s="331">
        <v>6.4270900964835818</v>
      </c>
      <c r="E38" s="331">
        <v>5.8307340745074887</v>
      </c>
      <c r="F38" s="331">
        <v>18.813785287179822</v>
      </c>
      <c r="G38" s="331">
        <v>2.501568325613607</v>
      </c>
      <c r="H38" s="331">
        <v>99.999999999999986</v>
      </c>
      <c r="I38" s="326"/>
    </row>
    <row r="39" spans="1:9">
      <c r="A39" s="55" t="s">
        <v>727</v>
      </c>
      <c r="B39" s="331">
        <v>0.20024921915959043</v>
      </c>
      <c r="C39" s="331">
        <v>62.563214335193159</v>
      </c>
      <c r="D39" s="331">
        <v>8.672907503000479</v>
      </c>
      <c r="E39" s="331">
        <v>5.3569561790525526</v>
      </c>
      <c r="F39" s="331">
        <v>21.060639088290856</v>
      </c>
      <c r="G39" s="331">
        <v>2.1460336753033693</v>
      </c>
      <c r="H39" s="331">
        <v>100</v>
      </c>
      <c r="I39" s="326"/>
    </row>
    <row r="40" spans="1:9">
      <c r="A40" s="55" t="s">
        <v>728</v>
      </c>
      <c r="B40" s="331">
        <v>9.887429124195179E-4</v>
      </c>
      <c r="C40" s="331">
        <v>59.049218741721859</v>
      </c>
      <c r="D40" s="331">
        <v>2.3249786544295228</v>
      </c>
      <c r="E40" s="331">
        <v>5.688369671618335</v>
      </c>
      <c r="F40" s="331">
        <v>30.017062816210075</v>
      </c>
      <c r="G40" s="331">
        <v>2.9193813731077789</v>
      </c>
      <c r="H40" s="331">
        <v>100</v>
      </c>
      <c r="I40" s="326"/>
    </row>
    <row r="41" spans="1:9">
      <c r="A41" s="55" t="s">
        <v>729</v>
      </c>
      <c r="B41" s="331">
        <v>7.7840967732209818E-2</v>
      </c>
      <c r="C41" s="331">
        <v>58.971221830737598</v>
      </c>
      <c r="D41" s="331">
        <v>1.9336540312104078</v>
      </c>
      <c r="E41" s="331">
        <v>6.0770681978608767</v>
      </c>
      <c r="F41" s="331">
        <v>29.480988565159596</v>
      </c>
      <c r="G41" s="331">
        <v>3.4592264072993077</v>
      </c>
      <c r="H41" s="331">
        <v>100.00000000000001</v>
      </c>
      <c r="I41" s="326"/>
    </row>
    <row r="42" spans="1:9" ht="15" customHeight="1">
      <c r="A42" s="55" t="s">
        <v>694</v>
      </c>
      <c r="B42" s="331">
        <v>0.68347457219626129</v>
      </c>
      <c r="C42" s="331">
        <v>85.894582112536568</v>
      </c>
      <c r="D42" s="331">
        <v>1.0973083321547588</v>
      </c>
      <c r="E42" s="331">
        <v>3.7844881058782853</v>
      </c>
      <c r="F42" s="331">
        <v>8.5401468772341342</v>
      </c>
      <c r="G42" s="331">
        <v>0</v>
      </c>
      <c r="H42" s="331">
        <v>100.00000000000001</v>
      </c>
      <c r="I42" s="326"/>
    </row>
    <row r="43" spans="1:9">
      <c r="A43" s="55" t="s">
        <v>730</v>
      </c>
      <c r="B43" s="331">
        <v>0</v>
      </c>
      <c r="C43" s="331">
        <v>77.560987920042081</v>
      </c>
      <c r="D43" s="331">
        <v>0.59503413822246742</v>
      </c>
      <c r="E43" s="331">
        <v>5.809553871832037</v>
      </c>
      <c r="F43" s="331">
        <v>15.246956789631444</v>
      </c>
      <c r="G43" s="331">
        <v>0.78746728027196289</v>
      </c>
      <c r="H43" s="331">
        <v>100</v>
      </c>
      <c r="I43" s="326"/>
    </row>
    <row r="44" spans="1:9">
      <c r="A44" s="55"/>
      <c r="B44" s="331"/>
      <c r="C44" s="331"/>
      <c r="D44" s="331"/>
      <c r="E44" s="331"/>
      <c r="F44" s="331"/>
      <c r="G44" s="331"/>
      <c r="H44" s="331"/>
      <c r="I44" s="332"/>
    </row>
    <row r="45" spans="1:9" ht="15">
      <c r="A45" s="40" t="s">
        <v>889</v>
      </c>
      <c r="B45" s="331"/>
      <c r="C45" s="331"/>
      <c r="D45" s="331"/>
      <c r="E45" s="331"/>
      <c r="F45" s="331"/>
      <c r="G45" s="331"/>
      <c r="H45" s="331"/>
      <c r="I45" s="332"/>
    </row>
    <row r="46" spans="1:9" ht="5.25" customHeight="1">
      <c r="A46" s="75"/>
      <c r="B46" s="331"/>
      <c r="C46" s="331"/>
      <c r="D46" s="331"/>
      <c r="E46" s="331"/>
      <c r="F46" s="331"/>
      <c r="G46" s="331"/>
      <c r="H46" s="331"/>
      <c r="I46" s="332"/>
    </row>
    <row r="47" spans="1:9">
      <c r="A47" s="75" t="s">
        <v>653</v>
      </c>
      <c r="B47" s="330">
        <v>100</v>
      </c>
      <c r="C47" s="330">
        <v>100</v>
      </c>
      <c r="D47" s="330">
        <v>100</v>
      </c>
      <c r="E47" s="330">
        <v>100</v>
      </c>
      <c r="F47" s="330">
        <v>100</v>
      </c>
      <c r="G47" s="330">
        <v>100</v>
      </c>
      <c r="H47" s="330">
        <v>100</v>
      </c>
      <c r="I47" s="324"/>
    </row>
    <row r="48" spans="1:9" ht="5.25" customHeight="1">
      <c r="A48" s="75"/>
      <c r="B48" s="330"/>
      <c r="C48" s="330"/>
      <c r="D48" s="330"/>
      <c r="E48" s="330"/>
      <c r="F48" s="330"/>
      <c r="G48" s="330"/>
      <c r="H48" s="330"/>
      <c r="I48" s="324"/>
    </row>
    <row r="49" spans="1:9">
      <c r="A49" s="55" t="s">
        <v>883</v>
      </c>
      <c r="B49" s="331">
        <v>0</v>
      </c>
      <c r="C49" s="331">
        <v>10.34756303609532</v>
      </c>
      <c r="D49" s="331">
        <v>0.80486209667216602</v>
      </c>
      <c r="E49" s="331">
        <v>3.4793789361218233</v>
      </c>
      <c r="F49" s="331">
        <v>4.9860945752090373</v>
      </c>
      <c r="G49" s="331">
        <v>8.4981409334001565</v>
      </c>
      <c r="H49" s="331">
        <v>8.1139456483009145</v>
      </c>
      <c r="I49" s="326"/>
    </row>
    <row r="50" spans="1:9">
      <c r="A50" s="55" t="s">
        <v>884</v>
      </c>
      <c r="B50" s="331">
        <v>27.809843569924411</v>
      </c>
      <c r="C50" s="331">
        <v>38.490700022766248</v>
      </c>
      <c r="D50" s="331">
        <v>37.817792034152461</v>
      </c>
      <c r="E50" s="331">
        <v>22.024170893019459</v>
      </c>
      <c r="F50" s="331">
        <v>31.217776884730725</v>
      </c>
      <c r="G50" s="331">
        <v>33.397299851294747</v>
      </c>
      <c r="H50" s="331">
        <v>35.503799167439972</v>
      </c>
      <c r="I50" s="326"/>
    </row>
    <row r="51" spans="1:9">
      <c r="A51" s="55" t="s">
        <v>885</v>
      </c>
      <c r="B51" s="331">
        <v>22.198180401599124</v>
      </c>
      <c r="C51" s="331">
        <v>18.455945386926469</v>
      </c>
      <c r="D51" s="331">
        <v>19.751924760566432</v>
      </c>
      <c r="E51" s="331">
        <v>21.976679190108598</v>
      </c>
      <c r="F51" s="331">
        <v>24.142108174525728</v>
      </c>
      <c r="G51" s="331">
        <v>17.983448720062416</v>
      </c>
      <c r="H51" s="331">
        <v>20.149915940577419</v>
      </c>
      <c r="I51" s="326"/>
    </row>
    <row r="52" spans="1:9">
      <c r="A52" s="55" t="s">
        <v>886</v>
      </c>
      <c r="B52" s="331">
        <v>44.624206868263521</v>
      </c>
      <c r="C52" s="331">
        <v>32.082403857111096</v>
      </c>
      <c r="D52" s="331">
        <v>40.371070523462251</v>
      </c>
      <c r="E52" s="331">
        <v>50.43930687049091</v>
      </c>
      <c r="F52" s="331">
        <v>39.153280106291682</v>
      </c>
      <c r="G52" s="331">
        <v>38.623066314596166</v>
      </c>
      <c r="H52" s="331">
        <v>35.492897821589544</v>
      </c>
      <c r="I52" s="326"/>
    </row>
    <row r="53" spans="1:9">
      <c r="A53" s="55" t="s">
        <v>887</v>
      </c>
      <c r="B53" s="331">
        <v>5.3677691602129416</v>
      </c>
      <c r="C53" s="331">
        <v>0.62338769710086539</v>
      </c>
      <c r="D53" s="331">
        <v>1.2543505851466876</v>
      </c>
      <c r="E53" s="331">
        <v>2.0804641102592001</v>
      </c>
      <c r="F53" s="331">
        <v>0.50074025924284382</v>
      </c>
      <c r="G53" s="331">
        <v>1.4980441806465266</v>
      </c>
      <c r="H53" s="331">
        <v>0.73944142209214903</v>
      </c>
      <c r="I53" s="326"/>
    </row>
    <row r="54" spans="1:9">
      <c r="A54" s="55"/>
      <c r="B54" s="331"/>
      <c r="C54" s="331"/>
      <c r="D54" s="331"/>
      <c r="E54" s="331"/>
      <c r="F54" s="331"/>
      <c r="G54" s="331"/>
      <c r="H54" s="331"/>
      <c r="I54" s="332"/>
    </row>
    <row r="55" spans="1:9" ht="15">
      <c r="A55" s="40" t="s">
        <v>890</v>
      </c>
      <c r="B55" s="331"/>
      <c r="C55" s="331"/>
      <c r="D55" s="331"/>
      <c r="E55" s="331"/>
      <c r="F55" s="331"/>
      <c r="G55" s="331"/>
      <c r="H55" s="331"/>
      <c r="I55" s="332"/>
    </row>
    <row r="56" spans="1:9" ht="5.25" customHeight="1">
      <c r="A56" s="75"/>
      <c r="B56" s="331"/>
      <c r="C56" s="331"/>
      <c r="D56" s="331"/>
      <c r="E56" s="331"/>
      <c r="F56" s="331"/>
      <c r="G56" s="331"/>
      <c r="H56" s="331"/>
      <c r="I56" s="332"/>
    </row>
    <row r="57" spans="1:9">
      <c r="A57" s="75" t="s">
        <v>653</v>
      </c>
      <c r="B57" s="330">
        <v>100.00000000000001</v>
      </c>
      <c r="C57" s="330">
        <v>100.00000000000001</v>
      </c>
      <c r="D57" s="330">
        <v>100</v>
      </c>
      <c r="E57" s="330">
        <v>100</v>
      </c>
      <c r="F57" s="330">
        <v>100</v>
      </c>
      <c r="G57" s="330">
        <v>100</v>
      </c>
      <c r="H57" s="330">
        <v>100</v>
      </c>
      <c r="I57" s="324"/>
    </row>
    <row r="58" spans="1:9" ht="5.25" customHeight="1">
      <c r="A58" s="75"/>
      <c r="B58" s="330"/>
      <c r="C58" s="330"/>
      <c r="D58" s="330"/>
      <c r="E58" s="330"/>
      <c r="F58" s="330"/>
      <c r="G58" s="330"/>
      <c r="H58" s="330"/>
      <c r="I58" s="324"/>
    </row>
    <row r="59" spans="1:9">
      <c r="A59" s="55" t="s">
        <v>712</v>
      </c>
      <c r="B59" s="331">
        <v>46.857047418183896</v>
      </c>
      <c r="C59" s="331">
        <v>18.084919887087796</v>
      </c>
      <c r="D59" s="331">
        <v>21.672789753421938</v>
      </c>
      <c r="E59" s="331">
        <v>28.477194777866455</v>
      </c>
      <c r="F59" s="331">
        <v>33.562651922779608</v>
      </c>
      <c r="G59" s="331">
        <v>91.845556131368411</v>
      </c>
      <c r="H59" s="331">
        <v>24.873615780416298</v>
      </c>
      <c r="I59" s="326"/>
    </row>
    <row r="60" spans="1:9">
      <c r="A60" s="55" t="s">
        <v>713</v>
      </c>
      <c r="B60" s="331">
        <v>53.142952581816104</v>
      </c>
      <c r="C60" s="331">
        <v>81.915080112912207</v>
      </c>
      <c r="D60" s="331">
        <v>78.327210246578062</v>
      </c>
      <c r="E60" s="331">
        <v>71.522805222133542</v>
      </c>
      <c r="F60" s="331">
        <v>66.437348077220392</v>
      </c>
      <c r="G60" s="331">
        <v>8.1544438686315868</v>
      </c>
      <c r="H60" s="331">
        <v>75.126384219583713</v>
      </c>
      <c r="I60" s="326"/>
    </row>
    <row r="61" spans="1:9" ht="15">
      <c r="A61" s="50"/>
      <c r="B61" s="50"/>
      <c r="C61" s="50"/>
      <c r="D61" s="50"/>
      <c r="E61" s="50"/>
      <c r="F61" s="50"/>
      <c r="G61" s="50"/>
      <c r="H61" s="50"/>
      <c r="I61" s="50"/>
    </row>
    <row r="62" spans="1:9">
      <c r="A62" s="319" t="s">
        <v>667</v>
      </c>
      <c r="B62" s="333"/>
      <c r="C62" s="334"/>
      <c r="D62" s="334"/>
      <c r="E62" s="334"/>
      <c r="F62" s="334"/>
      <c r="G62" s="334"/>
      <c r="H62" s="334"/>
      <c r="I62" s="334"/>
    </row>
    <row r="63" spans="1:9">
      <c r="A63" s="319"/>
      <c r="B63" s="333"/>
      <c r="C63" s="334"/>
      <c r="D63" s="334"/>
      <c r="E63" s="334"/>
      <c r="F63" s="334"/>
      <c r="G63" s="334"/>
      <c r="H63" s="334"/>
      <c r="I63" s="334"/>
    </row>
    <row r="64" spans="1:9">
      <c r="A64" s="63" t="s">
        <v>295</v>
      </c>
      <c r="B64" s="333"/>
      <c r="C64" s="334"/>
      <c r="D64" s="334"/>
      <c r="E64" s="334"/>
      <c r="F64" s="334"/>
      <c r="G64" s="334"/>
      <c r="H64" s="334"/>
      <c r="I64" s="334"/>
    </row>
    <row r="65" spans="1:1">
      <c r="A65" s="63" t="s">
        <v>896</v>
      </c>
    </row>
  </sheetData>
  <pageMargins left="0.7" right="0.7" top="0.78740157499999996" bottom="0.78740157499999996" header="0.3" footer="0.3"/>
  <pageSetup paperSize="9" scale="6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Normal="100" workbookViewId="0"/>
  </sheetViews>
  <sheetFormatPr baseColWidth="10" defaultColWidth="11.42578125" defaultRowHeight="12.75"/>
  <cols>
    <col min="1" max="1" width="11" style="104" customWidth="1"/>
    <col min="2" max="2" width="17.7109375" style="104" customWidth="1"/>
    <col min="3" max="4" width="14.28515625" style="237" customWidth="1"/>
    <col min="5" max="5" width="15.28515625" style="237" customWidth="1"/>
    <col min="6" max="6" width="15.85546875" style="237" customWidth="1"/>
    <col min="7" max="9" width="14.28515625" style="237" customWidth="1"/>
  </cols>
  <sheetData>
    <row r="1" spans="1:9" ht="15" customHeight="1">
      <c r="A1" s="160" t="s">
        <v>897</v>
      </c>
      <c r="B1" s="7"/>
    </row>
    <row r="2" spans="1:9" ht="15" customHeight="1">
      <c r="A2" s="8" t="s">
        <v>873</v>
      </c>
      <c r="B2" s="217"/>
    </row>
    <row r="3" spans="1:9" ht="19.5">
      <c r="A3" s="48" t="s">
        <v>898</v>
      </c>
      <c r="B3" s="303"/>
      <c r="C3" s="304"/>
      <c r="D3" s="304"/>
      <c r="E3" s="304"/>
      <c r="F3" s="304"/>
      <c r="G3" s="304"/>
      <c r="H3" s="304"/>
      <c r="I3" s="304"/>
    </row>
    <row r="4" spans="1:9" ht="83.25" customHeight="1">
      <c r="A4" s="50"/>
      <c r="B4" s="50"/>
      <c r="C4" s="50" t="s">
        <v>899</v>
      </c>
      <c r="D4" s="50" t="s">
        <v>900</v>
      </c>
      <c r="E4" s="50" t="s">
        <v>901</v>
      </c>
      <c r="F4" s="50" t="s">
        <v>902</v>
      </c>
      <c r="G4" s="50" t="s">
        <v>903</v>
      </c>
      <c r="H4" s="50" t="s">
        <v>904</v>
      </c>
      <c r="I4" s="50" t="s">
        <v>893</v>
      </c>
    </row>
    <row r="5" spans="1:9" ht="20.25" customHeight="1">
      <c r="A5" s="335" t="s">
        <v>726</v>
      </c>
      <c r="B5" s="19"/>
      <c r="C5" s="336"/>
      <c r="D5" s="336"/>
      <c r="E5" s="336"/>
      <c r="F5" s="336"/>
      <c r="G5" s="336"/>
      <c r="H5" s="336"/>
      <c r="I5" s="336"/>
    </row>
    <row r="6" spans="1:9" ht="5.25" customHeight="1">
      <c r="A6" s="20"/>
      <c r="B6" s="19"/>
      <c r="C6" s="336"/>
      <c r="D6" s="336"/>
      <c r="E6" s="336"/>
      <c r="F6" s="336"/>
      <c r="G6" s="336"/>
      <c r="H6" s="336"/>
      <c r="I6" s="336"/>
    </row>
    <row r="7" spans="1:9">
      <c r="A7" s="20" t="s">
        <v>653</v>
      </c>
      <c r="B7" s="19"/>
      <c r="C7" s="337">
        <f t="shared" ref="C7:H7" si="0">SUM(C8:C14)</f>
        <v>3625.0419237538954</v>
      </c>
      <c r="D7" s="337">
        <f t="shared" si="0"/>
        <v>2823.3998951319181</v>
      </c>
      <c r="E7" s="337">
        <f t="shared" si="0"/>
        <v>567.01207034183005</v>
      </c>
      <c r="F7" s="337">
        <f t="shared" si="0"/>
        <v>1351.4240744207029</v>
      </c>
      <c r="G7" s="337">
        <f t="shared" si="0"/>
        <v>277.50124500775604</v>
      </c>
      <c r="H7" s="337">
        <f t="shared" si="0"/>
        <v>1946.1359711758212</v>
      </c>
      <c r="I7" s="337">
        <f>SUM(C7:H7)</f>
        <v>10590.515179831924</v>
      </c>
    </row>
    <row r="8" spans="1:9" ht="5.25" customHeight="1">
      <c r="A8" s="9"/>
      <c r="B8" s="216"/>
      <c r="C8" s="338"/>
      <c r="D8" s="338"/>
      <c r="E8" s="338"/>
      <c r="F8" s="338"/>
      <c r="G8" s="338"/>
      <c r="H8" s="338"/>
      <c r="I8" s="338"/>
    </row>
    <row r="9" spans="1:9">
      <c r="A9" s="9" t="s">
        <v>690</v>
      </c>
      <c r="B9" s="216"/>
      <c r="C9" s="339">
        <v>962.9864685786406</v>
      </c>
      <c r="D9" s="339">
        <v>313.55900168429588</v>
      </c>
      <c r="E9" s="339">
        <v>172.93169650843154</v>
      </c>
      <c r="F9" s="339">
        <v>428.42122852660953</v>
      </c>
      <c r="G9" s="339">
        <v>56.801060980018597</v>
      </c>
      <c r="H9" s="339">
        <v>536.75167949971637</v>
      </c>
      <c r="I9" s="339">
        <f t="shared" ref="I9:I14" si="1">SUM(C9:H9)</f>
        <v>2471.4511357777124</v>
      </c>
    </row>
    <row r="10" spans="1:9">
      <c r="A10" s="9" t="s">
        <v>727</v>
      </c>
      <c r="B10" s="216"/>
      <c r="C10" s="339">
        <v>630.29078306082533</v>
      </c>
      <c r="D10" s="339">
        <v>674.71094985441346</v>
      </c>
      <c r="E10" s="339">
        <v>232.46080953709705</v>
      </c>
      <c r="F10" s="339">
        <v>201.11484434919458</v>
      </c>
      <c r="G10" s="339">
        <v>23.909015062570596</v>
      </c>
      <c r="H10" s="339">
        <v>348.58739966975264</v>
      </c>
      <c r="I10" s="339">
        <f t="shared" si="1"/>
        <v>2111.0738015338538</v>
      </c>
    </row>
    <row r="11" spans="1:9">
      <c r="A11" s="9" t="s">
        <v>728</v>
      </c>
      <c r="B11" s="216"/>
      <c r="C11" s="339">
        <v>930.02053609850338</v>
      </c>
      <c r="D11" s="339">
        <v>744.63642733728545</v>
      </c>
      <c r="E11" s="339">
        <v>86.558177566439156</v>
      </c>
      <c r="F11" s="339">
        <v>323.19342521558787</v>
      </c>
      <c r="G11" s="339">
        <v>152.16089574138093</v>
      </c>
      <c r="H11" s="339">
        <v>489.86484336094503</v>
      </c>
      <c r="I11" s="339">
        <f t="shared" si="1"/>
        <v>2726.4343053201419</v>
      </c>
    </row>
    <row r="12" spans="1:9">
      <c r="A12" s="9" t="s">
        <v>729</v>
      </c>
      <c r="B12" s="216"/>
      <c r="C12" s="339">
        <v>953.48550889127148</v>
      </c>
      <c r="D12" s="339">
        <v>952.93784373055632</v>
      </c>
      <c r="E12" s="339">
        <v>71.277233633962211</v>
      </c>
      <c r="F12" s="339">
        <v>334.00284915226587</v>
      </c>
      <c r="G12" s="339">
        <v>38.472280524560254</v>
      </c>
      <c r="H12" s="339">
        <v>495.80669229957886</v>
      </c>
      <c r="I12" s="339">
        <f t="shared" si="1"/>
        <v>2845.9824082321948</v>
      </c>
    </row>
    <row r="13" spans="1:9" ht="15" customHeight="1">
      <c r="A13" s="9" t="s">
        <v>694</v>
      </c>
      <c r="B13" s="216"/>
      <c r="C13" s="339">
        <v>54.026617856559</v>
      </c>
      <c r="D13" s="339">
        <v>19.650398726661596</v>
      </c>
      <c r="E13" s="339">
        <v>0</v>
      </c>
      <c r="F13" s="339">
        <v>29.539345177464341</v>
      </c>
      <c r="G13" s="339">
        <v>0.58754291319274199</v>
      </c>
      <c r="H13" s="339">
        <v>39.394751296602713</v>
      </c>
      <c r="I13" s="339">
        <f t="shared" si="1"/>
        <v>143.19865597048039</v>
      </c>
    </row>
    <row r="14" spans="1:9" ht="15" customHeight="1">
      <c r="A14" s="9" t="s">
        <v>730</v>
      </c>
      <c r="B14" s="216"/>
      <c r="C14" s="339">
        <v>94.23200926809578</v>
      </c>
      <c r="D14" s="339">
        <v>117.90527379870521</v>
      </c>
      <c r="E14" s="339">
        <v>3.7841530959000842</v>
      </c>
      <c r="F14" s="339">
        <v>35.15238199958074</v>
      </c>
      <c r="G14" s="339">
        <v>5.5704497860329587</v>
      </c>
      <c r="H14" s="339">
        <v>35.730605049225701</v>
      </c>
      <c r="I14" s="339">
        <f t="shared" si="1"/>
        <v>292.37487299754048</v>
      </c>
    </row>
    <row r="15" spans="1:9" ht="15" customHeight="1">
      <c r="A15" s="9"/>
      <c r="B15" s="216"/>
      <c r="C15" s="339"/>
      <c r="D15" s="339"/>
      <c r="E15" s="339"/>
      <c r="F15" s="339"/>
      <c r="G15" s="339"/>
      <c r="H15" s="339"/>
      <c r="I15" s="339"/>
    </row>
    <row r="16" spans="1:9" ht="14.25">
      <c r="A16" s="18" t="s">
        <v>882</v>
      </c>
      <c r="B16" s="19"/>
      <c r="C16" s="339"/>
      <c r="D16" s="339"/>
      <c r="E16" s="339"/>
      <c r="F16" s="339"/>
      <c r="G16" s="339"/>
      <c r="H16" s="339"/>
      <c r="I16" s="339"/>
    </row>
    <row r="17" spans="1:9" ht="5.25" customHeight="1">
      <c r="A17" s="18"/>
      <c r="B17" s="19"/>
      <c r="C17" s="339"/>
      <c r="D17" s="339"/>
      <c r="E17" s="339"/>
      <c r="F17" s="339"/>
      <c r="G17" s="339"/>
      <c r="H17" s="339"/>
      <c r="I17" s="339"/>
    </row>
    <row r="18" spans="1:9">
      <c r="A18" s="20" t="s">
        <v>653</v>
      </c>
      <c r="B18" s="19"/>
      <c r="C18" s="337">
        <f t="shared" ref="C18:H18" si="2">SUM(C20:C24)</f>
        <v>3625.0419237538949</v>
      </c>
      <c r="D18" s="337">
        <f t="shared" si="2"/>
        <v>2823.3998951319159</v>
      </c>
      <c r="E18" s="337">
        <f t="shared" si="2"/>
        <v>567.01207034183028</v>
      </c>
      <c r="F18" s="337">
        <f t="shared" si="2"/>
        <v>1351.4240744207027</v>
      </c>
      <c r="G18" s="337">
        <f t="shared" si="2"/>
        <v>277.5012450077561</v>
      </c>
      <c r="H18" s="337">
        <f t="shared" si="2"/>
        <v>1946.1359711758214</v>
      </c>
      <c r="I18" s="337">
        <f>SUM(C18:H18)</f>
        <v>10590.515179831922</v>
      </c>
    </row>
    <row r="19" spans="1:9" ht="5.25" customHeight="1">
      <c r="A19" s="20"/>
      <c r="B19" s="19"/>
      <c r="C19" s="337"/>
      <c r="D19" s="337"/>
      <c r="E19" s="337"/>
      <c r="F19" s="337"/>
      <c r="G19" s="337"/>
      <c r="H19" s="337"/>
      <c r="I19" s="337"/>
    </row>
    <row r="20" spans="1:9">
      <c r="A20" s="9" t="s">
        <v>883</v>
      </c>
      <c r="B20" s="216"/>
      <c r="C20" s="339">
        <v>3.6582502686960332</v>
      </c>
      <c r="D20" s="339">
        <v>28.148957039062694</v>
      </c>
      <c r="E20" s="339">
        <v>2.2726410597410052</v>
      </c>
      <c r="F20" s="339">
        <v>101.44101473078187</v>
      </c>
      <c r="G20" s="339">
        <v>112.99795570228747</v>
      </c>
      <c r="H20" s="339">
        <v>335.89361891731272</v>
      </c>
      <c r="I20" s="339">
        <f>SUM(C20:H20)</f>
        <v>584.41243771788186</v>
      </c>
    </row>
    <row r="21" spans="1:9">
      <c r="A21" s="9" t="s">
        <v>884</v>
      </c>
      <c r="B21" s="216"/>
      <c r="C21" s="339">
        <v>968.11638577301017</v>
      </c>
      <c r="D21" s="339">
        <v>949.17203701754329</v>
      </c>
      <c r="E21" s="339">
        <v>200.31916683486915</v>
      </c>
      <c r="F21" s="339">
        <v>673.82166759049153</v>
      </c>
      <c r="G21" s="339">
        <v>134.19737794373151</v>
      </c>
      <c r="H21" s="339">
        <v>1139.5481814848733</v>
      </c>
      <c r="I21" s="339">
        <f>SUM(C21:H21)</f>
        <v>4065.1748166445186</v>
      </c>
    </row>
    <row r="22" spans="1:9">
      <c r="A22" s="9" t="s">
        <v>885</v>
      </c>
      <c r="B22" s="216"/>
      <c r="C22" s="339">
        <v>862.14371269118396</v>
      </c>
      <c r="D22" s="339">
        <v>650.46012572023619</v>
      </c>
      <c r="E22" s="339">
        <v>103.90133589931696</v>
      </c>
      <c r="F22" s="339">
        <v>230.39275752473696</v>
      </c>
      <c r="G22" s="339">
        <v>19.026486522187597</v>
      </c>
      <c r="H22" s="339">
        <v>221.80577288296436</v>
      </c>
      <c r="I22" s="339">
        <f>SUM(C22:H22)</f>
        <v>2087.730191240626</v>
      </c>
    </row>
    <row r="23" spans="1:9">
      <c r="A23" s="9" t="s">
        <v>886</v>
      </c>
      <c r="B23" s="216"/>
      <c r="C23" s="339">
        <v>1755.9272327255273</v>
      </c>
      <c r="D23" s="339">
        <v>1171.0437083726601</v>
      </c>
      <c r="E23" s="339">
        <v>254.86261697469399</v>
      </c>
      <c r="F23" s="339">
        <v>337.65026942984628</v>
      </c>
      <c r="G23" s="339">
        <v>11.274846084970754</v>
      </c>
      <c r="H23" s="339">
        <v>247.582079209352</v>
      </c>
      <c r="I23" s="339">
        <f>SUM(C23:H23)</f>
        <v>3778.3407527970503</v>
      </c>
    </row>
    <row r="24" spans="1:9">
      <c r="A24" s="9" t="s">
        <v>887</v>
      </c>
      <c r="B24" s="216"/>
      <c r="C24" s="339">
        <v>35.196342295477223</v>
      </c>
      <c r="D24" s="339">
        <v>24.575066982413169</v>
      </c>
      <c r="E24" s="339">
        <v>5.6563095732090787</v>
      </c>
      <c r="F24" s="339">
        <v>8.1183651448462619</v>
      </c>
      <c r="G24" s="339">
        <v>4.5787545787545798E-3</v>
      </c>
      <c r="H24" s="339">
        <v>1.3063186813186811</v>
      </c>
      <c r="I24" s="339">
        <f>SUM(C24:H24)</f>
        <v>74.856981431843181</v>
      </c>
    </row>
    <row r="25" spans="1:9">
      <c r="A25" s="9"/>
      <c r="B25" s="216"/>
      <c r="C25" s="339"/>
      <c r="D25" s="339"/>
      <c r="E25" s="339"/>
      <c r="F25" s="339"/>
      <c r="G25" s="339"/>
      <c r="H25" s="339"/>
      <c r="I25" s="339"/>
    </row>
    <row r="26" spans="1:9" ht="14.25">
      <c r="A26" s="18" t="s">
        <v>711</v>
      </c>
      <c r="B26" s="19"/>
      <c r="C26" s="339"/>
      <c r="D26" s="339"/>
      <c r="E26" s="339"/>
      <c r="F26" s="339"/>
      <c r="G26" s="339"/>
      <c r="H26" s="339"/>
      <c r="I26" s="339"/>
    </row>
    <row r="27" spans="1:9" ht="5.25" customHeight="1">
      <c r="A27" s="18"/>
      <c r="B27" s="19"/>
      <c r="C27" s="339"/>
      <c r="D27" s="339"/>
      <c r="E27" s="339"/>
      <c r="F27" s="339"/>
      <c r="G27" s="339"/>
      <c r="H27" s="339"/>
      <c r="I27" s="339"/>
    </row>
    <row r="28" spans="1:9">
      <c r="A28" s="20" t="s">
        <v>653</v>
      </c>
      <c r="B28" s="19"/>
      <c r="C28" s="337">
        <f t="shared" ref="C28:H28" si="3">SUM(C30:C31)</f>
        <v>3625.0419237538899</v>
      </c>
      <c r="D28" s="337">
        <f t="shared" si="3"/>
        <v>2823.3998951319136</v>
      </c>
      <c r="E28" s="337">
        <f t="shared" si="3"/>
        <v>567.01207034183017</v>
      </c>
      <c r="F28" s="337">
        <f t="shared" si="3"/>
        <v>1351.4240744207034</v>
      </c>
      <c r="G28" s="337">
        <f t="shared" si="3"/>
        <v>277.50124500775598</v>
      </c>
      <c r="H28" s="337">
        <f t="shared" si="3"/>
        <v>1946.1359711758205</v>
      </c>
      <c r="I28" s="337">
        <f>SUM(C28:H28)</f>
        <v>10590.515179831913</v>
      </c>
    </row>
    <row r="29" spans="1:9" ht="5.25" customHeight="1">
      <c r="A29" s="20"/>
      <c r="B29" s="19"/>
      <c r="C29" s="337"/>
      <c r="D29" s="337"/>
      <c r="E29" s="337"/>
      <c r="F29" s="337"/>
      <c r="G29" s="337"/>
      <c r="H29" s="337"/>
      <c r="I29" s="337"/>
    </row>
    <row r="30" spans="1:9">
      <c r="A30" s="9" t="s">
        <v>712</v>
      </c>
      <c r="B30" s="216"/>
      <c r="C30" s="339">
        <v>732.14534509817076</v>
      </c>
      <c r="D30" s="339">
        <v>464.57537681801546</v>
      </c>
      <c r="E30" s="339">
        <v>123.29934198902259</v>
      </c>
      <c r="F30" s="339">
        <v>228.69354882298998</v>
      </c>
      <c r="G30" s="339">
        <v>57.494156131200498</v>
      </c>
      <c r="H30" s="339">
        <v>300.08179850413273</v>
      </c>
      <c r="I30" s="339">
        <f>SUM(C30:H30)</f>
        <v>1906.2895673635321</v>
      </c>
    </row>
    <row r="31" spans="1:9">
      <c r="A31" s="9" t="s">
        <v>713</v>
      </c>
      <c r="B31" s="216"/>
      <c r="C31" s="339">
        <v>2892.8965786557192</v>
      </c>
      <c r="D31" s="339">
        <v>2358.8245183138984</v>
      </c>
      <c r="E31" s="339">
        <v>443.71272835280763</v>
      </c>
      <c r="F31" s="339">
        <v>1122.7305255977135</v>
      </c>
      <c r="G31" s="339">
        <v>220.00708887655551</v>
      </c>
      <c r="H31" s="339">
        <v>1646.0541726716876</v>
      </c>
      <c r="I31" s="339">
        <f>SUM(C31:H31)</f>
        <v>8684.2256124683827</v>
      </c>
    </row>
    <row r="32" spans="1:9">
      <c r="A32" s="340"/>
      <c r="B32" s="340"/>
      <c r="C32" s="341"/>
      <c r="D32" s="341"/>
      <c r="E32" s="341"/>
      <c r="F32" s="341"/>
      <c r="G32" s="341"/>
      <c r="H32" s="341"/>
      <c r="I32" s="341"/>
    </row>
    <row r="33" spans="1:9" ht="14.25">
      <c r="A33" s="18" t="s">
        <v>888</v>
      </c>
      <c r="B33" s="19"/>
      <c r="C33" s="336"/>
      <c r="D33" s="336"/>
      <c r="E33" s="336"/>
      <c r="F33" s="336"/>
      <c r="G33" s="336"/>
      <c r="H33" s="336"/>
      <c r="I33" s="336"/>
    </row>
    <row r="34" spans="1:9" ht="5.25" customHeight="1">
      <c r="A34" s="18"/>
      <c r="B34" s="19"/>
      <c r="C34" s="336"/>
      <c r="D34" s="336"/>
      <c r="E34" s="336"/>
      <c r="F34" s="336"/>
      <c r="G34" s="336"/>
      <c r="H34" s="336"/>
      <c r="I34" s="336"/>
    </row>
    <row r="35" spans="1:9">
      <c r="A35" s="20" t="s">
        <v>653</v>
      </c>
      <c r="B35" s="19"/>
      <c r="C35" s="342">
        <v>34.229136753018906</v>
      </c>
      <c r="D35" s="342">
        <v>26.659703019062444</v>
      </c>
      <c r="E35" s="342">
        <v>5.3539611691565394</v>
      </c>
      <c r="F35" s="342">
        <v>12.760701925004469</v>
      </c>
      <c r="G35" s="342">
        <v>2.6202808862048212</v>
      </c>
      <c r="H35" s="342">
        <v>18.376216247552811</v>
      </c>
      <c r="I35" s="342">
        <v>100</v>
      </c>
    </row>
    <row r="36" spans="1:9" ht="5.25" customHeight="1">
      <c r="A36" s="9"/>
      <c r="B36" s="216"/>
      <c r="C36" s="343"/>
      <c r="D36" s="343"/>
      <c r="E36" s="343"/>
      <c r="F36" s="343"/>
      <c r="G36" s="343"/>
      <c r="H36" s="343"/>
      <c r="I36" s="343"/>
    </row>
    <row r="37" spans="1:9">
      <c r="A37" s="9" t="s">
        <v>690</v>
      </c>
      <c r="B37" s="216"/>
      <c r="C37" s="344">
        <v>38.96441465655802</v>
      </c>
      <c r="D37" s="344">
        <v>12.687242614069552</v>
      </c>
      <c r="E37" s="344">
        <v>6.9971723901396778</v>
      </c>
      <c r="F37" s="344">
        <v>17.334804735752734</v>
      </c>
      <c r="G37" s="344">
        <v>2.298287842221268</v>
      </c>
      <c r="H37" s="344">
        <v>21.718077761258762</v>
      </c>
      <c r="I37" s="344">
        <v>100</v>
      </c>
    </row>
    <row r="38" spans="1:9">
      <c r="A38" s="9" t="s">
        <v>727</v>
      </c>
      <c r="B38" s="216"/>
      <c r="C38" s="344">
        <v>29.856406848631806</v>
      </c>
      <c r="D38" s="344">
        <v>31.960557199098641</v>
      </c>
      <c r="E38" s="344">
        <v>11.011496110093205</v>
      </c>
      <c r="F38" s="344">
        <v>9.5266609913433395</v>
      </c>
      <c r="G38" s="344">
        <v>1.1325523079865281</v>
      </c>
      <c r="H38" s="344">
        <v>16.512326542846473</v>
      </c>
      <c r="I38" s="344">
        <v>100</v>
      </c>
    </row>
    <row r="39" spans="1:9">
      <c r="A39" s="9" t="s">
        <v>728</v>
      </c>
      <c r="B39" s="216"/>
      <c r="C39" s="344">
        <v>34.111239514692762</v>
      </c>
      <c r="D39" s="344">
        <v>27.311731879409766</v>
      </c>
      <c r="E39" s="344">
        <v>3.1747758380804032</v>
      </c>
      <c r="F39" s="344">
        <v>11.85406978576137</v>
      </c>
      <c r="G39" s="344">
        <v>5.5809485467691822</v>
      </c>
      <c r="H39" s="344">
        <v>17.967234435286507</v>
      </c>
      <c r="I39" s="344">
        <v>100</v>
      </c>
    </row>
    <row r="40" spans="1:9">
      <c r="A40" s="9" t="s">
        <v>729</v>
      </c>
      <c r="B40" s="216"/>
      <c r="C40" s="344">
        <v>33.502860247247163</v>
      </c>
      <c r="D40" s="344">
        <v>33.483616798688558</v>
      </c>
      <c r="E40" s="344">
        <v>2.5044860933710638</v>
      </c>
      <c r="F40" s="344">
        <v>11.735942154320428</v>
      </c>
      <c r="G40" s="344">
        <v>1.3518102014009856</v>
      </c>
      <c r="H40" s="344">
        <v>17.421284504971808</v>
      </c>
      <c r="I40" s="344">
        <v>100</v>
      </c>
    </row>
    <row r="41" spans="1:9">
      <c r="A41" s="9" t="s">
        <v>694</v>
      </c>
      <c r="B41" s="216"/>
      <c r="C41" s="344">
        <v>37.728439202457515</v>
      </c>
      <c r="D41" s="344">
        <v>13.722474274278397</v>
      </c>
      <c r="E41" s="344">
        <v>0</v>
      </c>
      <c r="F41" s="344">
        <v>20.628227951771919</v>
      </c>
      <c r="G41" s="344">
        <v>0.4102991813790911</v>
      </c>
      <c r="H41" s="344">
        <v>27.510559390113077</v>
      </c>
      <c r="I41" s="344">
        <v>100</v>
      </c>
    </row>
    <row r="42" spans="1:9">
      <c r="A42" s="9" t="s">
        <v>730</v>
      </c>
      <c r="B42" s="216"/>
      <c r="C42" s="344">
        <v>32.22985898274797</v>
      </c>
      <c r="D42" s="344">
        <v>40.326746477867488</v>
      </c>
      <c r="E42" s="344">
        <v>1.2942812277619757</v>
      </c>
      <c r="F42" s="344">
        <v>12.023051652553074</v>
      </c>
      <c r="G42" s="344">
        <v>1.9052423106413177</v>
      </c>
      <c r="H42" s="344">
        <v>12.220819348428165</v>
      </c>
      <c r="I42" s="344">
        <v>100</v>
      </c>
    </row>
    <row r="43" spans="1:9">
      <c r="A43" s="9"/>
      <c r="B43" s="216"/>
      <c r="C43" s="344"/>
      <c r="D43" s="344"/>
      <c r="E43" s="344"/>
      <c r="F43" s="344"/>
      <c r="G43" s="344"/>
      <c r="H43" s="344"/>
      <c r="I43" s="344"/>
    </row>
    <row r="44" spans="1:9" ht="14.25">
      <c r="A44" s="18" t="s">
        <v>889</v>
      </c>
      <c r="B44" s="19"/>
      <c r="C44" s="344"/>
      <c r="D44" s="344"/>
      <c r="E44" s="344"/>
      <c r="F44" s="344"/>
      <c r="G44" s="344"/>
      <c r="H44" s="344"/>
      <c r="I44" s="344"/>
    </row>
    <row r="45" spans="1:9" ht="5.25" customHeight="1">
      <c r="A45" s="18"/>
      <c r="B45" s="19"/>
      <c r="C45" s="344"/>
      <c r="D45" s="344"/>
      <c r="E45" s="344"/>
      <c r="F45" s="344"/>
      <c r="G45" s="344"/>
      <c r="H45" s="344"/>
      <c r="I45" s="344"/>
    </row>
    <row r="46" spans="1:9">
      <c r="A46" s="20" t="s">
        <v>653</v>
      </c>
      <c r="B46" s="19"/>
      <c r="C46" s="342">
        <v>100</v>
      </c>
      <c r="D46" s="342">
        <v>100</v>
      </c>
      <c r="E46" s="342">
        <v>100</v>
      </c>
      <c r="F46" s="342">
        <v>100.00000000000001</v>
      </c>
      <c r="G46" s="342">
        <v>100</v>
      </c>
      <c r="H46" s="342">
        <v>100</v>
      </c>
      <c r="I46" s="342">
        <v>99.999999999999986</v>
      </c>
    </row>
    <row r="47" spans="1:9" ht="5.25" customHeight="1">
      <c r="A47" s="20"/>
      <c r="B47" s="19"/>
      <c r="C47" s="342"/>
      <c r="D47" s="342"/>
      <c r="E47" s="342"/>
      <c r="F47" s="342"/>
      <c r="G47" s="342"/>
      <c r="H47" s="342"/>
      <c r="I47" s="342"/>
    </row>
    <row r="48" spans="1:9">
      <c r="A48" s="9" t="s">
        <v>883</v>
      </c>
      <c r="B48" s="216"/>
      <c r="C48" s="344">
        <v>0.10091608167962234</v>
      </c>
      <c r="D48" s="344">
        <v>0.9969879607772496</v>
      </c>
      <c r="E48" s="344">
        <v>0.4008099965792466</v>
      </c>
      <c r="F48" s="344">
        <v>7.5062311417136236</v>
      </c>
      <c r="G48" s="344">
        <v>40.719801346883763</v>
      </c>
      <c r="H48" s="344">
        <v>17.259514437440444</v>
      </c>
      <c r="I48" s="344">
        <v>5.5182625943524384</v>
      </c>
    </row>
    <row r="49" spans="1:9">
      <c r="A49" s="9" t="s">
        <v>884</v>
      </c>
      <c r="B49" s="216"/>
      <c r="C49" s="344">
        <v>26.706350054304526</v>
      </c>
      <c r="D49" s="344">
        <v>33.6180517203425</v>
      </c>
      <c r="E49" s="344">
        <v>35.328906969141634</v>
      </c>
      <c r="F49" s="344">
        <v>49.860120175773091</v>
      </c>
      <c r="G49" s="344">
        <v>48.359198510976313</v>
      </c>
      <c r="H49" s="344">
        <v>58.554396936426713</v>
      </c>
      <c r="I49" s="344">
        <v>38.38505254575383</v>
      </c>
    </row>
    <row r="50" spans="1:9">
      <c r="A50" s="9" t="s">
        <v>885</v>
      </c>
      <c r="B50" s="216"/>
      <c r="C50" s="344">
        <v>23.782999778341736</v>
      </c>
      <c r="D50" s="344">
        <v>23.038186225116551</v>
      </c>
      <c r="E50" s="344">
        <v>18.324360509059137</v>
      </c>
      <c r="F50" s="344">
        <v>17.048146609604863</v>
      </c>
      <c r="G50" s="344">
        <v>6.856360778365449</v>
      </c>
      <c r="H50" s="344">
        <v>11.397239256050192</v>
      </c>
      <c r="I50" s="344">
        <v>19.713207108341635</v>
      </c>
    </row>
    <row r="51" spans="1:9">
      <c r="A51" s="9" t="s">
        <v>886</v>
      </c>
      <c r="B51" s="216"/>
      <c r="C51" s="344">
        <v>48.438811733994662</v>
      </c>
      <c r="D51" s="344">
        <v>41.476367212160227</v>
      </c>
      <c r="E51" s="344">
        <v>44.948358298800748</v>
      </c>
      <c r="F51" s="344">
        <v>24.98477538033962</v>
      </c>
      <c r="G51" s="344">
        <v>4.0629893695271981</v>
      </c>
      <c r="H51" s="344">
        <v>12.721725659269698</v>
      </c>
      <c r="I51" s="344">
        <v>35.676647345658353</v>
      </c>
    </row>
    <row r="52" spans="1:9">
      <c r="A52" s="9" t="s">
        <v>887</v>
      </c>
      <c r="B52" s="216"/>
      <c r="C52" s="344">
        <v>0.97092235167944818</v>
      </c>
      <c r="D52" s="344">
        <v>0.87040688160346358</v>
      </c>
      <c r="E52" s="344">
        <v>0.99756422641921927</v>
      </c>
      <c r="F52" s="344">
        <v>0.60072669256881894</v>
      </c>
      <c r="G52" s="344">
        <v>1.64999424727864E-3</v>
      </c>
      <c r="H52" s="344">
        <v>6.7123710812941106E-2</v>
      </c>
      <c r="I52" s="344">
        <v>0.70683040589373103</v>
      </c>
    </row>
    <row r="53" spans="1:9">
      <c r="A53" s="9"/>
      <c r="B53" s="216"/>
      <c r="C53" s="344"/>
      <c r="D53" s="344"/>
      <c r="E53" s="344"/>
      <c r="F53" s="344"/>
      <c r="G53" s="344"/>
      <c r="H53" s="344"/>
      <c r="I53" s="344"/>
    </row>
    <row r="54" spans="1:9" ht="14.25">
      <c r="A54" s="18" t="s">
        <v>890</v>
      </c>
      <c r="B54" s="19"/>
      <c r="C54" s="344"/>
      <c r="D54" s="344"/>
      <c r="E54" s="344"/>
      <c r="F54" s="344"/>
      <c r="G54" s="344"/>
      <c r="H54" s="344"/>
      <c r="I54" s="344"/>
    </row>
    <row r="55" spans="1:9" ht="5.25" customHeight="1">
      <c r="A55" s="18"/>
      <c r="B55" s="19"/>
      <c r="C55" s="344"/>
      <c r="D55" s="344"/>
      <c r="E55" s="344"/>
      <c r="F55" s="344"/>
      <c r="G55" s="344"/>
      <c r="H55" s="344"/>
      <c r="I55" s="344"/>
    </row>
    <row r="56" spans="1:9">
      <c r="A56" s="20" t="s">
        <v>653</v>
      </c>
      <c r="B56" s="19"/>
      <c r="C56" s="342">
        <v>100</v>
      </c>
      <c r="D56" s="342">
        <v>99.999999999999986</v>
      </c>
      <c r="E56" s="342">
        <v>100</v>
      </c>
      <c r="F56" s="342">
        <v>100</v>
      </c>
      <c r="G56" s="342">
        <v>100</v>
      </c>
      <c r="H56" s="342">
        <v>100</v>
      </c>
      <c r="I56" s="342">
        <v>99.999999999999986</v>
      </c>
    </row>
    <row r="57" spans="1:9" ht="5.25" customHeight="1">
      <c r="A57" s="20"/>
      <c r="B57" s="19"/>
      <c r="C57" s="342"/>
      <c r="D57" s="342"/>
      <c r="E57" s="342"/>
      <c r="F57" s="342"/>
      <c r="G57" s="342"/>
      <c r="H57" s="342"/>
      <c r="I57" s="342"/>
    </row>
    <row r="58" spans="1:9">
      <c r="A58" s="9" t="s">
        <v>712</v>
      </c>
      <c r="B58" s="216"/>
      <c r="C58" s="344">
        <v>20.196879387811389</v>
      </c>
      <c r="D58" s="344">
        <v>16.454466036463096</v>
      </c>
      <c r="E58" s="344">
        <v>21.745452775756622</v>
      </c>
      <c r="F58" s="344">
        <v>16.922411932096217</v>
      </c>
      <c r="G58" s="344">
        <v>20.71852186810678</v>
      </c>
      <c r="H58" s="344">
        <v>15.419364471374973</v>
      </c>
      <c r="I58" s="344">
        <v>17.99997011470964</v>
      </c>
    </row>
    <row r="59" spans="1:9">
      <c r="A59" s="9" t="s">
        <v>713</v>
      </c>
      <c r="B59" s="216"/>
      <c r="C59" s="344">
        <v>79.803120612188607</v>
      </c>
      <c r="D59" s="344">
        <v>83.545533963536911</v>
      </c>
      <c r="E59" s="344">
        <v>78.254547224243382</v>
      </c>
      <c r="F59" s="344">
        <v>83.07758806790379</v>
      </c>
      <c r="G59" s="344">
        <v>79.281478131893223</v>
      </c>
      <c r="H59" s="344">
        <v>84.580635528625024</v>
      </c>
      <c r="I59" s="344">
        <v>82.000029885290388</v>
      </c>
    </row>
    <row r="60" spans="1:9" ht="15">
      <c r="A60" s="50"/>
      <c r="B60" s="50"/>
      <c r="C60" s="50"/>
      <c r="D60" s="50"/>
      <c r="E60" s="50"/>
      <c r="F60" s="50"/>
      <c r="G60" s="50"/>
      <c r="H60" s="50"/>
      <c r="I60" s="50"/>
    </row>
    <row r="61" spans="1:9">
      <c r="A61" s="319" t="s">
        <v>667</v>
      </c>
    </row>
    <row r="62" spans="1:9">
      <c r="A62" s="319"/>
    </row>
    <row r="63" spans="1:9">
      <c r="A63" s="46" t="s">
        <v>295</v>
      </c>
      <c r="B63" s="345"/>
      <c r="C63" s="333"/>
      <c r="D63" s="334"/>
      <c r="E63" s="334"/>
      <c r="F63" s="334"/>
      <c r="G63" s="334"/>
      <c r="H63" s="334"/>
      <c r="I63" s="334"/>
    </row>
    <row r="64" spans="1:9" ht="13.5">
      <c r="A64" s="46" t="s">
        <v>896</v>
      </c>
      <c r="B64" s="346"/>
    </row>
    <row r="65" spans="1:2" ht="13.5">
      <c r="A65" s="233"/>
      <c r="B65" s="233"/>
    </row>
    <row r="66" spans="1:2" ht="13.5">
      <c r="A66" s="347"/>
      <c r="B66" s="347"/>
    </row>
  </sheetData>
  <pageMargins left="0.7" right="0.7" top="0.78740157499999996" bottom="0.78740157499999996" header="0.3" footer="0.3"/>
  <pageSetup paperSize="9" scale="6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Normal="100" workbookViewId="0"/>
  </sheetViews>
  <sheetFormatPr baseColWidth="10" defaultRowHeight="12.75"/>
  <cols>
    <col min="1" max="1" width="31" style="119" customWidth="1"/>
    <col min="2" max="2" width="13.5703125" style="367" customWidth="1"/>
    <col min="3" max="4" width="13.5703125" style="334" customWidth="1"/>
    <col min="5" max="5" width="15.7109375" style="334" customWidth="1"/>
    <col min="6" max="6" width="13.5703125" style="334" customWidth="1"/>
    <col min="7" max="8" width="14.28515625" style="334" customWidth="1"/>
    <col min="9" max="9" width="13.5703125" style="334" customWidth="1"/>
  </cols>
  <sheetData>
    <row r="1" spans="1:9" ht="15" customHeight="1">
      <c r="A1" s="348" t="s">
        <v>905</v>
      </c>
      <c r="B1" s="349"/>
      <c r="I1"/>
    </row>
    <row r="2" spans="1:9" ht="15" customHeight="1">
      <c r="A2" s="8" t="s">
        <v>873</v>
      </c>
      <c r="B2" s="350"/>
      <c r="C2" s="149"/>
      <c r="D2" s="149"/>
      <c r="E2" s="149"/>
      <c r="F2" s="149"/>
      <c r="G2" s="351"/>
      <c r="H2" s="351"/>
      <c r="I2" s="351"/>
    </row>
    <row r="3" spans="1:9" ht="26.25" customHeight="1">
      <c r="A3" s="281" t="s">
        <v>906</v>
      </c>
      <c r="B3" s="352"/>
      <c r="C3" s="352"/>
      <c r="D3" s="352"/>
      <c r="E3" s="352"/>
      <c r="F3" s="352"/>
      <c r="G3" s="353"/>
      <c r="H3" s="353"/>
      <c r="I3" s="353"/>
    </row>
    <row r="4" spans="1:9" ht="13.5" customHeight="1">
      <c r="A4" s="50"/>
      <c r="B4" s="239" t="s">
        <v>875</v>
      </c>
      <c r="C4" s="50"/>
      <c r="D4" s="50"/>
      <c r="E4" s="50"/>
      <c r="F4" s="50"/>
      <c r="G4" s="50"/>
      <c r="H4" s="50"/>
      <c r="I4" s="50"/>
    </row>
    <row r="5" spans="1:9" ht="78" customHeight="1">
      <c r="A5" s="50"/>
      <c r="B5" s="50" t="s">
        <v>907</v>
      </c>
      <c r="C5" s="50" t="s">
        <v>876</v>
      </c>
      <c r="D5" s="50" t="s">
        <v>877</v>
      </c>
      <c r="E5" s="50" t="s">
        <v>908</v>
      </c>
      <c r="F5" s="50" t="s">
        <v>879</v>
      </c>
      <c r="G5" s="50" t="s">
        <v>909</v>
      </c>
      <c r="H5" s="50" t="s">
        <v>881</v>
      </c>
      <c r="I5" s="50" t="s">
        <v>910</v>
      </c>
    </row>
    <row r="6" spans="1:9" ht="30">
      <c r="A6" s="53" t="s">
        <v>726</v>
      </c>
      <c r="B6" s="354"/>
      <c r="C6" s="355"/>
      <c r="D6" s="355"/>
      <c r="E6" s="355"/>
      <c r="F6" s="355"/>
      <c r="G6" s="356"/>
      <c r="H6" s="356"/>
      <c r="I6" s="356"/>
    </row>
    <row r="7" spans="1:9" ht="5.25" customHeight="1">
      <c r="A7" s="53"/>
      <c r="B7" s="354"/>
      <c r="C7" s="355"/>
      <c r="D7" s="355"/>
      <c r="E7" s="355"/>
      <c r="F7" s="355"/>
      <c r="G7" s="356"/>
      <c r="H7" s="356"/>
      <c r="I7" s="356"/>
    </row>
    <row r="8" spans="1:9">
      <c r="A8" s="75" t="s">
        <v>653</v>
      </c>
      <c r="B8" s="357">
        <v>237</v>
      </c>
      <c r="C8" s="358">
        <v>7.8974021198788321E-3</v>
      </c>
      <c r="D8" s="358">
        <v>1.8574378362657211</v>
      </c>
      <c r="E8" s="359">
        <v>0.12694675422667334</v>
      </c>
      <c r="F8" s="359">
        <v>0.17329577603409488</v>
      </c>
      <c r="G8" s="359">
        <v>0.7627538018571578</v>
      </c>
      <c r="H8" s="359">
        <v>8.3471117008556056E-2</v>
      </c>
      <c r="I8" s="359">
        <v>3.0118026875120822</v>
      </c>
    </row>
    <row r="9" spans="1:9" ht="5.25" customHeight="1">
      <c r="A9" s="61"/>
      <c r="B9" s="61"/>
      <c r="C9" s="360"/>
      <c r="D9" s="360"/>
      <c r="E9" s="360"/>
      <c r="F9" s="360"/>
      <c r="G9" s="361"/>
      <c r="H9" s="361"/>
      <c r="I9" s="361"/>
    </row>
    <row r="10" spans="1:9">
      <c r="A10" s="55" t="s">
        <v>690</v>
      </c>
      <c r="B10" s="362">
        <v>16</v>
      </c>
      <c r="C10" s="361">
        <v>3.6557700604948715E-2</v>
      </c>
      <c r="D10" s="361">
        <v>2.528831458751764</v>
      </c>
      <c r="E10" s="361">
        <v>0.24821279582004413</v>
      </c>
      <c r="F10" s="361">
        <v>0.22518165835399354</v>
      </c>
      <c r="G10" s="361">
        <v>0.72658422022804525</v>
      </c>
      <c r="H10" s="361">
        <v>9.6610014596674315E-2</v>
      </c>
      <c r="I10" s="361">
        <v>3.8619778483554694</v>
      </c>
    </row>
    <row r="11" spans="1:9">
      <c r="A11" s="55" t="s">
        <v>691</v>
      </c>
      <c r="B11" s="362">
        <v>40</v>
      </c>
      <c r="C11" s="361">
        <v>7.1374701332469247E-3</v>
      </c>
      <c r="D11" s="361">
        <v>2.2299366540924708</v>
      </c>
      <c r="E11" s="361">
        <v>0.30912788839263949</v>
      </c>
      <c r="F11" s="361">
        <v>0.1909376470658212</v>
      </c>
      <c r="G11" s="361">
        <v>0.75066301437095773</v>
      </c>
      <c r="H11" s="361">
        <v>7.649094127159968E-2</v>
      </c>
      <c r="I11" s="361">
        <v>3.5642936153267359</v>
      </c>
    </row>
    <row r="12" spans="1:9">
      <c r="A12" s="55" t="s">
        <v>728</v>
      </c>
      <c r="B12" s="362">
        <v>67</v>
      </c>
      <c r="C12" s="361">
        <v>2.4715145589508124E-5</v>
      </c>
      <c r="D12" s="361">
        <v>1.4760257897344586</v>
      </c>
      <c r="E12" s="361">
        <v>5.8116407424970228E-2</v>
      </c>
      <c r="F12" s="361">
        <v>0.1421895245316698</v>
      </c>
      <c r="G12" s="361">
        <v>0.75032252403875543</v>
      </c>
      <c r="H12" s="361">
        <v>7.2974415048997904E-2</v>
      </c>
      <c r="I12" s="361">
        <v>2.4996533759244417</v>
      </c>
    </row>
    <row r="13" spans="1:9">
      <c r="A13" s="55" t="s">
        <v>764</v>
      </c>
      <c r="B13" s="362">
        <v>94</v>
      </c>
      <c r="C13" s="361">
        <v>2.16936282704104E-3</v>
      </c>
      <c r="D13" s="361">
        <v>1.6434787520229797</v>
      </c>
      <c r="E13" s="361">
        <v>5.3889324579017905E-2</v>
      </c>
      <c r="F13" s="361">
        <v>0.16936282050329038</v>
      </c>
      <c r="G13" s="361">
        <v>0.82161055496764157</v>
      </c>
      <c r="H13" s="361">
        <v>9.6405753897232646E-2</v>
      </c>
      <c r="I13" s="361">
        <v>2.7869165687972033</v>
      </c>
    </row>
    <row r="14" spans="1:9">
      <c r="A14" s="55" t="s">
        <v>694</v>
      </c>
      <c r="B14" s="362">
        <v>2</v>
      </c>
      <c r="C14" s="361">
        <v>2.6431710692100967E-2</v>
      </c>
      <c r="D14" s="361">
        <v>3.3217632912399617</v>
      </c>
      <c r="E14" s="361">
        <v>4.2435721174449097E-2</v>
      </c>
      <c r="F14" s="361">
        <v>0.14635583941453209</v>
      </c>
      <c r="G14" s="361">
        <v>0.33026933365164479</v>
      </c>
      <c r="H14" s="361">
        <v>0</v>
      </c>
      <c r="I14" s="361">
        <v>3.8672558961726882</v>
      </c>
    </row>
    <row r="15" spans="1:9">
      <c r="A15" s="55" t="s">
        <v>695</v>
      </c>
      <c r="B15" s="362">
        <v>18</v>
      </c>
      <c r="C15" s="361">
        <v>0</v>
      </c>
      <c r="D15" s="361">
        <v>2.8270804431415901</v>
      </c>
      <c r="E15" s="361">
        <v>2.1688859570800512E-2</v>
      </c>
      <c r="F15" s="361">
        <v>0.21175692284071343</v>
      </c>
      <c r="G15" s="361">
        <v>0.55574812174682975</v>
      </c>
      <c r="H15" s="361">
        <v>2.8703004014928177E-2</v>
      </c>
      <c r="I15" s="361">
        <v>3.6449773513148629</v>
      </c>
    </row>
    <row r="16" spans="1:9">
      <c r="A16" s="75"/>
      <c r="B16" s="357"/>
      <c r="C16" s="361"/>
      <c r="D16" s="361"/>
      <c r="E16" s="361"/>
      <c r="F16" s="361"/>
      <c r="G16" s="361"/>
      <c r="H16" s="361"/>
      <c r="I16" s="361"/>
    </row>
    <row r="17" spans="1:9" ht="16.5">
      <c r="A17" s="53" t="s">
        <v>911</v>
      </c>
      <c r="B17" s="357"/>
      <c r="C17" s="363"/>
      <c r="D17" s="363"/>
      <c r="E17" s="363"/>
      <c r="F17" s="363"/>
      <c r="G17" s="364"/>
      <c r="H17" s="364"/>
      <c r="I17" s="364"/>
    </row>
    <row r="18" spans="1:9" ht="5.25" customHeight="1">
      <c r="A18" s="130"/>
      <c r="B18" s="357"/>
      <c r="C18" s="363"/>
      <c r="D18" s="363"/>
      <c r="E18" s="363"/>
      <c r="F18" s="363"/>
      <c r="G18" s="364"/>
      <c r="H18" s="364"/>
      <c r="I18" s="364"/>
    </row>
    <row r="19" spans="1:9">
      <c r="A19" s="75" t="s">
        <v>654</v>
      </c>
      <c r="B19" s="357">
        <v>237</v>
      </c>
      <c r="C19" s="359">
        <v>7.8974021198788286E-3</v>
      </c>
      <c r="D19" s="359">
        <v>1.8574378362657216</v>
      </c>
      <c r="E19" s="359">
        <v>0.12694675422667326</v>
      </c>
      <c r="F19" s="359">
        <v>0.1732957760340948</v>
      </c>
      <c r="G19" s="359">
        <v>0.76275380185715824</v>
      </c>
      <c r="H19" s="359">
        <v>8.347111700855607E-2</v>
      </c>
      <c r="I19" s="359">
        <v>3.0118026875120831</v>
      </c>
    </row>
    <row r="20" spans="1:9" ht="5.25" customHeight="1">
      <c r="A20" s="75"/>
      <c r="B20" s="357"/>
      <c r="C20" s="359"/>
      <c r="D20" s="359"/>
      <c r="E20" s="359"/>
      <c r="F20" s="359"/>
      <c r="G20" s="359"/>
      <c r="H20" s="359"/>
      <c r="I20" s="359"/>
    </row>
    <row r="21" spans="1:9">
      <c r="A21" s="55" t="s">
        <v>655</v>
      </c>
      <c r="B21" s="362">
        <v>3</v>
      </c>
      <c r="C21" s="361">
        <v>0</v>
      </c>
      <c r="D21" s="361">
        <v>2.2826741962959294</v>
      </c>
      <c r="E21" s="361">
        <v>6.2702449759054216E-2</v>
      </c>
      <c r="F21" s="361">
        <v>9.2485119811317393E-2</v>
      </c>
      <c r="G21" s="361">
        <v>0.68397888692451281</v>
      </c>
      <c r="H21" s="361">
        <v>2.57164089351322E-2</v>
      </c>
      <c r="I21" s="361">
        <v>3.1475570617259456</v>
      </c>
    </row>
    <row r="22" spans="1:9">
      <c r="A22" s="55" t="s">
        <v>656</v>
      </c>
      <c r="B22" s="362">
        <v>5</v>
      </c>
      <c r="C22" s="361">
        <v>0</v>
      </c>
      <c r="D22" s="361">
        <v>1.7504757829199855</v>
      </c>
      <c r="E22" s="361">
        <v>6.5430062572944092E-2</v>
      </c>
      <c r="F22" s="361">
        <v>0.12929821704393521</v>
      </c>
      <c r="G22" s="361">
        <v>0.78275341297072443</v>
      </c>
      <c r="H22" s="361">
        <v>6.0300618338477836E-2</v>
      </c>
      <c r="I22" s="361">
        <v>2.7882580938460673</v>
      </c>
    </row>
    <row r="23" spans="1:9">
      <c r="A23" s="55" t="s">
        <v>657</v>
      </c>
      <c r="B23" s="362">
        <v>15</v>
      </c>
      <c r="C23" s="361">
        <v>5.3703805297470805E-3</v>
      </c>
      <c r="D23" s="361">
        <v>2.1717112274968269</v>
      </c>
      <c r="E23" s="361">
        <v>0.1014450890931414</v>
      </c>
      <c r="F23" s="361">
        <v>0.29882395013123658</v>
      </c>
      <c r="G23" s="361">
        <v>0.76196468784683979</v>
      </c>
      <c r="H23" s="361">
        <v>0.11478006871763718</v>
      </c>
      <c r="I23" s="361">
        <v>3.4540954038154283</v>
      </c>
    </row>
    <row r="24" spans="1:9">
      <c r="A24" s="55" t="s">
        <v>658</v>
      </c>
      <c r="B24" s="362">
        <v>10</v>
      </c>
      <c r="C24" s="361">
        <v>3.4735286119492337E-2</v>
      </c>
      <c r="D24" s="361">
        <v>1.840762460954219</v>
      </c>
      <c r="E24" s="361">
        <v>0.15111747673063367</v>
      </c>
      <c r="F24" s="361">
        <v>0.16355166122833675</v>
      </c>
      <c r="G24" s="361">
        <v>0.63893994672046861</v>
      </c>
      <c r="H24" s="361">
        <v>6.5709593067707045E-2</v>
      </c>
      <c r="I24" s="361">
        <v>2.8948164248208581</v>
      </c>
    </row>
    <row r="25" spans="1:9">
      <c r="A25" s="55" t="s">
        <v>659</v>
      </c>
      <c r="B25" s="362">
        <v>11</v>
      </c>
      <c r="C25" s="361">
        <v>0</v>
      </c>
      <c r="D25" s="361">
        <v>1.9768648345845048</v>
      </c>
      <c r="E25" s="361">
        <v>7.2474208099486126E-2</v>
      </c>
      <c r="F25" s="361">
        <v>9.0789661362940449E-2</v>
      </c>
      <c r="G25" s="361">
        <v>0.6269415085146659</v>
      </c>
      <c r="H25" s="361">
        <v>5.6055088100818218E-2</v>
      </c>
      <c r="I25" s="361">
        <v>2.8231253006624151</v>
      </c>
    </row>
    <row r="26" spans="1:9">
      <c r="A26" s="55" t="s">
        <v>660</v>
      </c>
      <c r="B26" s="362">
        <v>24</v>
      </c>
      <c r="C26" s="361">
        <v>6.5299246928259991E-3</v>
      </c>
      <c r="D26" s="361">
        <v>1.7529922921492254</v>
      </c>
      <c r="E26" s="361">
        <v>0.13821262571429355</v>
      </c>
      <c r="F26" s="361">
        <v>0.15481422562192981</v>
      </c>
      <c r="G26" s="361">
        <v>0.70177234544655309</v>
      </c>
      <c r="H26" s="361">
        <v>9.0436672411486854E-2</v>
      </c>
      <c r="I26" s="361">
        <v>2.8447580860363151</v>
      </c>
    </row>
    <row r="27" spans="1:9">
      <c r="A27" s="55" t="s">
        <v>661</v>
      </c>
      <c r="B27" s="362">
        <v>20</v>
      </c>
      <c r="C27" s="361">
        <v>2.7557431960984597E-4</v>
      </c>
      <c r="D27" s="361">
        <v>1.8056192331399876</v>
      </c>
      <c r="E27" s="361">
        <v>9.5371092193267754E-2</v>
      </c>
      <c r="F27" s="361">
        <v>0.18485263777552177</v>
      </c>
      <c r="G27" s="361">
        <v>0.81105316291356533</v>
      </c>
      <c r="H27" s="361">
        <v>8.0783444154991516E-2</v>
      </c>
      <c r="I27" s="361">
        <v>2.9779551444969434</v>
      </c>
    </row>
    <row r="28" spans="1:9">
      <c r="A28" s="55" t="s">
        <v>662</v>
      </c>
      <c r="B28" s="362">
        <v>25</v>
      </c>
      <c r="C28" s="361">
        <v>6.908153786820729E-4</v>
      </c>
      <c r="D28" s="361">
        <v>1.8189135807782206</v>
      </c>
      <c r="E28" s="361">
        <v>6.1925623458327091E-2</v>
      </c>
      <c r="F28" s="361">
        <v>0.14535888584939166</v>
      </c>
      <c r="G28" s="361">
        <v>0.86894073296596186</v>
      </c>
      <c r="H28" s="361">
        <v>9.0436495846449333E-2</v>
      </c>
      <c r="I28" s="361">
        <v>2.9862661342770327</v>
      </c>
    </row>
    <row r="29" spans="1:9">
      <c r="A29" s="55" t="s">
        <v>663</v>
      </c>
      <c r="B29" s="362">
        <v>10</v>
      </c>
      <c r="C29" s="361">
        <v>1.021530317703735E-2</v>
      </c>
      <c r="D29" s="361">
        <v>1.9451286054307855</v>
      </c>
      <c r="E29" s="361">
        <v>6.9116134753482397E-2</v>
      </c>
      <c r="F29" s="361">
        <v>0.14927132180380948</v>
      </c>
      <c r="G29" s="361">
        <v>0.79951578910565968</v>
      </c>
      <c r="H29" s="361">
        <v>8.4930478724477607E-2</v>
      </c>
      <c r="I29" s="361">
        <v>3.0581776329952528</v>
      </c>
    </row>
    <row r="30" spans="1:9">
      <c r="A30" s="55" t="s">
        <v>664</v>
      </c>
      <c r="B30" s="362">
        <v>15</v>
      </c>
      <c r="C30" s="361">
        <v>0</v>
      </c>
      <c r="D30" s="361">
        <v>2.1081400028865631</v>
      </c>
      <c r="E30" s="361">
        <v>0.23804530055666126</v>
      </c>
      <c r="F30" s="361">
        <v>0.23138146313270458</v>
      </c>
      <c r="G30" s="361">
        <v>0.92064906595411422</v>
      </c>
      <c r="H30" s="361">
        <v>0.11245012267557244</v>
      </c>
      <c r="I30" s="361">
        <v>3.6106659552056155</v>
      </c>
    </row>
    <row r="31" spans="1:9">
      <c r="A31" s="55" t="s">
        <v>665</v>
      </c>
      <c r="B31" s="362">
        <v>15</v>
      </c>
      <c r="C31" s="361">
        <v>1.6516999996801123E-3</v>
      </c>
      <c r="D31" s="361">
        <v>1.9857806199880703</v>
      </c>
      <c r="E31" s="361">
        <v>7.5373111320082495E-2</v>
      </c>
      <c r="F31" s="361">
        <v>0.23140034166526807</v>
      </c>
      <c r="G31" s="361">
        <v>0.74169170324145317</v>
      </c>
      <c r="H31" s="361">
        <v>8.0062610435032447E-2</v>
      </c>
      <c r="I31" s="361">
        <v>3.1159600866495873</v>
      </c>
    </row>
    <row r="32" spans="1:9">
      <c r="A32" s="55" t="s">
        <v>666</v>
      </c>
      <c r="B32" s="362">
        <v>84</v>
      </c>
      <c r="C32" s="361">
        <v>1.4629709081276816E-2</v>
      </c>
      <c r="D32" s="361">
        <v>1.7264465591488929</v>
      </c>
      <c r="E32" s="361">
        <v>0.162395346664302</v>
      </c>
      <c r="F32" s="361">
        <v>0.15217176592092474</v>
      </c>
      <c r="G32" s="361">
        <v>0.74113463475858032</v>
      </c>
      <c r="H32" s="361">
        <v>7.8162983016140095E-2</v>
      </c>
      <c r="I32" s="361">
        <v>2.8749409985901164</v>
      </c>
    </row>
    <row r="33" spans="1:9">
      <c r="A33" s="75"/>
      <c r="B33" s="357"/>
      <c r="C33" s="361"/>
      <c r="D33" s="361"/>
      <c r="E33" s="361"/>
      <c r="F33" s="361"/>
      <c r="G33" s="361"/>
      <c r="H33" s="361"/>
      <c r="I33" s="361"/>
    </row>
    <row r="34" spans="1:9" ht="15">
      <c r="A34" s="53" t="s">
        <v>912</v>
      </c>
      <c r="B34" s="365"/>
      <c r="C34" s="363"/>
      <c r="D34" s="363"/>
      <c r="E34" s="363"/>
      <c r="F34" s="363"/>
      <c r="G34" s="364"/>
      <c r="H34" s="364"/>
      <c r="I34" s="364"/>
    </row>
    <row r="35" spans="1:9" ht="5.25" customHeight="1">
      <c r="A35" s="130"/>
      <c r="B35" s="365"/>
      <c r="C35" s="363"/>
      <c r="D35" s="363"/>
      <c r="E35" s="363"/>
      <c r="F35" s="363"/>
      <c r="G35" s="364"/>
      <c r="H35" s="364"/>
      <c r="I35" s="364"/>
    </row>
    <row r="36" spans="1:9">
      <c r="A36" s="75" t="s">
        <v>653</v>
      </c>
      <c r="B36" s="357">
        <v>237</v>
      </c>
      <c r="C36" s="359">
        <v>7.8974021198788338E-3</v>
      </c>
      <c r="D36" s="359">
        <v>1.8574378362657218</v>
      </c>
      <c r="E36" s="359">
        <v>0.12694675422667337</v>
      </c>
      <c r="F36" s="359">
        <v>0.17329577603409496</v>
      </c>
      <c r="G36" s="359">
        <v>0.76275380185715791</v>
      </c>
      <c r="H36" s="359">
        <v>8.3471117008556056E-2</v>
      </c>
      <c r="I36" s="359">
        <v>3.0118026875120827</v>
      </c>
    </row>
    <row r="37" spans="1:9" ht="5.25" customHeight="1">
      <c r="A37" s="75"/>
      <c r="B37" s="357"/>
      <c r="C37" s="359"/>
      <c r="D37" s="359"/>
      <c r="E37" s="359"/>
      <c r="F37" s="359"/>
      <c r="G37" s="359"/>
      <c r="H37" s="359"/>
      <c r="I37" s="359"/>
    </row>
    <row r="38" spans="1:9">
      <c r="A38" s="55" t="s">
        <v>913</v>
      </c>
      <c r="B38" s="362">
        <v>35</v>
      </c>
      <c r="C38" s="361">
        <v>8.8614473445188472E-3</v>
      </c>
      <c r="D38" s="361">
        <v>2.6307823140691173</v>
      </c>
      <c r="E38" s="361">
        <v>5.5205179116503411E-2</v>
      </c>
      <c r="F38" s="361">
        <v>0.25157175023529815</v>
      </c>
      <c r="G38" s="361">
        <v>0.78161113319832665</v>
      </c>
      <c r="H38" s="361">
        <v>6.102556776468511E-2</v>
      </c>
      <c r="I38" s="361">
        <v>3.7890573917284489</v>
      </c>
    </row>
    <row r="39" spans="1:9">
      <c r="A39" s="55" t="s">
        <v>914</v>
      </c>
      <c r="B39" s="362">
        <v>46</v>
      </c>
      <c r="C39" s="361">
        <v>9.6881107444274622E-3</v>
      </c>
      <c r="D39" s="361">
        <v>1.9492147448164285</v>
      </c>
      <c r="E39" s="361">
        <v>6.4604357162512588E-2</v>
      </c>
      <c r="F39" s="361">
        <v>0.15997845515239295</v>
      </c>
      <c r="G39" s="361">
        <v>0.82584031144527137</v>
      </c>
      <c r="H39" s="361">
        <v>5.3672171834208568E-2</v>
      </c>
      <c r="I39" s="361">
        <v>3.0629981511552415</v>
      </c>
    </row>
    <row r="40" spans="1:9">
      <c r="A40" s="55" t="s">
        <v>915</v>
      </c>
      <c r="B40" s="362">
        <v>41</v>
      </c>
      <c r="C40" s="361">
        <v>4.1820386458606644E-4</v>
      </c>
      <c r="D40" s="361">
        <v>1.6201546609591779</v>
      </c>
      <c r="E40" s="361">
        <v>0.14726002481444847</v>
      </c>
      <c r="F40" s="361">
        <v>0.1585395206024201</v>
      </c>
      <c r="G40" s="361">
        <v>0.78800434190900659</v>
      </c>
      <c r="H40" s="361">
        <v>7.0081729134443257E-2</v>
      </c>
      <c r="I40" s="361">
        <v>2.7844584812840831</v>
      </c>
    </row>
    <row r="41" spans="1:9">
      <c r="A41" s="55" t="s">
        <v>916</v>
      </c>
      <c r="B41" s="362">
        <v>26</v>
      </c>
      <c r="C41" s="361">
        <v>8.1287199054467295E-5</v>
      </c>
      <c r="D41" s="361">
        <v>1.5880603364172197</v>
      </c>
      <c r="E41" s="361">
        <v>0.12594513292490692</v>
      </c>
      <c r="F41" s="361">
        <v>0.17812842262987208</v>
      </c>
      <c r="G41" s="361">
        <v>0.85413679399026388</v>
      </c>
      <c r="H41" s="361">
        <v>9.1526327939678201E-2</v>
      </c>
      <c r="I41" s="361">
        <v>2.8378783011009951</v>
      </c>
    </row>
    <row r="42" spans="1:9">
      <c r="A42" s="55" t="s">
        <v>917</v>
      </c>
      <c r="B42" s="362">
        <v>29</v>
      </c>
      <c r="C42" s="361">
        <v>4.4257811455862698E-3</v>
      </c>
      <c r="D42" s="361">
        <v>1.4826983814700641</v>
      </c>
      <c r="E42" s="361">
        <v>5.0413072969011159E-2</v>
      </c>
      <c r="F42" s="361">
        <v>0.13576962397710593</v>
      </c>
      <c r="G42" s="361">
        <v>0.78428268777549803</v>
      </c>
      <c r="H42" s="361">
        <v>7.8388967494410114E-2</v>
      </c>
      <c r="I42" s="361">
        <v>2.5359785148316756</v>
      </c>
    </row>
    <row r="43" spans="1:9">
      <c r="A43" s="55" t="s">
        <v>918</v>
      </c>
      <c r="B43" s="362">
        <v>48</v>
      </c>
      <c r="C43" s="361">
        <v>5.2983379987265548E-3</v>
      </c>
      <c r="D43" s="361">
        <v>1.8226254351979352</v>
      </c>
      <c r="E43" s="361">
        <v>7.9205146408227525E-2</v>
      </c>
      <c r="F43" s="361">
        <v>0.14159414351084587</v>
      </c>
      <c r="G43" s="361">
        <v>0.72489397897879038</v>
      </c>
      <c r="H43" s="361">
        <v>8.6540858587173933E-2</v>
      </c>
      <c r="I43" s="361">
        <v>2.8601579006816995</v>
      </c>
    </row>
    <row r="44" spans="1:9">
      <c r="A44" s="55" t="s">
        <v>919</v>
      </c>
      <c r="B44" s="362">
        <v>12</v>
      </c>
      <c r="C44" s="361">
        <v>2.3180694690824694E-2</v>
      </c>
      <c r="D44" s="361">
        <v>2.3484895511236799</v>
      </c>
      <c r="E44" s="361">
        <v>0.29479912171076672</v>
      </c>
      <c r="F44" s="361">
        <v>0.26023551751680074</v>
      </c>
      <c r="G44" s="361">
        <v>0.7248984229287101</v>
      </c>
      <c r="H44" s="361">
        <v>0.10008939492223029</v>
      </c>
      <c r="I44" s="361">
        <v>3.7516927028930125</v>
      </c>
    </row>
    <row r="45" spans="1:9">
      <c r="A45" s="55"/>
      <c r="B45" s="362"/>
      <c r="C45" s="361"/>
      <c r="D45" s="361"/>
      <c r="E45" s="361"/>
      <c r="F45" s="361"/>
      <c r="G45" s="361"/>
      <c r="H45" s="361"/>
      <c r="I45" s="361"/>
    </row>
    <row r="46" spans="1:9" ht="16.5">
      <c r="A46" s="53" t="s">
        <v>920</v>
      </c>
      <c r="B46" s="365"/>
      <c r="C46" s="363"/>
      <c r="D46" s="363"/>
      <c r="E46" s="363"/>
      <c r="F46" s="363"/>
      <c r="G46" s="364"/>
      <c r="H46" s="364"/>
      <c r="I46" s="364"/>
    </row>
    <row r="47" spans="1:9" ht="5.25" customHeight="1">
      <c r="A47" s="130"/>
      <c r="B47" s="365"/>
      <c r="C47" s="363"/>
      <c r="D47" s="363"/>
      <c r="E47" s="363"/>
      <c r="F47" s="363"/>
      <c r="G47" s="364"/>
      <c r="H47" s="364"/>
      <c r="I47" s="364"/>
    </row>
    <row r="48" spans="1:9">
      <c r="A48" s="75" t="s">
        <v>653</v>
      </c>
      <c r="B48" s="357">
        <v>237</v>
      </c>
      <c r="C48" s="359">
        <v>7.8974021198788286E-3</v>
      </c>
      <c r="D48" s="359">
        <v>1.8574378362657216</v>
      </c>
      <c r="E48" s="359">
        <v>0.12694675422667326</v>
      </c>
      <c r="F48" s="359">
        <v>0.17329577603409482</v>
      </c>
      <c r="G48" s="359">
        <v>0.76275380185715735</v>
      </c>
      <c r="H48" s="359">
        <v>8.3471117008556056E-2</v>
      </c>
      <c r="I48" s="359">
        <v>3.0118026875120818</v>
      </c>
    </row>
    <row r="49" spans="1:9" ht="5.25" customHeight="1">
      <c r="A49" s="75"/>
      <c r="B49" s="357"/>
      <c r="C49" s="359"/>
      <c r="D49" s="359"/>
      <c r="E49" s="359"/>
      <c r="F49" s="359"/>
      <c r="G49" s="359"/>
      <c r="H49" s="359"/>
      <c r="I49" s="359"/>
    </row>
    <row r="50" spans="1:9">
      <c r="A50" s="42" t="s">
        <v>921</v>
      </c>
      <c r="B50" s="357"/>
      <c r="C50" s="359"/>
      <c r="D50" s="359"/>
      <c r="E50" s="359"/>
      <c r="F50" s="359"/>
      <c r="G50" s="359"/>
      <c r="H50" s="359"/>
      <c r="I50" s="359"/>
    </row>
    <row r="51" spans="1:9">
      <c r="A51" s="366" t="s">
        <v>922</v>
      </c>
      <c r="B51" s="362">
        <v>34</v>
      </c>
      <c r="C51" s="361">
        <v>4.8357535459546573E-3</v>
      </c>
      <c r="D51" s="361">
        <v>0.79268248546847619</v>
      </c>
      <c r="E51" s="361">
        <v>4.2414569441016403E-2</v>
      </c>
      <c r="F51" s="361">
        <v>9.9459238986617071E-2</v>
      </c>
      <c r="G51" s="361">
        <v>0.69506976407410592</v>
      </c>
      <c r="H51" s="361">
        <v>6.4426349451540812E-2</v>
      </c>
      <c r="I51" s="361">
        <v>1.6988881609677109</v>
      </c>
    </row>
    <row r="52" spans="1:9">
      <c r="A52" s="366" t="s">
        <v>923</v>
      </c>
      <c r="B52" s="362">
        <v>165</v>
      </c>
      <c r="C52" s="361">
        <v>2.996453398314081E-3</v>
      </c>
      <c r="D52" s="361">
        <v>1.8796795219518734</v>
      </c>
      <c r="E52" s="361">
        <v>9.9428325144172644E-2</v>
      </c>
      <c r="F52" s="361">
        <v>0.1726517565834782</v>
      </c>
      <c r="G52" s="361">
        <v>0.79310314316527408</v>
      </c>
      <c r="H52" s="361">
        <v>8.779826348982156E-2</v>
      </c>
      <c r="I52" s="361">
        <v>3.0356574637329343</v>
      </c>
    </row>
    <row r="53" spans="1:9">
      <c r="A53" s="366" t="s">
        <v>924</v>
      </c>
      <c r="B53" s="362">
        <v>37</v>
      </c>
      <c r="C53" s="361">
        <v>3.2369537235841128E-2</v>
      </c>
      <c r="D53" s="361">
        <v>2.7313980066297328</v>
      </c>
      <c r="E53" s="361">
        <v>0.2608425062124774</v>
      </c>
      <c r="F53" s="361">
        <v>0.24040673050506631</v>
      </c>
      <c r="G53" s="361">
        <v>0.69528884687751435</v>
      </c>
      <c r="H53" s="361">
        <v>8.117188599135472E-2</v>
      </c>
      <c r="I53" s="361">
        <v>4.0414775134519871</v>
      </c>
    </row>
    <row r="54" spans="1:9">
      <c r="A54" s="366" t="s">
        <v>925</v>
      </c>
      <c r="B54" s="362">
        <v>1</v>
      </c>
      <c r="C54" s="361">
        <v>0</v>
      </c>
      <c r="D54" s="361">
        <v>1.076987583105885</v>
      </c>
      <c r="E54" s="361">
        <v>3.6933256799633818</v>
      </c>
      <c r="F54" s="361">
        <v>0.29494546297817514</v>
      </c>
      <c r="G54" s="361">
        <v>0.466870215657812</v>
      </c>
      <c r="H54" s="361">
        <v>0.10510425237550808</v>
      </c>
      <c r="I54" s="361">
        <v>5.6372331940807632</v>
      </c>
    </row>
    <row r="55" spans="1:9" ht="15">
      <c r="A55" s="50"/>
      <c r="B55" s="50"/>
      <c r="C55" s="50"/>
      <c r="D55" s="50"/>
      <c r="E55" s="50"/>
      <c r="F55" s="50"/>
      <c r="G55" s="50"/>
      <c r="H55" s="50"/>
      <c r="I55" s="50"/>
    </row>
    <row r="56" spans="1:9">
      <c r="A56" s="46" t="s">
        <v>667</v>
      </c>
      <c r="B56" s="145"/>
    </row>
    <row r="57" spans="1:9">
      <c r="B57" s="333"/>
    </row>
    <row r="58" spans="1:9">
      <c r="A58" s="63" t="s">
        <v>295</v>
      </c>
    </row>
    <row r="59" spans="1:9">
      <c r="A59" s="63" t="s">
        <v>896</v>
      </c>
    </row>
    <row r="60" spans="1:9">
      <c r="A60" s="13" t="s">
        <v>926</v>
      </c>
    </row>
    <row r="61" spans="1:9">
      <c r="A61" s="158" t="s">
        <v>927</v>
      </c>
    </row>
  </sheetData>
  <pageMargins left="0.7" right="0.7" top="0.78740157499999996" bottom="0.78740157499999996" header="0.3" footer="0.3"/>
  <pageSetup paperSize="9" scale="6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Normal="100" workbookViewId="0"/>
  </sheetViews>
  <sheetFormatPr baseColWidth="10" defaultRowHeight="12.75"/>
  <cols>
    <col min="1" max="1" width="31" style="119" customWidth="1"/>
    <col min="2" max="2" width="13.5703125" style="367" customWidth="1"/>
    <col min="3" max="4" width="13.5703125" style="334" customWidth="1"/>
    <col min="5" max="5" width="15.85546875" style="334" customWidth="1"/>
    <col min="6" max="6" width="13.5703125" style="334" customWidth="1"/>
    <col min="7" max="7" width="14.28515625" style="334" customWidth="1"/>
    <col min="8" max="9" width="13.5703125" style="334" customWidth="1"/>
  </cols>
  <sheetData>
    <row r="1" spans="1:9" ht="15" customHeight="1">
      <c r="A1" s="160" t="s">
        <v>928</v>
      </c>
      <c r="B1" s="349"/>
    </row>
    <row r="2" spans="1:9" ht="15" customHeight="1">
      <c r="A2" s="8" t="s">
        <v>873</v>
      </c>
      <c r="B2" s="350"/>
      <c r="C2" s="149"/>
      <c r="D2" s="149"/>
      <c r="E2" s="149"/>
      <c r="F2" s="149"/>
      <c r="G2" s="351"/>
      <c r="H2" s="351"/>
      <c r="I2" s="351"/>
    </row>
    <row r="3" spans="1:9" ht="28.5" customHeight="1">
      <c r="A3" s="281" t="s">
        <v>929</v>
      </c>
      <c r="B3" s="368"/>
      <c r="C3" s="286"/>
      <c r="D3" s="286"/>
      <c r="E3" s="286"/>
      <c r="F3" s="286"/>
      <c r="G3" s="353"/>
      <c r="H3" s="353"/>
      <c r="I3" s="353"/>
    </row>
    <row r="4" spans="1:9" ht="13.5" customHeight="1">
      <c r="A4" s="50"/>
      <c r="B4" s="239" t="s">
        <v>875</v>
      </c>
      <c r="C4" s="69"/>
      <c r="D4" s="50"/>
      <c r="E4" s="50"/>
      <c r="F4" s="50"/>
      <c r="G4" s="50"/>
      <c r="H4" s="50"/>
      <c r="I4" s="50"/>
    </row>
    <row r="5" spans="1:9" ht="68.25" customHeight="1">
      <c r="A5" s="50"/>
      <c r="B5" s="50" t="s">
        <v>907</v>
      </c>
      <c r="C5" s="50" t="s">
        <v>876</v>
      </c>
      <c r="D5" s="50" t="s">
        <v>877</v>
      </c>
      <c r="E5" s="50" t="s">
        <v>908</v>
      </c>
      <c r="F5" s="50" t="s">
        <v>879</v>
      </c>
      <c r="G5" s="50" t="s">
        <v>909</v>
      </c>
      <c r="H5" s="50" t="s">
        <v>881</v>
      </c>
      <c r="I5" s="50" t="s">
        <v>893</v>
      </c>
    </row>
    <row r="6" spans="1:9" ht="15">
      <c r="A6" s="171" t="s">
        <v>726</v>
      </c>
      <c r="B6" s="369"/>
      <c r="C6" s="370"/>
      <c r="D6" s="370"/>
      <c r="E6" s="370"/>
      <c r="F6" s="370"/>
      <c r="G6" s="371"/>
      <c r="H6" s="371"/>
      <c r="I6" s="371"/>
    </row>
    <row r="7" spans="1:9" ht="5.25" customHeight="1">
      <c r="A7" s="209"/>
      <c r="B7" s="369"/>
      <c r="C7" s="370"/>
      <c r="D7" s="370"/>
      <c r="E7" s="370"/>
      <c r="F7" s="370"/>
      <c r="G7" s="371"/>
      <c r="H7" s="371"/>
      <c r="I7" s="371"/>
    </row>
    <row r="8" spans="1:9">
      <c r="A8" s="74" t="s">
        <v>653</v>
      </c>
      <c r="B8" s="369">
        <v>237</v>
      </c>
      <c r="C8" s="372">
        <v>2.6686878314130494E-3</v>
      </c>
      <c r="D8" s="372">
        <v>0.62766485434131181</v>
      </c>
      <c r="E8" s="372">
        <v>4.2897810330481706E-2</v>
      </c>
      <c r="F8" s="372">
        <v>5.856005832264316E-2</v>
      </c>
      <c r="G8" s="372">
        <v>0.25774954326518051</v>
      </c>
      <c r="H8" s="372">
        <v>2.8206535624477749E-2</v>
      </c>
      <c r="I8" s="372">
        <v>1.0177474897155079</v>
      </c>
    </row>
    <row r="9" spans="1:9" ht="5.25" customHeight="1">
      <c r="A9" s="42"/>
      <c r="B9" s="373"/>
      <c r="C9" s="374"/>
      <c r="D9" s="374"/>
      <c r="E9" s="374"/>
      <c r="F9" s="374"/>
      <c r="G9" s="374"/>
      <c r="H9" s="374"/>
      <c r="I9" s="374"/>
    </row>
    <row r="10" spans="1:9">
      <c r="A10" s="42" t="s">
        <v>690</v>
      </c>
      <c r="B10" s="375">
        <v>16</v>
      </c>
      <c r="C10" s="374">
        <v>1.2325885412212361E-2</v>
      </c>
      <c r="D10" s="374">
        <v>0.85262711471390151</v>
      </c>
      <c r="E10" s="374">
        <v>8.3688044611552492E-2</v>
      </c>
      <c r="F10" s="374">
        <v>7.592280892599565E-2</v>
      </c>
      <c r="G10" s="374">
        <v>0.2449769458323163</v>
      </c>
      <c r="H10" s="374">
        <v>3.2573273206071812E-2</v>
      </c>
      <c r="I10" s="374">
        <v>1.3021140727020502</v>
      </c>
    </row>
    <row r="11" spans="1:9">
      <c r="A11" s="42" t="s">
        <v>727</v>
      </c>
      <c r="B11" s="375">
        <v>40</v>
      </c>
      <c r="C11" s="374">
        <v>2.3917356350038176E-3</v>
      </c>
      <c r="D11" s="374">
        <v>0.74724221045082051</v>
      </c>
      <c r="E11" s="374">
        <v>0.10358742980908535</v>
      </c>
      <c r="F11" s="374">
        <v>6.3982386759685206E-2</v>
      </c>
      <c r="G11" s="374">
        <v>0.251543957149094</v>
      </c>
      <c r="H11" s="374">
        <v>2.5631786414361458E-2</v>
      </c>
      <c r="I11" s="374">
        <v>1.1943795062180502</v>
      </c>
    </row>
    <row r="12" spans="1:9">
      <c r="A12" s="42" t="s">
        <v>728</v>
      </c>
      <c r="B12" s="375">
        <v>67</v>
      </c>
      <c r="C12" s="374">
        <v>8.3153168135705975E-6</v>
      </c>
      <c r="D12" s="374">
        <v>0.49660326791087417</v>
      </c>
      <c r="E12" s="374">
        <v>1.9553044429983943E-2</v>
      </c>
      <c r="F12" s="374">
        <v>4.7839125194298872E-2</v>
      </c>
      <c r="G12" s="374">
        <v>0.25244316191237787</v>
      </c>
      <c r="H12" s="374">
        <v>2.4551964633176496E-2</v>
      </c>
      <c r="I12" s="374">
        <v>0.84099887939752505</v>
      </c>
    </row>
    <row r="13" spans="1:9">
      <c r="A13" s="42" t="s">
        <v>729</v>
      </c>
      <c r="B13" s="375">
        <v>94</v>
      </c>
      <c r="C13" s="374">
        <v>7.4060143830706026E-4</v>
      </c>
      <c r="D13" s="374">
        <v>0.5610692284404506</v>
      </c>
      <c r="E13" s="374">
        <v>1.8397342664460452E-2</v>
      </c>
      <c r="F13" s="374">
        <v>5.7818981175943439E-2</v>
      </c>
      <c r="G13" s="374">
        <v>0.28049063584594464</v>
      </c>
      <c r="H13" s="374">
        <v>3.2912078656179657E-2</v>
      </c>
      <c r="I13" s="374">
        <v>0.95142886822128592</v>
      </c>
    </row>
    <row r="14" spans="1:9">
      <c r="A14" s="42" t="s">
        <v>694</v>
      </c>
      <c r="B14" s="375">
        <v>2</v>
      </c>
      <c r="C14" s="374">
        <v>9.1522399817727564E-3</v>
      </c>
      <c r="D14" s="374">
        <v>1.1501932341124197</v>
      </c>
      <c r="E14" s="374">
        <v>1.4693786131074008E-2</v>
      </c>
      <c r="F14" s="374">
        <v>5.0677149907512195E-2</v>
      </c>
      <c r="G14" s="374">
        <v>0.11435900745929983</v>
      </c>
      <c r="H14" s="374">
        <v>0</v>
      </c>
      <c r="I14" s="374">
        <v>1.3390754175920785</v>
      </c>
    </row>
    <row r="15" spans="1:9">
      <c r="A15" s="42" t="s">
        <v>730</v>
      </c>
      <c r="B15" s="375">
        <v>18</v>
      </c>
      <c r="C15" s="374">
        <v>0</v>
      </c>
      <c r="D15" s="374">
        <v>0.9430604336951921</v>
      </c>
      <c r="E15" s="374">
        <v>7.234992326735446E-3</v>
      </c>
      <c r="F15" s="374">
        <v>7.0638094496598969E-2</v>
      </c>
      <c r="G15" s="374">
        <v>0.18538703629439124</v>
      </c>
      <c r="H15" s="374">
        <v>9.5747779234017748E-3</v>
      </c>
      <c r="I15" s="374">
        <v>1.2158953347363197</v>
      </c>
    </row>
    <row r="16" spans="1:9">
      <c r="A16" s="74"/>
      <c r="B16" s="369"/>
      <c r="C16" s="374"/>
      <c r="D16" s="374"/>
      <c r="E16" s="374"/>
      <c r="F16" s="374"/>
      <c r="G16" s="374"/>
      <c r="H16" s="374"/>
      <c r="I16" s="374"/>
    </row>
    <row r="17" spans="1:9" ht="16.5">
      <c r="A17" s="171" t="s">
        <v>911</v>
      </c>
      <c r="B17" s="369"/>
      <c r="C17" s="370"/>
      <c r="D17" s="370"/>
      <c r="E17" s="370"/>
      <c r="F17" s="370"/>
      <c r="G17" s="371"/>
      <c r="H17" s="371"/>
      <c r="I17" s="371"/>
    </row>
    <row r="18" spans="1:9" ht="5.25" customHeight="1">
      <c r="A18" s="209"/>
      <c r="B18" s="369"/>
      <c r="C18" s="370"/>
      <c r="D18" s="370"/>
      <c r="E18" s="370"/>
      <c r="F18" s="370"/>
      <c r="G18" s="371"/>
      <c r="H18" s="371"/>
      <c r="I18" s="371"/>
    </row>
    <row r="19" spans="1:9">
      <c r="A19" s="74" t="s">
        <v>654</v>
      </c>
      <c r="B19" s="369">
        <v>237</v>
      </c>
      <c r="C19" s="372">
        <v>2.6686878314130485E-3</v>
      </c>
      <c r="D19" s="372">
        <v>0.62766485434131192</v>
      </c>
      <c r="E19" s="372">
        <v>4.2897810330481671E-2</v>
      </c>
      <c r="F19" s="372">
        <v>5.856005832264314E-2</v>
      </c>
      <c r="G19" s="372">
        <v>0.25774954326518068</v>
      </c>
      <c r="H19" s="372">
        <v>2.8206535624477756E-2</v>
      </c>
      <c r="I19" s="372">
        <v>1.0177474897155083</v>
      </c>
    </row>
    <row r="20" spans="1:9" ht="5.25" customHeight="1">
      <c r="A20" s="74"/>
      <c r="B20" s="369"/>
      <c r="C20" s="372"/>
      <c r="D20" s="372"/>
      <c r="E20" s="372"/>
      <c r="F20" s="372"/>
      <c r="G20" s="372"/>
      <c r="H20" s="372"/>
      <c r="I20" s="372"/>
    </row>
    <row r="21" spans="1:9">
      <c r="A21" s="42" t="s">
        <v>655</v>
      </c>
      <c r="B21" s="375">
        <v>3</v>
      </c>
      <c r="C21" s="374">
        <v>0</v>
      </c>
      <c r="D21" s="374">
        <v>0.78396220023353336</v>
      </c>
      <c r="E21" s="374">
        <v>2.1534545119450774E-2</v>
      </c>
      <c r="F21" s="374">
        <v>3.1763112814695654E-2</v>
      </c>
      <c r="G21" s="374">
        <v>0.23490588099551493</v>
      </c>
      <c r="H21" s="374">
        <v>8.8320499542186414E-3</v>
      </c>
      <c r="I21" s="374">
        <v>1.0809977891174134</v>
      </c>
    </row>
    <row r="22" spans="1:9">
      <c r="A22" s="42" t="s">
        <v>656</v>
      </c>
      <c r="B22" s="375">
        <v>5</v>
      </c>
      <c r="C22" s="374">
        <v>0</v>
      </c>
      <c r="D22" s="374">
        <v>0.60154370915135758</v>
      </c>
      <c r="E22" s="374">
        <v>2.2484768377931515E-2</v>
      </c>
      <c r="F22" s="374">
        <v>4.4432793544577319E-2</v>
      </c>
      <c r="G22" s="374">
        <v>0.26898994889483541</v>
      </c>
      <c r="H22" s="374">
        <v>2.0722056239441497E-2</v>
      </c>
      <c r="I22" s="374">
        <v>0.95817327620814341</v>
      </c>
    </row>
    <row r="23" spans="1:9">
      <c r="A23" s="42" t="s">
        <v>657</v>
      </c>
      <c r="B23" s="375">
        <v>15</v>
      </c>
      <c r="C23" s="374">
        <v>1.8224313985011292E-3</v>
      </c>
      <c r="D23" s="374">
        <v>0.73696727960803166</v>
      </c>
      <c r="E23" s="374">
        <v>3.4425254330309463E-2</v>
      </c>
      <c r="F23" s="374">
        <v>0.1014055049408107</v>
      </c>
      <c r="G23" s="374">
        <v>0.25857169040246586</v>
      </c>
      <c r="H23" s="374">
        <v>3.8950461702755838E-2</v>
      </c>
      <c r="I23" s="374">
        <v>1.1721426223828746</v>
      </c>
    </row>
    <row r="24" spans="1:9">
      <c r="A24" s="42" t="s">
        <v>658</v>
      </c>
      <c r="B24" s="375">
        <v>10</v>
      </c>
      <c r="C24" s="374">
        <v>1.2163315414572712E-2</v>
      </c>
      <c r="D24" s="374">
        <v>0.64458298511975765</v>
      </c>
      <c r="E24" s="374">
        <v>5.291706905208339E-2</v>
      </c>
      <c r="F24" s="374">
        <v>5.7271169013957068E-2</v>
      </c>
      <c r="G24" s="374">
        <v>0.22373870985821973</v>
      </c>
      <c r="H24" s="374">
        <v>2.3009642226531991E-2</v>
      </c>
      <c r="I24" s="374">
        <v>1.0136828906851227</v>
      </c>
    </row>
    <row r="25" spans="1:9">
      <c r="A25" s="42" t="s">
        <v>659</v>
      </c>
      <c r="B25" s="375">
        <v>11</v>
      </c>
      <c r="C25" s="374">
        <v>0</v>
      </c>
      <c r="D25" s="374">
        <v>0.66437235582475507</v>
      </c>
      <c r="E25" s="374">
        <v>2.4356678073900392E-2</v>
      </c>
      <c r="F25" s="374">
        <v>3.0512020927776821E-2</v>
      </c>
      <c r="G25" s="374">
        <v>0.2106985767004948</v>
      </c>
      <c r="H25" s="374">
        <v>1.8838643030104865E-2</v>
      </c>
      <c r="I25" s="374">
        <v>0.94877827455703179</v>
      </c>
    </row>
    <row r="26" spans="1:9">
      <c r="A26" s="42" t="s">
        <v>660</v>
      </c>
      <c r="B26" s="375">
        <v>24</v>
      </c>
      <c r="C26" s="374">
        <v>2.3023442685951852E-3</v>
      </c>
      <c r="D26" s="374">
        <v>0.61807630969395178</v>
      </c>
      <c r="E26" s="374">
        <v>4.8731503291361861E-2</v>
      </c>
      <c r="F26" s="374">
        <v>5.4584954930528444E-2</v>
      </c>
      <c r="G26" s="374">
        <v>0.24743341055258408</v>
      </c>
      <c r="H26" s="374">
        <v>3.1886486321375307E-2</v>
      </c>
      <c r="I26" s="374">
        <v>1.0030150090583967</v>
      </c>
    </row>
    <row r="27" spans="1:9">
      <c r="A27" s="42" t="s">
        <v>661</v>
      </c>
      <c r="B27" s="375">
        <v>20</v>
      </c>
      <c r="C27" s="374">
        <v>9.1440422322775308E-5</v>
      </c>
      <c r="D27" s="374">
        <v>0.59913632542466799</v>
      </c>
      <c r="E27" s="374">
        <v>3.1645811409000239E-2</v>
      </c>
      <c r="F27" s="374">
        <v>6.1337367319290632E-2</v>
      </c>
      <c r="G27" s="374">
        <v>0.26912175215759593</v>
      </c>
      <c r="H27" s="374">
        <v>2.6805372360817155E-2</v>
      </c>
      <c r="I27" s="374">
        <v>0.98813806909369462</v>
      </c>
    </row>
    <row r="28" spans="1:9">
      <c r="A28" s="42" t="s">
        <v>662</v>
      </c>
      <c r="B28" s="375">
        <v>25</v>
      </c>
      <c r="C28" s="374">
        <v>2.3781463159871461E-4</v>
      </c>
      <c r="D28" s="374">
        <v>0.62616478508036544</v>
      </c>
      <c r="E28" s="374">
        <v>2.1318024733841888E-2</v>
      </c>
      <c r="F28" s="374">
        <v>5.0040098924580834E-2</v>
      </c>
      <c r="G28" s="374">
        <v>0.29913465546417767</v>
      </c>
      <c r="H28" s="374">
        <v>3.1132951880476368E-2</v>
      </c>
      <c r="I28" s="374">
        <v>1.0280283307150409</v>
      </c>
    </row>
    <row r="29" spans="1:9">
      <c r="A29" s="42" t="s">
        <v>663</v>
      </c>
      <c r="B29" s="375">
        <v>10</v>
      </c>
      <c r="C29" s="374">
        <v>3.3684888628995524E-3</v>
      </c>
      <c r="D29" s="374">
        <v>0.64140475625131632</v>
      </c>
      <c r="E29" s="374">
        <v>2.279099563947469E-2</v>
      </c>
      <c r="F29" s="374">
        <v>4.9222110820626205E-2</v>
      </c>
      <c r="G29" s="374">
        <v>0.26363975543757034</v>
      </c>
      <c r="H29" s="374">
        <v>2.800576417029078E-2</v>
      </c>
      <c r="I29" s="374">
        <v>1.008431871182178</v>
      </c>
    </row>
    <row r="30" spans="1:9">
      <c r="A30" s="42" t="s">
        <v>664</v>
      </c>
      <c r="B30" s="375">
        <v>15</v>
      </c>
      <c r="C30" s="374">
        <v>0</v>
      </c>
      <c r="D30" s="374">
        <v>0.70645845077059433</v>
      </c>
      <c r="E30" s="374">
        <v>7.9771321645722995E-2</v>
      </c>
      <c r="F30" s="374">
        <v>7.7538204179013234E-2</v>
      </c>
      <c r="G30" s="374">
        <v>0.30851855756580682</v>
      </c>
      <c r="H30" s="374">
        <v>3.7683142175364739E-2</v>
      </c>
      <c r="I30" s="374">
        <v>1.2099696763365022</v>
      </c>
    </row>
    <row r="31" spans="1:9">
      <c r="A31" s="42" t="s">
        <v>665</v>
      </c>
      <c r="B31" s="375">
        <v>15</v>
      </c>
      <c r="C31" s="374">
        <v>5.6117121404774878E-4</v>
      </c>
      <c r="D31" s="374">
        <v>0.67467634653206843</v>
      </c>
      <c r="E31" s="374">
        <v>2.56082947231571E-2</v>
      </c>
      <c r="F31" s="374">
        <v>7.8619126166078371E-2</v>
      </c>
      <c r="G31" s="374">
        <v>0.25199251294893638</v>
      </c>
      <c r="H31" s="374">
        <v>2.7201569477726322E-2</v>
      </c>
      <c r="I31" s="374">
        <v>1.0586590210620144</v>
      </c>
    </row>
    <row r="32" spans="1:9">
      <c r="A32" s="42" t="s">
        <v>666</v>
      </c>
      <c r="B32" s="375">
        <v>84</v>
      </c>
      <c r="C32" s="374">
        <v>4.8754489677138614E-3</v>
      </c>
      <c r="D32" s="374">
        <v>0.57534992991678835</v>
      </c>
      <c r="E32" s="374">
        <v>5.4119341735188176E-2</v>
      </c>
      <c r="F32" s="374">
        <v>5.0712264676805015E-2</v>
      </c>
      <c r="G32" s="374">
        <v>0.2469881027637873</v>
      </c>
      <c r="H32" s="374">
        <v>2.6048339904939342E-2</v>
      </c>
      <c r="I32" s="374">
        <v>0.9580934279652219</v>
      </c>
    </row>
    <row r="33" spans="1:9">
      <c r="A33" s="74"/>
      <c r="B33" s="369"/>
      <c r="C33" s="374"/>
      <c r="D33" s="374"/>
      <c r="E33" s="374"/>
      <c r="F33" s="374"/>
      <c r="G33" s="374"/>
      <c r="H33" s="374"/>
      <c r="I33" s="374"/>
    </row>
    <row r="34" spans="1:9" ht="15">
      <c r="A34" s="171" t="s">
        <v>912</v>
      </c>
      <c r="B34" s="209"/>
      <c r="C34" s="209"/>
      <c r="D34" s="209"/>
      <c r="E34" s="209"/>
      <c r="F34" s="209"/>
      <c r="G34" s="371"/>
      <c r="H34" s="371"/>
      <c r="I34" s="371"/>
    </row>
    <row r="35" spans="1:9" ht="5.25" customHeight="1">
      <c r="A35" s="209"/>
      <c r="B35" s="209"/>
      <c r="C35" s="209"/>
      <c r="D35" s="209"/>
      <c r="E35" s="209"/>
      <c r="F35" s="209"/>
      <c r="G35" s="371"/>
      <c r="H35" s="371"/>
      <c r="I35" s="371"/>
    </row>
    <row r="36" spans="1:9">
      <c r="A36" s="74" t="s">
        <v>653</v>
      </c>
      <c r="B36" s="369">
        <v>237</v>
      </c>
      <c r="C36" s="372">
        <v>2.6686878314130498E-3</v>
      </c>
      <c r="D36" s="372">
        <v>0.62766485434131203</v>
      </c>
      <c r="E36" s="372">
        <v>4.2897810330481713E-2</v>
      </c>
      <c r="F36" s="372">
        <v>5.8560058322643188E-2</v>
      </c>
      <c r="G36" s="372">
        <v>0.25774954326518057</v>
      </c>
      <c r="H36" s="372">
        <v>2.8206535624477749E-2</v>
      </c>
      <c r="I36" s="372">
        <v>1.0177474897155081</v>
      </c>
    </row>
    <row r="37" spans="1:9" ht="5.25" customHeight="1">
      <c r="A37" s="74"/>
      <c r="B37" s="369"/>
      <c r="C37" s="372"/>
      <c r="D37" s="372"/>
      <c r="E37" s="372"/>
      <c r="F37" s="372"/>
      <c r="G37" s="372"/>
      <c r="H37" s="372"/>
      <c r="I37" s="372"/>
    </row>
    <row r="38" spans="1:9">
      <c r="A38" s="42" t="s">
        <v>930</v>
      </c>
      <c r="B38" s="375">
        <v>35</v>
      </c>
      <c r="C38" s="374">
        <v>2.9003392849729602E-3</v>
      </c>
      <c r="D38" s="374">
        <v>0.8610513609186301</v>
      </c>
      <c r="E38" s="374">
        <v>1.8068577682696534E-2</v>
      </c>
      <c r="F38" s="374">
        <v>8.2339080945750237E-2</v>
      </c>
      <c r="G38" s="374">
        <v>0.25582022744732885</v>
      </c>
      <c r="H38" s="374">
        <v>1.9973582722372551E-2</v>
      </c>
      <c r="I38" s="374">
        <v>1.2401531690017511</v>
      </c>
    </row>
    <row r="39" spans="1:9">
      <c r="A39" s="42" t="s">
        <v>914</v>
      </c>
      <c r="B39" s="375">
        <v>46</v>
      </c>
      <c r="C39" s="374">
        <v>3.2152262391883018E-3</v>
      </c>
      <c r="D39" s="374">
        <v>0.64689252204836156</v>
      </c>
      <c r="E39" s="374">
        <v>2.1440467578705269E-2</v>
      </c>
      <c r="F39" s="374">
        <v>5.3092593621170497E-2</v>
      </c>
      <c r="G39" s="374">
        <v>0.27407443089619571</v>
      </c>
      <c r="H39" s="374">
        <v>1.7812366079199785E-2</v>
      </c>
      <c r="I39" s="374">
        <v>1.0165276064628213</v>
      </c>
    </row>
    <row r="40" spans="1:9">
      <c r="A40" s="42" t="s">
        <v>915</v>
      </c>
      <c r="B40" s="375">
        <v>41</v>
      </c>
      <c r="C40" s="374">
        <v>1.4131136950904389E-4</v>
      </c>
      <c r="D40" s="374">
        <v>0.54745135888022123</v>
      </c>
      <c r="E40" s="374">
        <v>4.9759262270477889E-2</v>
      </c>
      <c r="F40" s="374">
        <v>5.3570611548054287E-2</v>
      </c>
      <c r="G40" s="374">
        <v>0.26626720163012246</v>
      </c>
      <c r="H40" s="374">
        <v>2.3680663810584961E-2</v>
      </c>
      <c r="I40" s="374">
        <v>0.94087040950896994</v>
      </c>
    </row>
    <row r="41" spans="1:9">
      <c r="A41" s="42" t="s">
        <v>916</v>
      </c>
      <c r="B41" s="375">
        <v>26</v>
      </c>
      <c r="C41" s="374">
        <v>2.7173913043478262E-5</v>
      </c>
      <c r="D41" s="374">
        <v>0.53088080277784844</v>
      </c>
      <c r="E41" s="374">
        <v>4.2102841900820122E-2</v>
      </c>
      <c r="F41" s="374">
        <v>5.9547460404838159E-2</v>
      </c>
      <c r="G41" s="374">
        <v>0.28553375238793111</v>
      </c>
      <c r="H41" s="374">
        <v>3.0596803747108631E-2</v>
      </c>
      <c r="I41" s="374">
        <v>0.94868883513158997</v>
      </c>
    </row>
    <row r="42" spans="1:9">
      <c r="A42" s="42" t="s">
        <v>917</v>
      </c>
      <c r="B42" s="375">
        <v>29</v>
      </c>
      <c r="C42" s="374">
        <v>1.4716126490000884E-3</v>
      </c>
      <c r="D42" s="374">
        <v>0.49301075246328463</v>
      </c>
      <c r="E42" s="374">
        <v>1.6762807155556659E-2</v>
      </c>
      <c r="F42" s="374">
        <v>4.5144639877629518E-2</v>
      </c>
      <c r="G42" s="374">
        <v>0.26078115608432817</v>
      </c>
      <c r="H42" s="374">
        <v>2.6065047572873045E-2</v>
      </c>
      <c r="I42" s="374">
        <v>0.84323601580267216</v>
      </c>
    </row>
    <row r="43" spans="1:9">
      <c r="A43" s="42" t="s">
        <v>918</v>
      </c>
      <c r="B43" s="375">
        <v>48</v>
      </c>
      <c r="C43" s="374">
        <v>1.8168943593914202E-3</v>
      </c>
      <c r="D43" s="374">
        <v>0.62501068699097306</v>
      </c>
      <c r="E43" s="374">
        <v>2.7160853795750301E-2</v>
      </c>
      <c r="F43" s="374">
        <v>4.8555150828344183E-2</v>
      </c>
      <c r="G43" s="374">
        <v>0.24857904155603491</v>
      </c>
      <c r="H43" s="374">
        <v>2.9676400007269853E-2</v>
      </c>
      <c r="I43" s="374">
        <v>0.98079902753776371</v>
      </c>
    </row>
    <row r="44" spans="1:9">
      <c r="A44" s="42" t="s">
        <v>919</v>
      </c>
      <c r="B44" s="375">
        <v>12</v>
      </c>
      <c r="C44" s="374">
        <v>7.8570135554048414E-3</v>
      </c>
      <c r="D44" s="374">
        <v>0.79601213354529177</v>
      </c>
      <c r="E44" s="374">
        <v>9.9921107900176193E-2</v>
      </c>
      <c r="F44" s="374">
        <v>8.8205897881766818E-2</v>
      </c>
      <c r="G44" s="374">
        <v>0.24570172771814536</v>
      </c>
      <c r="H44" s="374">
        <v>3.3924942420621398E-2</v>
      </c>
      <c r="I44" s="374">
        <v>1.2716228230214064</v>
      </c>
    </row>
    <row r="45" spans="1:9">
      <c r="A45" s="376"/>
      <c r="B45" s="376"/>
      <c r="C45" s="376"/>
      <c r="D45" s="376"/>
      <c r="E45" s="376"/>
      <c r="F45" s="376"/>
      <c r="G45" s="376"/>
      <c r="H45" s="376"/>
      <c r="I45" s="376"/>
    </row>
    <row r="46" spans="1:9" ht="16.5">
      <c r="A46" s="171" t="s">
        <v>920</v>
      </c>
      <c r="B46" s="209"/>
      <c r="C46" s="209"/>
      <c r="D46" s="209"/>
      <c r="E46" s="209"/>
      <c r="F46" s="209"/>
      <c r="G46" s="371"/>
      <c r="H46" s="371"/>
      <c r="I46" s="371"/>
    </row>
    <row r="47" spans="1:9" ht="5.25" customHeight="1">
      <c r="A47" s="209"/>
      <c r="B47" s="209"/>
      <c r="C47" s="209"/>
      <c r="D47" s="209"/>
      <c r="E47" s="209"/>
      <c r="F47" s="209"/>
      <c r="G47" s="371"/>
      <c r="H47" s="371"/>
      <c r="I47" s="371"/>
    </row>
    <row r="48" spans="1:9">
      <c r="A48" s="74" t="s">
        <v>653</v>
      </c>
      <c r="B48" s="377">
        <v>237</v>
      </c>
      <c r="C48" s="372">
        <v>2.6686878314130485E-3</v>
      </c>
      <c r="D48" s="372">
        <v>0.62766485434131192</v>
      </c>
      <c r="E48" s="372">
        <v>4.2897810330481678E-2</v>
      </c>
      <c r="F48" s="372">
        <v>5.8560058322643146E-2</v>
      </c>
      <c r="G48" s="372">
        <v>0.25774954326518035</v>
      </c>
      <c r="H48" s="372">
        <v>2.8206535624477749E-2</v>
      </c>
      <c r="I48" s="372">
        <v>1.0177474897155077</v>
      </c>
    </row>
    <row r="49" spans="1:9" ht="5.25" customHeight="1">
      <c r="A49" s="74"/>
      <c r="B49" s="377"/>
      <c r="C49" s="372"/>
      <c r="D49" s="372"/>
      <c r="E49" s="372"/>
      <c r="F49" s="372"/>
      <c r="G49" s="372"/>
      <c r="H49" s="372"/>
      <c r="I49" s="372"/>
    </row>
    <row r="50" spans="1:9">
      <c r="A50" s="42" t="s">
        <v>931</v>
      </c>
      <c r="B50" s="369"/>
      <c r="C50" s="372"/>
      <c r="D50" s="372"/>
      <c r="E50" s="372"/>
      <c r="F50" s="372"/>
      <c r="G50" s="372"/>
      <c r="H50" s="372"/>
      <c r="I50" s="372"/>
    </row>
    <row r="51" spans="1:9">
      <c r="A51" s="378" t="s">
        <v>922</v>
      </c>
      <c r="B51" s="375">
        <v>34</v>
      </c>
      <c r="C51" s="374">
        <v>1.618690533784873E-3</v>
      </c>
      <c r="D51" s="374">
        <v>0.26533768177624961</v>
      </c>
      <c r="E51" s="374">
        <v>1.4197593280196947E-2</v>
      </c>
      <c r="F51" s="374">
        <v>3.3292376692721136E-2</v>
      </c>
      <c r="G51" s="374">
        <v>0.23266339707656178</v>
      </c>
      <c r="H51" s="374">
        <v>2.1565681747938933E-2</v>
      </c>
      <c r="I51" s="374">
        <v>0.56867542110745328</v>
      </c>
    </row>
    <row r="52" spans="1:9">
      <c r="A52" s="378" t="s">
        <v>923</v>
      </c>
      <c r="B52" s="375">
        <v>165</v>
      </c>
      <c r="C52" s="374">
        <v>1.0097418052834992E-3</v>
      </c>
      <c r="D52" s="374">
        <v>0.63341248521268234</v>
      </c>
      <c r="E52" s="374">
        <v>3.3505255440941871E-2</v>
      </c>
      <c r="F52" s="374">
        <v>5.8180012569544831E-2</v>
      </c>
      <c r="G52" s="374">
        <v>0.26725908702811751</v>
      </c>
      <c r="H52" s="374">
        <v>2.9586169144779174E-2</v>
      </c>
      <c r="I52" s="374">
        <v>1.0229527512013492</v>
      </c>
    </row>
    <row r="53" spans="1:9">
      <c r="A53" s="378" t="s">
        <v>924</v>
      </c>
      <c r="B53" s="375">
        <v>37</v>
      </c>
      <c r="C53" s="374">
        <v>1.1198269472811986E-2</v>
      </c>
      <c r="D53" s="374">
        <v>0.94492950865772374</v>
      </c>
      <c r="E53" s="374">
        <v>9.0238691188229289E-2</v>
      </c>
      <c r="F53" s="374">
        <v>8.3168916863369746E-2</v>
      </c>
      <c r="G53" s="374">
        <v>0.24053577942887744</v>
      </c>
      <c r="H53" s="374">
        <v>2.808148433895713E-2</v>
      </c>
      <c r="I53" s="374">
        <v>1.3981526499499695</v>
      </c>
    </row>
    <row r="54" spans="1:9">
      <c r="A54" s="378" t="s">
        <v>925</v>
      </c>
      <c r="B54" s="375">
        <v>1</v>
      </c>
      <c r="C54" s="374">
        <v>0</v>
      </c>
      <c r="D54" s="374">
        <v>0.32122571755058166</v>
      </c>
      <c r="E54" s="374">
        <v>1.1015829804396045</v>
      </c>
      <c r="F54" s="374">
        <v>8.7971365194595696E-2</v>
      </c>
      <c r="G54" s="374">
        <v>0.13925018484909582</v>
      </c>
      <c r="H54" s="374">
        <v>3.1348726221684435E-2</v>
      </c>
      <c r="I54" s="374">
        <v>1.6813789742555623</v>
      </c>
    </row>
    <row r="55" spans="1:9" ht="15">
      <c r="A55" s="50"/>
      <c r="B55" s="50"/>
      <c r="C55" s="50"/>
      <c r="D55" s="50"/>
      <c r="E55" s="50"/>
      <c r="F55" s="50"/>
      <c r="G55" s="50"/>
      <c r="H55" s="50"/>
      <c r="I55" s="50"/>
    </row>
    <row r="56" spans="1:9" ht="14.25">
      <c r="A56" s="46" t="s">
        <v>667</v>
      </c>
      <c r="B56" s="379"/>
      <c r="C56" s="380"/>
      <c r="D56" s="380"/>
      <c r="E56" s="380"/>
      <c r="F56" s="380"/>
      <c r="G56" s="380"/>
      <c r="H56" s="380"/>
      <c r="I56" s="380"/>
    </row>
    <row r="57" spans="1:9" ht="14.25">
      <c r="A57" s="46"/>
      <c r="B57" s="381"/>
      <c r="C57" s="380"/>
      <c r="D57" s="380"/>
      <c r="E57" s="380"/>
      <c r="F57" s="380"/>
      <c r="G57" s="380"/>
      <c r="H57" s="380"/>
      <c r="I57" s="380"/>
    </row>
    <row r="58" spans="1:9" ht="14.25">
      <c r="A58" s="46" t="s">
        <v>295</v>
      </c>
      <c r="B58" s="382"/>
      <c r="C58" s="380"/>
      <c r="D58" s="380"/>
      <c r="E58" s="380"/>
      <c r="F58" s="380"/>
      <c r="G58" s="380"/>
      <c r="H58" s="380"/>
      <c r="I58" s="380"/>
    </row>
    <row r="59" spans="1:9" ht="14.25">
      <c r="A59" s="46" t="s">
        <v>896</v>
      </c>
      <c r="B59" s="382"/>
      <c r="C59" s="380"/>
      <c r="D59" s="380"/>
      <c r="E59" s="380"/>
      <c r="F59" s="380"/>
      <c r="G59" s="380"/>
      <c r="H59" s="380"/>
      <c r="I59" s="380"/>
    </row>
    <row r="60" spans="1:9" ht="14.25">
      <c r="A60" s="13" t="s">
        <v>926</v>
      </c>
      <c r="B60" s="382"/>
      <c r="C60" s="380"/>
      <c r="D60" s="380"/>
      <c r="E60" s="380"/>
      <c r="F60" s="380"/>
      <c r="G60" s="380"/>
      <c r="H60" s="380"/>
      <c r="I60" s="380"/>
    </row>
    <row r="61" spans="1:9">
      <c r="A61" s="158" t="s">
        <v>932</v>
      </c>
    </row>
  </sheetData>
  <pageMargins left="0.7" right="0.7" top="0.78740157499999996" bottom="0.78740157499999996" header="0.3" footer="0.3"/>
  <pageSetup paperSize="9" scale="6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zoomScaleNormal="100" workbookViewId="0"/>
  </sheetViews>
  <sheetFormatPr baseColWidth="10" defaultColWidth="11.42578125" defaultRowHeight="12.75"/>
  <cols>
    <col min="1" max="1" width="28.7109375" style="104" customWidth="1"/>
    <col min="2" max="2" width="14.28515625" style="237" customWidth="1"/>
    <col min="3" max="3" width="13.42578125" style="237" customWidth="1"/>
    <col min="4" max="4" width="15.5703125" style="237" customWidth="1"/>
    <col min="5" max="5" width="13.5703125" style="237" customWidth="1"/>
    <col min="6" max="6" width="14.5703125" style="237" customWidth="1"/>
    <col min="7" max="8" width="13.5703125" style="237" customWidth="1"/>
    <col min="9" max="9" width="11.42578125" style="104"/>
    <col min="10" max="16" width="10.85546875" customWidth="1"/>
    <col min="17" max="16384" width="11.42578125" style="104"/>
  </cols>
  <sheetData>
    <row r="1" spans="1:16" ht="15" customHeight="1">
      <c r="A1" s="174" t="s">
        <v>933</v>
      </c>
    </row>
    <row r="2" spans="1:16" ht="15" customHeight="1">
      <c r="A2" s="8" t="s">
        <v>873</v>
      </c>
    </row>
    <row r="3" spans="1:16" ht="19.5" customHeight="1">
      <c r="A3" s="48" t="s">
        <v>934</v>
      </c>
      <c r="B3" s="304"/>
      <c r="C3" s="304"/>
      <c r="D3" s="304"/>
      <c r="E3" s="304"/>
      <c r="F3" s="304"/>
      <c r="G3" s="304"/>
      <c r="H3" s="304"/>
    </row>
    <row r="4" spans="1:16" s="319" customFormat="1" ht="99.75" customHeight="1">
      <c r="A4" s="50"/>
      <c r="B4" s="388" t="s">
        <v>935</v>
      </c>
      <c r="C4" s="388" t="s">
        <v>936</v>
      </c>
      <c r="D4" s="388" t="s">
        <v>937</v>
      </c>
      <c r="E4" s="388" t="s">
        <v>938</v>
      </c>
      <c r="F4" s="388" t="s">
        <v>939</v>
      </c>
      <c r="G4" s="388" t="s">
        <v>940</v>
      </c>
      <c r="H4" s="388" t="s">
        <v>941</v>
      </c>
      <c r="J4"/>
      <c r="K4"/>
      <c r="L4"/>
      <c r="M4"/>
      <c r="N4"/>
      <c r="O4"/>
      <c r="P4"/>
    </row>
    <row r="5" spans="1:16" ht="20.25" customHeight="1">
      <c r="A5" s="162" t="s">
        <v>689</v>
      </c>
      <c r="B5" s="321"/>
      <c r="C5" s="321"/>
      <c r="D5" s="321"/>
      <c r="E5" s="321"/>
      <c r="F5" s="321"/>
      <c r="G5" s="321"/>
      <c r="H5" s="321"/>
    </row>
    <row r="6" spans="1:16" ht="5.25" customHeight="1">
      <c r="A6" s="322"/>
      <c r="B6" s="321"/>
      <c r="C6" s="321"/>
      <c r="D6" s="321"/>
      <c r="E6" s="321"/>
      <c r="F6" s="321"/>
      <c r="G6" s="321"/>
      <c r="H6" s="321"/>
    </row>
    <row r="7" spans="1:16">
      <c r="A7" s="75" t="s">
        <v>653</v>
      </c>
      <c r="B7" s="323">
        <v>14123.875885808018</v>
      </c>
      <c r="C7" s="323">
        <v>14704.554390939998</v>
      </c>
      <c r="D7" s="323">
        <v>14644.058740983488</v>
      </c>
      <c r="E7" s="323">
        <v>15279.49835913955</v>
      </c>
      <c r="F7" s="323">
        <v>17337.69545911012</v>
      </c>
      <c r="G7" s="323">
        <v>17802.08192069918</v>
      </c>
      <c r="H7" s="323">
        <f>SUM(H9:H14)</f>
        <v>18227.857540804747</v>
      </c>
    </row>
    <row r="8" spans="1:16" ht="5.25" customHeight="1">
      <c r="A8" s="55"/>
      <c r="B8" s="325"/>
      <c r="C8" s="325"/>
      <c r="D8" s="325"/>
      <c r="E8" s="325"/>
      <c r="F8" s="325"/>
      <c r="G8" s="325"/>
      <c r="H8" s="325"/>
    </row>
    <row r="9" spans="1:16">
      <c r="A9" s="55" t="s">
        <v>690</v>
      </c>
      <c r="B9" s="325">
        <v>3064.2565731672412</v>
      </c>
      <c r="C9" s="325">
        <v>3177.8801582161241</v>
      </c>
      <c r="D9" s="325">
        <v>3207.4373920327175</v>
      </c>
      <c r="E9" s="325">
        <v>3225.2091598688453</v>
      </c>
      <c r="F9" s="325">
        <v>3493.8148788738731</v>
      </c>
      <c r="G9" s="325">
        <v>3520.2027968591424</v>
      </c>
      <c r="H9" s="325">
        <v>3742.2758449456919</v>
      </c>
    </row>
    <row r="10" spans="1:16">
      <c r="A10" s="55" t="s">
        <v>727</v>
      </c>
      <c r="B10" s="325">
        <v>2445.7779879738073</v>
      </c>
      <c r="C10" s="325">
        <v>2559.331422226026</v>
      </c>
      <c r="D10" s="325">
        <v>2754.8331579647106</v>
      </c>
      <c r="E10" s="325">
        <v>2865.5942872506776</v>
      </c>
      <c r="F10" s="325">
        <v>3400.6812318584493</v>
      </c>
      <c r="G10" s="325">
        <v>3535.7957945669655</v>
      </c>
      <c r="H10" s="325">
        <v>3481.6162606256166</v>
      </c>
    </row>
    <row r="11" spans="1:16">
      <c r="A11" s="55" t="s">
        <v>728</v>
      </c>
      <c r="B11" s="325">
        <v>4851.9377334707442</v>
      </c>
      <c r="C11" s="325">
        <v>4964.6181705067484</v>
      </c>
      <c r="D11" s="325">
        <v>4996.6745769643539</v>
      </c>
      <c r="E11" s="325">
        <v>4929.9027029462823</v>
      </c>
      <c r="F11" s="325">
        <v>4925.8010021751516</v>
      </c>
      <c r="G11" s="325">
        <v>5019.2322323936432</v>
      </c>
      <c r="H11" s="325">
        <v>5056.9262618173179</v>
      </c>
    </row>
    <row r="12" spans="1:16">
      <c r="A12" s="55" t="s">
        <v>729</v>
      </c>
      <c r="B12" s="325">
        <v>3268.1477916478511</v>
      </c>
      <c r="C12" s="325">
        <v>3475.1270534077153</v>
      </c>
      <c r="D12" s="325">
        <v>3356.8161155854336</v>
      </c>
      <c r="E12" s="325">
        <v>3838.6182982886339</v>
      </c>
      <c r="F12" s="325">
        <v>5006.6944040019052</v>
      </c>
      <c r="G12" s="325">
        <v>5210.2099146052688</v>
      </c>
      <c r="H12" s="325">
        <v>5379.3788209231507</v>
      </c>
    </row>
    <row r="13" spans="1:16" ht="15" customHeight="1">
      <c r="A13" s="55" t="s">
        <v>694</v>
      </c>
      <c r="B13" s="325">
        <v>178.91225369458132</v>
      </c>
      <c r="C13" s="325">
        <v>192.6456946655878</v>
      </c>
      <c r="D13" s="325">
        <v>36.715878446706668</v>
      </c>
      <c r="E13" s="325">
        <v>112.89947045707905</v>
      </c>
      <c r="F13" s="325">
        <v>125.09107736192085</v>
      </c>
      <c r="G13" s="325">
        <v>106.57449335036389</v>
      </c>
      <c r="H13" s="325">
        <v>170.06257803419396</v>
      </c>
    </row>
    <row r="14" spans="1:16" ht="15" customHeight="1">
      <c r="A14" s="55" t="s">
        <v>730</v>
      </c>
      <c r="B14" s="325">
        <v>314.84354585379174</v>
      </c>
      <c r="C14" s="325">
        <v>334.95189191779906</v>
      </c>
      <c r="D14" s="325">
        <v>291.58161998956479</v>
      </c>
      <c r="E14" s="325">
        <v>307.27444032803101</v>
      </c>
      <c r="F14" s="325">
        <v>385.61286483881673</v>
      </c>
      <c r="G14" s="325">
        <v>410.06668892379747</v>
      </c>
      <c r="H14" s="325">
        <v>397.59777445877654</v>
      </c>
    </row>
    <row r="15" spans="1:16" ht="15" customHeight="1">
      <c r="A15" s="55"/>
      <c r="B15" s="325"/>
      <c r="C15" s="325"/>
      <c r="D15" s="325"/>
      <c r="E15" s="325"/>
      <c r="F15" s="325"/>
      <c r="G15" s="325"/>
      <c r="H15" s="325"/>
    </row>
    <row r="16" spans="1:16" ht="15">
      <c r="A16" s="387" t="s">
        <v>882</v>
      </c>
      <c r="B16" s="325"/>
      <c r="C16" s="325"/>
      <c r="D16" s="325"/>
      <c r="E16" s="325"/>
      <c r="F16" s="325"/>
      <c r="G16" s="325"/>
      <c r="H16" s="325"/>
    </row>
    <row r="17" spans="1:8" ht="5.25" customHeight="1">
      <c r="A17" s="75"/>
      <c r="B17" s="325"/>
      <c r="C17" s="325"/>
      <c r="D17" s="325"/>
      <c r="E17" s="325"/>
      <c r="F17" s="325"/>
      <c r="G17" s="325"/>
      <c r="H17" s="325"/>
    </row>
    <row r="18" spans="1:8">
      <c r="A18" s="75" t="s">
        <v>653</v>
      </c>
      <c r="B18" s="323">
        <v>14123.875885808027</v>
      </c>
      <c r="C18" s="323">
        <v>14704.554390940006</v>
      </c>
      <c r="D18" s="323">
        <v>14644.058740983466</v>
      </c>
      <c r="E18" s="323">
        <v>15279.498359139568</v>
      </c>
      <c r="F18" s="323">
        <v>17337.695459110131</v>
      </c>
      <c r="G18" s="323">
        <v>17802.081920699191</v>
      </c>
      <c r="H18" s="323">
        <f>SUM(H20:H24)</f>
        <v>18227.857540804751</v>
      </c>
    </row>
    <row r="19" spans="1:8" ht="5.25" customHeight="1">
      <c r="A19" s="75"/>
      <c r="B19" s="323"/>
      <c r="C19" s="323"/>
      <c r="D19" s="323"/>
      <c r="E19" s="323"/>
      <c r="F19" s="323"/>
      <c r="G19" s="323"/>
      <c r="H19" s="323"/>
    </row>
    <row r="20" spans="1:8">
      <c r="A20" s="55" t="s">
        <v>883</v>
      </c>
      <c r="B20" s="325">
        <v>678.98395009146236</v>
      </c>
      <c r="C20" s="325">
        <v>1049.1185912461506</v>
      </c>
      <c r="D20" s="325">
        <v>1046.2054250342558</v>
      </c>
      <c r="E20" s="325">
        <v>1299.917640679608</v>
      </c>
      <c r="F20" s="325">
        <v>1320.2879013903059</v>
      </c>
      <c r="G20" s="325">
        <v>1383.7183223685911</v>
      </c>
      <c r="H20" s="325">
        <v>1478.9984537106172</v>
      </c>
    </row>
    <row r="21" spans="1:8">
      <c r="A21" s="55" t="s">
        <v>884</v>
      </c>
      <c r="B21" s="325">
        <v>4838.2100521428456</v>
      </c>
      <c r="C21" s="325">
        <v>5031.9225168307839</v>
      </c>
      <c r="D21" s="325">
        <v>4955.1365587068112</v>
      </c>
      <c r="E21" s="325">
        <v>5277.7482371090318</v>
      </c>
      <c r="F21" s="325">
        <v>6159.9522687894323</v>
      </c>
      <c r="G21" s="325">
        <v>6325.810286263657</v>
      </c>
      <c r="H21" s="325">
        <v>6471.581933814382</v>
      </c>
    </row>
    <row r="22" spans="1:8">
      <c r="A22" s="55" t="s">
        <v>885</v>
      </c>
      <c r="B22" s="325">
        <v>3196.2373413746927</v>
      </c>
      <c r="C22" s="325">
        <v>3441.0155739074053</v>
      </c>
      <c r="D22" s="325">
        <v>3301.7341207653585</v>
      </c>
      <c r="E22" s="325">
        <v>3532.1103373888413</v>
      </c>
      <c r="F22" s="325">
        <v>3568.6728979190102</v>
      </c>
      <c r="G22" s="325">
        <v>3612.041200918497</v>
      </c>
      <c r="H22" s="325">
        <v>3672.8979722403596</v>
      </c>
    </row>
    <row r="23" spans="1:8">
      <c r="A23" s="55" t="s">
        <v>886</v>
      </c>
      <c r="B23" s="325">
        <v>5240.4904317543314</v>
      </c>
      <c r="C23" s="325">
        <v>5104.2328070990397</v>
      </c>
      <c r="D23" s="325">
        <v>5259.3016791648106</v>
      </c>
      <c r="E23" s="325">
        <v>5112.450428971335</v>
      </c>
      <c r="F23" s="325">
        <v>6168.5796020730031</v>
      </c>
      <c r="G23" s="325">
        <v>6342.0646295668903</v>
      </c>
      <c r="H23" s="325">
        <v>6469.5948520227348</v>
      </c>
    </row>
    <row r="24" spans="1:8">
      <c r="A24" s="55" t="s">
        <v>887</v>
      </c>
      <c r="B24" s="325">
        <v>169.95411044469455</v>
      </c>
      <c r="C24" s="325">
        <v>78.264901856628711</v>
      </c>
      <c r="D24" s="325">
        <v>81.680957312231868</v>
      </c>
      <c r="E24" s="325">
        <v>57.271714990751583</v>
      </c>
      <c r="F24" s="325">
        <v>120.20278893837772</v>
      </c>
      <c r="G24" s="325">
        <v>138.44748158155687</v>
      </c>
      <c r="H24" s="325">
        <v>134.78432901665767</v>
      </c>
    </row>
    <row r="25" spans="1:8">
      <c r="A25" s="55"/>
      <c r="B25" s="325"/>
      <c r="C25" s="325"/>
      <c r="D25" s="325"/>
      <c r="E25" s="325"/>
      <c r="F25" s="325"/>
      <c r="G25" s="325"/>
      <c r="H25" s="325"/>
    </row>
    <row r="26" spans="1:8" ht="15">
      <c r="A26" s="387" t="s">
        <v>711</v>
      </c>
      <c r="B26" s="325"/>
      <c r="C26" s="325"/>
      <c r="D26" s="325"/>
      <c r="E26" s="325"/>
      <c r="F26" s="325"/>
      <c r="G26" s="325"/>
      <c r="H26" s="325"/>
    </row>
    <row r="27" spans="1:8" ht="5.25" customHeight="1">
      <c r="A27" s="75"/>
      <c r="B27" s="325"/>
      <c r="C27" s="325"/>
      <c r="D27" s="325"/>
      <c r="E27" s="325"/>
      <c r="F27" s="325"/>
      <c r="G27" s="325"/>
      <c r="H27" s="325"/>
    </row>
    <row r="28" spans="1:8">
      <c r="A28" s="75" t="s">
        <v>653</v>
      </c>
      <c r="B28" s="323">
        <v>14123.875885808007</v>
      </c>
      <c r="C28" s="323">
        <v>14704.554390940053</v>
      </c>
      <c r="D28" s="323">
        <v>14644.058740983557</v>
      </c>
      <c r="E28" s="323">
        <v>15279.498359139674</v>
      </c>
      <c r="F28" s="323">
        <v>17337.694053100957</v>
      </c>
      <c r="G28" s="323">
        <v>17802.086717818769</v>
      </c>
      <c r="H28" s="323">
        <f>SUM(H30:H31)</f>
        <v>18227.857499551865</v>
      </c>
    </row>
    <row r="29" spans="1:8" ht="5.25" customHeight="1">
      <c r="A29" s="75"/>
      <c r="B29" s="323"/>
      <c r="C29" s="323"/>
      <c r="D29" s="323"/>
      <c r="E29" s="323"/>
      <c r="F29" s="323"/>
      <c r="G29" s="323"/>
      <c r="H29" s="323"/>
    </row>
    <row r="30" spans="1:8">
      <c r="A30" s="55" t="s">
        <v>712</v>
      </c>
      <c r="B30" s="325">
        <v>3209.901401571989</v>
      </c>
      <c r="C30" s="325">
        <v>3439.2116908649573</v>
      </c>
      <c r="D30" s="325">
        <v>3447.9907022159086</v>
      </c>
      <c r="E30" s="325">
        <v>3672.0369258157098</v>
      </c>
      <c r="F30" s="325">
        <v>4223.7706998332442</v>
      </c>
      <c r="G30" s="325">
        <v>4383.628166776668</v>
      </c>
      <c r="H30" s="325">
        <v>4533.9272394403288</v>
      </c>
    </row>
    <row r="31" spans="1:8">
      <c r="A31" s="55" t="s">
        <v>713</v>
      </c>
      <c r="B31" s="325">
        <v>10913.974484236018</v>
      </c>
      <c r="C31" s="325">
        <v>11265.342700075094</v>
      </c>
      <c r="D31" s="325">
        <v>11196.068038767649</v>
      </c>
      <c r="E31" s="325">
        <v>11607.461433323966</v>
      </c>
      <c r="F31" s="325">
        <v>13113.923353267712</v>
      </c>
      <c r="G31" s="325">
        <v>13418.458551042102</v>
      </c>
      <c r="H31" s="325">
        <v>13693.930260111538</v>
      </c>
    </row>
    <row r="32" spans="1:8">
      <c r="A32" s="389"/>
      <c r="B32" s="390"/>
      <c r="C32" s="390"/>
      <c r="D32" s="390"/>
      <c r="E32" s="390"/>
      <c r="F32" s="390"/>
      <c r="G32" s="390"/>
      <c r="H32" s="390"/>
    </row>
    <row r="33" spans="1:8" ht="15">
      <c r="A33" s="40" t="s">
        <v>942</v>
      </c>
      <c r="B33" s="329"/>
      <c r="C33" s="329"/>
      <c r="D33" s="329"/>
      <c r="E33" s="329"/>
      <c r="F33" s="329"/>
      <c r="G33" s="329"/>
      <c r="H33" s="329"/>
    </row>
    <row r="34" spans="1:8" ht="5.25" customHeight="1">
      <c r="A34" s="75"/>
      <c r="B34" s="329"/>
      <c r="C34" s="329"/>
      <c r="D34" s="329"/>
      <c r="E34" s="329"/>
      <c r="F34" s="329"/>
      <c r="G34" s="329"/>
      <c r="H34" s="329"/>
    </row>
    <row r="35" spans="1:8">
      <c r="A35" s="75" t="s">
        <v>653</v>
      </c>
      <c r="B35" s="330">
        <v>3.0534470588767801</v>
      </c>
      <c r="C35" s="330">
        <v>4.1113254592916588</v>
      </c>
      <c r="D35" s="330">
        <v>-0.41140757039046394</v>
      </c>
      <c r="E35" s="330">
        <v>4.3392315572846885</v>
      </c>
      <c r="F35" s="330">
        <v>13.470318537908305</v>
      </c>
      <c r="G35" s="330">
        <v>2.6784785941377645</v>
      </c>
      <c r="H35" s="330">
        <v>2.3917181260159306</v>
      </c>
    </row>
    <row r="36" spans="1:8" ht="5.25" customHeight="1">
      <c r="A36" s="55"/>
      <c r="B36" s="331"/>
      <c r="C36" s="331"/>
      <c r="D36" s="331"/>
      <c r="E36" s="331"/>
      <c r="F36" s="331"/>
      <c r="G36" s="331"/>
      <c r="H36" s="331"/>
    </row>
    <row r="37" spans="1:8">
      <c r="A37" s="55" t="s">
        <v>690</v>
      </c>
      <c r="B37" s="331">
        <v>1.6566475743055289</v>
      </c>
      <c r="C37" s="331">
        <v>3.7080310455674605</v>
      </c>
      <c r="D37" s="331">
        <v>0.93009277710412952</v>
      </c>
      <c r="E37" s="331">
        <v>0.55407996054023934</v>
      </c>
      <c r="F37" s="331">
        <v>8.3283193644393219</v>
      </c>
      <c r="G37" s="331">
        <v>0.75527521921180396</v>
      </c>
      <c r="H37" s="331">
        <v>6.3085299598276414</v>
      </c>
    </row>
    <row r="38" spans="1:8">
      <c r="A38" s="55" t="s">
        <v>727</v>
      </c>
      <c r="B38" s="331">
        <v>5.7355631537513876</v>
      </c>
      <c r="C38" s="331">
        <v>4.6428349102238631</v>
      </c>
      <c r="D38" s="331">
        <v>7.6387815208646694</v>
      </c>
      <c r="E38" s="331">
        <v>4.0206111562777185</v>
      </c>
      <c r="F38" s="331">
        <v>18.672808882556346</v>
      </c>
      <c r="G38" s="331">
        <v>3.9731616548686906</v>
      </c>
      <c r="H38" s="331">
        <v>-1.5323151304325902</v>
      </c>
    </row>
    <row r="39" spans="1:8">
      <c r="A39" s="55" t="s">
        <v>728</v>
      </c>
      <c r="B39" s="331">
        <v>1.1036425019439118</v>
      </c>
      <c r="C39" s="331">
        <v>2.3223801133861679</v>
      </c>
      <c r="D39" s="331">
        <v>0.64569731964570254</v>
      </c>
      <c r="E39" s="331">
        <v>-1.3363262503806645</v>
      </c>
      <c r="F39" s="331">
        <v>-8.3200440622882649E-2</v>
      </c>
      <c r="G39" s="331">
        <v>1.8967723255006448</v>
      </c>
      <c r="H39" s="331">
        <v>0.750991938177338</v>
      </c>
    </row>
    <row r="40" spans="1:8">
      <c r="A40" s="55" t="s">
        <v>729</v>
      </c>
      <c r="B40" s="331">
        <v>4.2831193412152864</v>
      </c>
      <c r="C40" s="331">
        <v>6.3332283285604403</v>
      </c>
      <c r="D40" s="331">
        <v>-3.4045068282112374</v>
      </c>
      <c r="E40" s="331">
        <v>14.352951311995632</v>
      </c>
      <c r="F40" s="331">
        <v>30.429597707957395</v>
      </c>
      <c r="G40" s="331">
        <v>4.0648678385621331</v>
      </c>
      <c r="H40" s="331">
        <v>3.2468731412081375</v>
      </c>
    </row>
    <row r="41" spans="1:8" ht="15" customHeight="1">
      <c r="A41" s="55" t="s">
        <v>694</v>
      </c>
      <c r="B41" s="331">
        <v>7.3244440771919477</v>
      </c>
      <c r="C41" s="331">
        <v>7.6760762258635689</v>
      </c>
      <c r="D41" s="331">
        <v>-80.941241116007561</v>
      </c>
      <c r="E41" s="331">
        <v>207.49494560222317</v>
      </c>
      <c r="F41" s="331">
        <v>10.79863958217296</v>
      </c>
      <c r="G41" s="331">
        <v>-14.802481841277688</v>
      </c>
      <c r="H41" s="331">
        <v>59.571556652972156</v>
      </c>
    </row>
    <row r="42" spans="1:8">
      <c r="A42" s="55" t="s">
        <v>730</v>
      </c>
      <c r="B42" s="331">
        <v>13.104094283766839</v>
      </c>
      <c r="C42" s="331">
        <v>6.3867741069544781</v>
      </c>
      <c r="D42" s="331">
        <v>-12.94820927265514</v>
      </c>
      <c r="E42" s="331">
        <v>5.3819648642557922</v>
      </c>
      <c r="F42" s="331">
        <v>25.494611405737327</v>
      </c>
      <c r="G42" s="331">
        <v>6.3415477839937351</v>
      </c>
      <c r="H42" s="331">
        <v>-3.0407040615137659</v>
      </c>
    </row>
    <row r="43" spans="1:8">
      <c r="A43" s="55"/>
      <c r="B43" s="331"/>
      <c r="C43" s="331"/>
      <c r="D43" s="331"/>
      <c r="E43" s="331"/>
      <c r="F43" s="331"/>
      <c r="G43" s="331"/>
      <c r="H43" s="331"/>
    </row>
    <row r="44" spans="1:8" ht="15">
      <c r="A44" s="40" t="s">
        <v>943</v>
      </c>
      <c r="B44" s="331"/>
      <c r="C44" s="331"/>
      <c r="D44" s="331"/>
      <c r="E44" s="331"/>
      <c r="F44" s="331"/>
      <c r="G44" s="331"/>
      <c r="H44" s="331"/>
    </row>
    <row r="45" spans="1:8" ht="5.25" customHeight="1">
      <c r="A45" s="75"/>
      <c r="B45" s="331"/>
      <c r="C45" s="331"/>
      <c r="D45" s="331"/>
      <c r="E45" s="331"/>
      <c r="F45" s="331"/>
      <c r="G45" s="331"/>
      <c r="H45" s="331"/>
    </row>
    <row r="46" spans="1:8">
      <c r="A46" s="75" t="s">
        <v>653</v>
      </c>
      <c r="B46" s="330">
        <v>3.0534470588769014</v>
      </c>
      <c r="C46" s="330">
        <v>4.1113254592916428</v>
      </c>
      <c r="D46" s="330">
        <v>-0.41140757039066173</v>
      </c>
      <c r="E46" s="330">
        <v>4.3392315572849682</v>
      </c>
      <c r="F46" s="330">
        <v>13.470318537908241</v>
      </c>
      <c r="G46" s="330">
        <v>2.6784785941377627</v>
      </c>
      <c r="H46" s="330">
        <v>2.3917181260158884</v>
      </c>
    </row>
    <row r="47" spans="1:8" ht="5.25" customHeight="1">
      <c r="A47" s="75"/>
      <c r="B47" s="331"/>
      <c r="C47" s="331"/>
      <c r="D47" s="331"/>
      <c r="E47" s="331"/>
      <c r="F47" s="331"/>
      <c r="G47" s="331"/>
      <c r="H47" s="331"/>
    </row>
    <row r="48" spans="1:8">
      <c r="A48" s="55" t="s">
        <v>883</v>
      </c>
      <c r="B48" s="331">
        <v>-26.641072320308361</v>
      </c>
      <c r="C48" s="331">
        <v>54.513017738464853</v>
      </c>
      <c r="D48" s="331">
        <v>-0.27767749386983259</v>
      </c>
      <c r="E48" s="331">
        <v>24.250707325193325</v>
      </c>
      <c r="F48" s="331">
        <v>1.5670424089366313</v>
      </c>
      <c r="G48" s="331">
        <v>4.8042870734095846</v>
      </c>
      <c r="H48" s="331">
        <v>6.8858039820510291</v>
      </c>
    </row>
    <row r="49" spans="1:8">
      <c r="A49" s="55" t="s">
        <v>884</v>
      </c>
      <c r="B49" s="331">
        <v>4.7544447413531561</v>
      </c>
      <c r="C49" s="331">
        <v>4.0038043532678573</v>
      </c>
      <c r="D49" s="331">
        <v>-1.5259765599954864</v>
      </c>
      <c r="E49" s="331">
        <v>6.5106516153495404</v>
      </c>
      <c r="F49" s="331">
        <v>16.715538370652581</v>
      </c>
      <c r="G49" s="331">
        <v>2.6925211468695269</v>
      </c>
      <c r="H49" s="331">
        <v>2.304394867283083</v>
      </c>
    </row>
    <row r="50" spans="1:8">
      <c r="A50" s="55" t="s">
        <v>885</v>
      </c>
      <c r="B50" s="331">
        <v>-6.7419595221907214</v>
      </c>
      <c r="C50" s="331">
        <v>7.6583246608161488</v>
      </c>
      <c r="D50" s="331">
        <v>-4.0476844742637219</v>
      </c>
      <c r="E50" s="331">
        <v>6.9774308953163224</v>
      </c>
      <c r="F50" s="331">
        <v>1.0351477456165261</v>
      </c>
      <c r="G50" s="331">
        <v>1.2152501571319696</v>
      </c>
      <c r="H50" s="331">
        <v>1.6848304860528038</v>
      </c>
    </row>
    <row r="51" spans="1:8">
      <c r="A51" s="55" t="s">
        <v>886</v>
      </c>
      <c r="B51" s="331">
        <v>12.432675327015403</v>
      </c>
      <c r="C51" s="331">
        <v>-2.6000929956793648</v>
      </c>
      <c r="D51" s="331">
        <v>3.0380446567816981</v>
      </c>
      <c r="E51" s="331">
        <v>-2.7922195597799577</v>
      </c>
      <c r="F51" s="331">
        <v>20.657983637685255</v>
      </c>
      <c r="G51" s="331">
        <v>2.8123982940187084</v>
      </c>
      <c r="H51" s="331">
        <v>2.0108628641419846</v>
      </c>
    </row>
    <row r="52" spans="1:8">
      <c r="A52" s="55" t="s">
        <v>887</v>
      </c>
      <c r="B52" s="331">
        <v>133.14372594207998</v>
      </c>
      <c r="C52" s="331">
        <v>-53.949391602330678</v>
      </c>
      <c r="D52" s="331">
        <v>4.3647348614337158</v>
      </c>
      <c r="E52" s="331">
        <v>-29.883638885589992</v>
      </c>
      <c r="F52" s="331">
        <v>109.88159505575909</v>
      </c>
      <c r="G52" s="331">
        <v>15.178260674577476</v>
      </c>
      <c r="H52" s="331">
        <v>-2.6458788004325746</v>
      </c>
    </row>
    <row r="53" spans="1:8">
      <c r="A53" s="55"/>
      <c r="B53" s="331"/>
      <c r="C53" s="331"/>
      <c r="D53" s="331"/>
      <c r="E53" s="331"/>
      <c r="F53" s="331"/>
      <c r="G53" s="331"/>
      <c r="H53" s="331"/>
    </row>
    <row r="54" spans="1:8" ht="15">
      <c r="A54" s="40" t="s">
        <v>944</v>
      </c>
      <c r="B54" s="331"/>
      <c r="C54" s="331"/>
      <c r="D54" s="331"/>
      <c r="E54" s="331"/>
      <c r="F54" s="331"/>
      <c r="G54" s="331"/>
      <c r="H54" s="331"/>
    </row>
    <row r="55" spans="1:8" ht="5.25" customHeight="1">
      <c r="A55" s="75"/>
      <c r="B55" s="331"/>
      <c r="C55" s="331"/>
      <c r="D55" s="331"/>
      <c r="E55" s="331"/>
      <c r="F55" s="331"/>
      <c r="G55" s="331"/>
      <c r="H55" s="331"/>
    </row>
    <row r="56" spans="1:8">
      <c r="A56" s="75" t="s">
        <v>653</v>
      </c>
      <c r="B56" s="330">
        <v>3.0534470588761264</v>
      </c>
      <c r="C56" s="330">
        <v>4.1113254592921251</v>
      </c>
      <c r="D56" s="330">
        <v>-0.41140757039036352</v>
      </c>
      <c r="E56" s="330">
        <v>4.3392315572850411</v>
      </c>
      <c r="F56" s="330">
        <v>13.470309335974637</v>
      </c>
      <c r="G56" s="330">
        <v>2.6785145896305207</v>
      </c>
      <c r="H56" s="330">
        <v>2.3916903028391943</v>
      </c>
    </row>
    <row r="57" spans="1:8" ht="5.25" customHeight="1">
      <c r="A57" s="75"/>
      <c r="B57" s="331"/>
      <c r="C57" s="331"/>
      <c r="D57" s="331"/>
      <c r="E57" s="331"/>
      <c r="F57" s="331"/>
      <c r="G57" s="331"/>
      <c r="H57" s="331"/>
    </row>
    <row r="58" spans="1:8">
      <c r="A58" s="55" t="s">
        <v>712</v>
      </c>
      <c r="B58" s="331">
        <v>3.6528443225776774</v>
      </c>
      <c r="C58" s="331">
        <v>7.1438421498139437</v>
      </c>
      <c r="D58" s="331">
        <v>0.25526231415965672</v>
      </c>
      <c r="E58" s="331">
        <v>6.4978778352219475</v>
      </c>
      <c r="F58" s="331">
        <v>15.025278480688801</v>
      </c>
      <c r="G58" s="331">
        <v>3.7847098790124907</v>
      </c>
      <c r="H58" s="331">
        <v>3.4286455635715432</v>
      </c>
    </row>
    <row r="59" spans="1:8">
      <c r="A59" s="55" t="s">
        <v>713</v>
      </c>
      <c r="B59" s="331">
        <v>2.878475761729451</v>
      </c>
      <c r="C59" s="331">
        <v>3.2194340965941195</v>
      </c>
      <c r="D59" s="331">
        <v>-0.61493612002574294</v>
      </c>
      <c r="E59" s="331">
        <v>3.6744452885764951</v>
      </c>
      <c r="F59" s="331">
        <v>12.978392636471145</v>
      </c>
      <c r="G59" s="331">
        <v>2.322227982966719</v>
      </c>
      <c r="H59" s="331">
        <v>2.0529311024927086</v>
      </c>
    </row>
    <row r="60" spans="1:8" ht="15">
      <c r="A60" s="50"/>
      <c r="B60" s="50"/>
      <c r="C60" s="50"/>
      <c r="D60" s="50"/>
      <c r="E60" s="50"/>
      <c r="F60" s="50"/>
      <c r="G60" s="50"/>
      <c r="H60" s="50"/>
    </row>
    <row r="61" spans="1:8" customFormat="1">
      <c r="A61" s="319" t="s">
        <v>667</v>
      </c>
      <c r="B61" s="333"/>
      <c r="C61" s="334"/>
      <c r="D61" s="334"/>
      <c r="E61" s="334"/>
      <c r="F61" s="334"/>
      <c r="G61" s="334"/>
      <c r="H61" s="334"/>
    </row>
    <row r="62" spans="1:8" customFormat="1">
      <c r="A62" s="319"/>
      <c r="B62" s="333"/>
      <c r="C62" s="334"/>
      <c r="D62" s="334"/>
      <c r="E62" s="334"/>
      <c r="F62" s="334"/>
      <c r="G62" s="334"/>
      <c r="H62" s="334"/>
    </row>
    <row r="63" spans="1:8" customFormat="1">
      <c r="A63" s="63" t="s">
        <v>295</v>
      </c>
      <c r="B63" s="333"/>
      <c r="C63" s="334"/>
      <c r="D63" s="334"/>
      <c r="E63" s="334"/>
      <c r="F63" s="334"/>
      <c r="G63" s="334"/>
      <c r="H63" s="334"/>
    </row>
    <row r="64" spans="1:8">
      <c r="A64" s="63" t="s">
        <v>896</v>
      </c>
    </row>
  </sheetData>
  <pageMargins left="0.7" right="0.7" top="0.78740157499999996" bottom="0.78740157499999996" header="0.3" footer="0.3"/>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heetViews>
  <sheetFormatPr baseColWidth="10" defaultColWidth="11.42578125" defaultRowHeight="12.75"/>
  <cols>
    <col min="1" max="1" width="31.85546875" style="392" customWidth="1"/>
    <col min="2" max="2" width="7.85546875" style="392" customWidth="1"/>
    <col min="3" max="4" width="13.5703125" style="392" customWidth="1"/>
    <col min="5" max="5" width="15.28515625" style="392" customWidth="1"/>
    <col min="6" max="7" width="13.5703125" style="392" customWidth="1"/>
    <col min="8" max="8" width="10.28515625" style="392" customWidth="1"/>
    <col min="9" max="9" width="13.5703125" style="392" customWidth="1"/>
    <col min="10" max="10" width="1.42578125" style="392" customWidth="1"/>
    <col min="11" max="11" width="13.5703125" style="392" customWidth="1"/>
    <col min="12" max="12" width="11.42578125" style="113"/>
    <col min="13" max="13" width="11.42578125" style="113" customWidth="1"/>
    <col min="14" max="16384" width="11.42578125" style="113"/>
  </cols>
  <sheetData>
    <row r="1" spans="1:11" ht="15" customHeight="1">
      <c r="A1" s="391" t="s">
        <v>945</v>
      </c>
      <c r="B1" s="113"/>
      <c r="K1"/>
    </row>
    <row r="2" spans="1:11" ht="15" customHeight="1">
      <c r="A2" s="8" t="s">
        <v>946</v>
      </c>
      <c r="B2" s="8"/>
    </row>
    <row r="3" spans="1:11" s="394" customFormat="1" ht="29.25" customHeight="1">
      <c r="A3" s="281" t="s">
        <v>947</v>
      </c>
      <c r="B3" s="352"/>
      <c r="C3" s="393"/>
      <c r="D3" s="393"/>
      <c r="E3" s="393"/>
      <c r="F3" s="393"/>
      <c r="G3" s="393"/>
      <c r="H3" s="393"/>
      <c r="I3" s="393"/>
      <c r="J3" s="393"/>
      <c r="K3" s="393"/>
    </row>
    <row r="4" spans="1:11" ht="45" customHeight="1">
      <c r="A4" s="69" t="s">
        <v>948</v>
      </c>
      <c r="B4" s="50"/>
      <c r="C4" s="623" t="s">
        <v>949</v>
      </c>
      <c r="D4" s="623"/>
      <c r="E4" s="623" t="s">
        <v>950</v>
      </c>
      <c r="F4" s="623"/>
      <c r="G4" s="623"/>
      <c r="H4" s="623"/>
      <c r="I4" s="623"/>
      <c r="J4" s="395"/>
      <c r="K4" s="50" t="s">
        <v>951</v>
      </c>
    </row>
    <row r="5" spans="1:11" ht="30">
      <c r="A5" s="50"/>
      <c r="B5" s="50"/>
      <c r="C5" s="50" t="s">
        <v>952</v>
      </c>
      <c r="D5" s="50" t="s">
        <v>953</v>
      </c>
      <c r="E5" s="50" t="s">
        <v>954</v>
      </c>
      <c r="F5" s="50" t="s">
        <v>955</v>
      </c>
      <c r="G5" s="50" t="s">
        <v>956</v>
      </c>
      <c r="H5" s="50" t="s">
        <v>957</v>
      </c>
      <c r="I5" s="50" t="s">
        <v>958</v>
      </c>
      <c r="J5" s="50"/>
      <c r="K5" s="50"/>
    </row>
    <row r="6" spans="1:11" s="399" customFormat="1" ht="22.5" customHeight="1">
      <c r="A6" s="396" t="s">
        <v>653</v>
      </c>
      <c r="B6" s="396"/>
      <c r="C6" s="397">
        <v>917028.92499999993</v>
      </c>
      <c r="D6" s="397">
        <v>311432.95600000001</v>
      </c>
      <c r="E6" s="397">
        <v>807858.44400000013</v>
      </c>
      <c r="F6" s="397">
        <v>11787.461000000001</v>
      </c>
      <c r="G6" s="397">
        <v>16159.509</v>
      </c>
      <c r="H6" s="398">
        <v>10174.516</v>
      </c>
      <c r="I6" s="397">
        <v>14489.198</v>
      </c>
      <c r="J6" s="397"/>
      <c r="K6" s="397">
        <v>2088931.0090000001</v>
      </c>
    </row>
    <row r="7" spans="1:11" s="399" customFormat="1">
      <c r="A7" s="383"/>
      <c r="B7" s="400" t="s">
        <v>959</v>
      </c>
      <c r="C7" s="401">
        <v>43.899435694575388</v>
      </c>
      <c r="D7" s="401">
        <v>14.908723871598193</v>
      </c>
      <c r="E7" s="401">
        <v>38.673294643020931</v>
      </c>
      <c r="F7" s="401">
        <v>0.56428196762911853</v>
      </c>
      <c r="G7" s="401">
        <v>0.77357791762284089</v>
      </c>
      <c r="H7" s="401">
        <v>0.487068072433406</v>
      </c>
      <c r="I7" s="401">
        <v>0.69361783312011716</v>
      </c>
      <c r="J7" s="402"/>
      <c r="K7" s="401">
        <v>100</v>
      </c>
    </row>
    <row r="8" spans="1:11" s="399" customFormat="1" ht="8.25" customHeight="1">
      <c r="A8" s="383"/>
      <c r="B8" s="383"/>
      <c r="C8" s="403"/>
      <c r="D8" s="403"/>
      <c r="E8" s="403"/>
      <c r="F8" s="403"/>
      <c r="G8" s="403"/>
      <c r="H8" s="403"/>
      <c r="I8" s="403"/>
      <c r="J8" s="404"/>
      <c r="K8" s="403"/>
    </row>
    <row r="9" spans="1:11" s="399" customFormat="1">
      <c r="A9" s="383" t="s">
        <v>690</v>
      </c>
      <c r="B9" s="383"/>
      <c r="C9" s="405">
        <v>163583.511</v>
      </c>
      <c r="D9" s="405">
        <v>49637.133000000002</v>
      </c>
      <c r="E9" s="405">
        <v>183835.46299999999</v>
      </c>
      <c r="F9" s="405">
        <v>7902.3640000000005</v>
      </c>
      <c r="G9" s="405">
        <v>12606.289000000001</v>
      </c>
      <c r="H9" s="405">
        <v>4437.4390000000003</v>
      </c>
      <c r="I9" s="405">
        <v>3842.556</v>
      </c>
      <c r="J9" s="406"/>
      <c r="K9" s="405">
        <v>425844.75499999995</v>
      </c>
    </row>
    <row r="10" spans="1:11" s="399" customFormat="1">
      <c r="A10" s="383"/>
      <c r="B10" s="400" t="s">
        <v>959</v>
      </c>
      <c r="C10" s="401">
        <v>38.413884186503608</v>
      </c>
      <c r="D10" s="401">
        <v>11.656156948557465</v>
      </c>
      <c r="E10" s="401">
        <v>43.169596629175345</v>
      </c>
      <c r="F10" s="401">
        <v>1.8556912835523833</v>
      </c>
      <c r="G10" s="401">
        <v>2.9603015775079822</v>
      </c>
      <c r="H10" s="401">
        <v>1.0420320898398763</v>
      </c>
      <c r="I10" s="401">
        <v>0.90233728486335363</v>
      </c>
      <c r="J10" s="402"/>
      <c r="K10" s="401">
        <v>100</v>
      </c>
    </row>
    <row r="11" spans="1:11" s="399" customFormat="1">
      <c r="A11" s="383" t="s">
        <v>691</v>
      </c>
      <c r="B11" s="383"/>
      <c r="C11" s="405">
        <v>152379.245</v>
      </c>
      <c r="D11" s="405">
        <v>92000.568000000014</v>
      </c>
      <c r="E11" s="405">
        <v>139274.61900000001</v>
      </c>
      <c r="F11" s="405">
        <v>1575.57</v>
      </c>
      <c r="G11" s="405">
        <v>1601.74</v>
      </c>
      <c r="H11" s="405">
        <v>2579.011</v>
      </c>
      <c r="I11" s="405">
        <v>2299.8429999999998</v>
      </c>
      <c r="J11" s="406"/>
      <c r="K11" s="405">
        <v>391710.59600000002</v>
      </c>
    </row>
    <row r="12" spans="1:11" s="399" customFormat="1">
      <c r="A12" s="383"/>
      <c r="B12" s="400" t="s">
        <v>959</v>
      </c>
      <c r="C12" s="401">
        <v>38.90097601546627</v>
      </c>
      <c r="D12" s="401">
        <v>23.486872435791859</v>
      </c>
      <c r="E12" s="401">
        <v>35.555489287810843</v>
      </c>
      <c r="F12" s="401">
        <v>0.40222807758817941</v>
      </c>
      <c r="G12" s="401">
        <v>0.40890903038017384</v>
      </c>
      <c r="H12" s="401">
        <v>0.65839704780413955</v>
      </c>
      <c r="I12" s="401">
        <v>0.58712810515853386</v>
      </c>
      <c r="J12" s="402"/>
      <c r="K12" s="401">
        <v>100</v>
      </c>
    </row>
    <row r="13" spans="1:11" s="399" customFormat="1">
      <c r="A13" s="383" t="s">
        <v>728</v>
      </c>
      <c r="B13" s="383"/>
      <c r="C13" s="405">
        <v>292456.55300000001</v>
      </c>
      <c r="D13" s="405">
        <v>78387.744999999995</v>
      </c>
      <c r="E13" s="405">
        <v>217525.715</v>
      </c>
      <c r="F13" s="405">
        <v>1253.701</v>
      </c>
      <c r="G13" s="405">
        <v>109.93300000000001</v>
      </c>
      <c r="H13" s="405">
        <v>642.14300000000003</v>
      </c>
      <c r="I13" s="405">
        <v>3862.6610000000001</v>
      </c>
      <c r="J13" s="406"/>
      <c r="K13" s="405">
        <v>594238.451</v>
      </c>
    </row>
    <row r="14" spans="1:11" s="399" customFormat="1">
      <c r="A14" s="383"/>
      <c r="B14" s="400" t="s">
        <v>959</v>
      </c>
      <c r="C14" s="401">
        <v>49.215353282482219</v>
      </c>
      <c r="D14" s="401">
        <v>13.191294650840424</v>
      </c>
      <c r="E14" s="401">
        <v>36.605795978692065</v>
      </c>
      <c r="F14" s="401">
        <v>0.21097608172110693</v>
      </c>
      <c r="G14" s="401">
        <v>1.8499812628247445E-2</v>
      </c>
      <c r="H14" s="401">
        <v>0.10806150273840157</v>
      </c>
      <c r="I14" s="401">
        <v>0.65001869089753672</v>
      </c>
      <c r="J14" s="402"/>
      <c r="K14" s="401">
        <v>100</v>
      </c>
    </row>
    <row r="15" spans="1:11" s="399" customFormat="1">
      <c r="A15" s="383" t="s">
        <v>764</v>
      </c>
      <c r="B15" s="383"/>
      <c r="C15" s="405">
        <v>286215.489</v>
      </c>
      <c r="D15" s="405">
        <v>80495.474000000002</v>
      </c>
      <c r="E15" s="405">
        <v>241047.03700000001</v>
      </c>
      <c r="F15" s="405">
        <v>664.22500000000002</v>
      </c>
      <c r="G15" s="405">
        <v>1237.6389999999999</v>
      </c>
      <c r="H15" s="405">
        <v>2308.4169999999999</v>
      </c>
      <c r="I15" s="405">
        <v>4088.7060000000001</v>
      </c>
      <c r="J15" s="406"/>
      <c r="K15" s="405">
        <v>616056.98699999996</v>
      </c>
    </row>
    <row r="16" spans="1:11" s="399" customFormat="1">
      <c r="A16" s="383"/>
      <c r="B16" s="400" t="s">
        <v>959</v>
      </c>
      <c r="C16" s="401">
        <v>46.459255400020325</v>
      </c>
      <c r="D16" s="401">
        <v>13.066238302399128</v>
      </c>
      <c r="E16" s="401">
        <v>39.127392771539171</v>
      </c>
      <c r="F16" s="401">
        <v>0.10781875930578483</v>
      </c>
      <c r="G16" s="401">
        <v>0.20089683683759599</v>
      </c>
      <c r="H16" s="401">
        <v>0.3747083546996603</v>
      </c>
      <c r="I16" s="401">
        <v>0.66368957519834126</v>
      </c>
      <c r="J16" s="402"/>
      <c r="K16" s="401">
        <v>100</v>
      </c>
    </row>
    <row r="17" spans="1:11" s="399" customFormat="1">
      <c r="A17" s="383" t="s">
        <v>694</v>
      </c>
      <c r="B17" s="383"/>
      <c r="C17" s="405">
        <v>7352.5219999999999</v>
      </c>
      <c r="D17" s="405">
        <v>2544.5909999999999</v>
      </c>
      <c r="E17" s="405">
        <v>8681.6849999999995</v>
      </c>
      <c r="F17" s="405">
        <v>377.25600000000003</v>
      </c>
      <c r="G17" s="405">
        <v>603.9079999999999</v>
      </c>
      <c r="H17" s="405">
        <v>186.19199999999998</v>
      </c>
      <c r="I17" s="405">
        <v>188.14599999999999</v>
      </c>
      <c r="J17" s="406"/>
      <c r="K17" s="405">
        <v>19934.3</v>
      </c>
    </row>
    <row r="18" spans="1:11" s="399" customFormat="1">
      <c r="A18" s="383"/>
      <c r="B18" s="400" t="s">
        <v>959</v>
      </c>
      <c r="C18" s="401">
        <v>36.883773194945398</v>
      </c>
      <c r="D18" s="401">
        <v>12.764887655949794</v>
      </c>
      <c r="E18" s="401">
        <v>43.551491650070481</v>
      </c>
      <c r="F18" s="401">
        <v>1.8924968521593435</v>
      </c>
      <c r="G18" s="401">
        <v>3.0294918808285214</v>
      </c>
      <c r="H18" s="401">
        <v>0.93402828290935713</v>
      </c>
      <c r="I18" s="401">
        <v>0.94383048313710538</v>
      </c>
      <c r="J18" s="402"/>
      <c r="K18" s="401">
        <v>100</v>
      </c>
    </row>
    <row r="19" spans="1:11" s="399" customFormat="1">
      <c r="A19" s="383" t="s">
        <v>695</v>
      </c>
      <c r="B19" s="383"/>
      <c r="C19" s="405">
        <v>15041.605</v>
      </c>
      <c r="D19" s="405">
        <v>8367.4449999999997</v>
      </c>
      <c r="E19" s="405">
        <v>17493.924999999999</v>
      </c>
      <c r="F19" s="405">
        <v>14.345000000000001</v>
      </c>
      <c r="G19" s="405">
        <v>0</v>
      </c>
      <c r="H19" s="405">
        <v>21.314</v>
      </c>
      <c r="I19" s="405">
        <v>207.286</v>
      </c>
      <c r="J19" s="406"/>
      <c r="K19" s="405">
        <v>41145.919999999998</v>
      </c>
    </row>
    <row r="20" spans="1:11" s="399" customFormat="1">
      <c r="A20" s="383"/>
      <c r="B20" s="400" t="s">
        <v>959</v>
      </c>
      <c r="C20" s="401">
        <v>36.556735151383172</v>
      </c>
      <c r="D20" s="401">
        <v>20.33602602639581</v>
      </c>
      <c r="E20" s="401">
        <v>42.516791458302549</v>
      </c>
      <c r="F20" s="401">
        <v>3.4863724033877483E-2</v>
      </c>
      <c r="G20" s="401">
        <v>0</v>
      </c>
      <c r="H20" s="401">
        <v>5.180100481408606E-2</v>
      </c>
      <c r="I20" s="401">
        <v>0.50378263507050036</v>
      </c>
      <c r="J20" s="402"/>
      <c r="K20" s="401">
        <v>100</v>
      </c>
    </row>
    <row r="21" spans="1:11" ht="15">
      <c r="A21" s="50"/>
      <c r="B21" s="50"/>
      <c r="C21" s="50"/>
      <c r="D21" s="50"/>
      <c r="E21" s="50"/>
      <c r="F21" s="50"/>
      <c r="G21" s="50"/>
      <c r="H21" s="50"/>
      <c r="I21" s="50"/>
      <c r="J21" s="50"/>
      <c r="K21" s="50"/>
    </row>
    <row r="22" spans="1:11">
      <c r="A22" s="407" t="s">
        <v>667</v>
      </c>
    </row>
    <row r="24" spans="1:11">
      <c r="A24" s="407" t="s">
        <v>295</v>
      </c>
    </row>
    <row r="25" spans="1:11">
      <c r="A25" s="407" t="s">
        <v>960</v>
      </c>
    </row>
    <row r="26" spans="1:11">
      <c r="A26" s="407"/>
    </row>
    <row r="27" spans="1:11">
      <c r="A27" s="407"/>
    </row>
    <row r="28" spans="1:11" ht="14.25">
      <c r="A28" s="407"/>
      <c r="B28" s="408"/>
    </row>
    <row r="29" spans="1:11">
      <c r="A29" s="409"/>
      <c r="K29" s="113"/>
    </row>
    <row r="35" spans="1:11">
      <c r="A35" s="113"/>
      <c r="B35" s="113"/>
      <c r="C35" s="113"/>
      <c r="D35" s="113"/>
      <c r="E35" s="113"/>
      <c r="F35" s="113"/>
      <c r="G35" s="410" t="s">
        <v>961</v>
      </c>
      <c r="H35" s="113"/>
      <c r="I35" s="113"/>
      <c r="J35" s="113"/>
      <c r="K35" s="113"/>
    </row>
  </sheetData>
  <mergeCells count="2">
    <mergeCell ref="C4:D4"/>
    <mergeCell ref="E4:I4"/>
  </mergeCells>
  <pageMargins left="0.7" right="0.7" top="0.78740157499999996" bottom="0.78740157499999996" header="0.3" footer="0.3"/>
  <pageSetup paperSize="9" scale="6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heetViews>
  <sheetFormatPr baseColWidth="10" defaultColWidth="11.42578125" defaultRowHeight="12.75"/>
  <cols>
    <col min="1" max="1" width="11" style="104" customWidth="1"/>
    <col min="2" max="2" width="19" style="104" customWidth="1"/>
    <col min="3" max="3" width="10.28515625" style="104" customWidth="1"/>
    <col min="4" max="10" width="13.5703125" customWidth="1"/>
    <col min="11" max="11" width="10.85546875" customWidth="1"/>
    <col min="12" max="16384" width="11.42578125" style="104"/>
  </cols>
  <sheetData>
    <row r="1" spans="1:10" s="104" customFormat="1" ht="15.75">
      <c r="A1" s="160" t="s">
        <v>962</v>
      </c>
      <c r="B1" s="7"/>
      <c r="C1"/>
      <c r="D1"/>
      <c r="E1"/>
      <c r="F1"/>
      <c r="G1"/>
      <c r="H1"/>
      <c r="I1"/>
      <c r="J1"/>
    </row>
    <row r="2" spans="1:10" s="104" customFormat="1" ht="18.75">
      <c r="A2" s="8" t="s">
        <v>946</v>
      </c>
      <c r="B2" s="384"/>
      <c r="C2"/>
      <c r="D2"/>
      <c r="E2"/>
      <c r="F2"/>
      <c r="G2"/>
      <c r="H2"/>
      <c r="I2"/>
      <c r="J2"/>
    </row>
    <row r="3" spans="1:10" s="412" customFormat="1" ht="18.75">
      <c r="A3" s="281" t="s">
        <v>963</v>
      </c>
      <c r="B3" s="411"/>
      <c r="C3" s="286"/>
      <c r="D3" s="286"/>
      <c r="E3" s="286"/>
      <c r="F3" s="286"/>
      <c r="G3" s="286"/>
      <c r="H3" s="286"/>
      <c r="I3" s="286"/>
      <c r="J3" s="286"/>
    </row>
    <row r="4" spans="1:10" s="104" customFormat="1" ht="60">
      <c r="A4" s="413"/>
      <c r="B4" s="414" t="s">
        <v>948</v>
      </c>
      <c r="C4" s="413"/>
      <c r="D4" s="413" t="s">
        <v>964</v>
      </c>
      <c r="E4" s="413" t="s">
        <v>965</v>
      </c>
      <c r="F4" s="413" t="s">
        <v>966</v>
      </c>
      <c r="G4" s="413" t="s">
        <v>967</v>
      </c>
      <c r="H4" s="413" t="s">
        <v>968</v>
      </c>
      <c r="I4" s="413" t="s">
        <v>969</v>
      </c>
      <c r="J4" s="413" t="s">
        <v>763</v>
      </c>
    </row>
    <row r="5" spans="1:10" s="416" customFormat="1" ht="15">
      <c r="A5" s="415" t="s">
        <v>653</v>
      </c>
      <c r="B5" s="415"/>
      <c r="C5" s="415"/>
      <c r="D5" s="263">
        <v>1221476.362</v>
      </c>
      <c r="E5" s="263">
        <v>816799.41400000011</v>
      </c>
      <c r="F5" s="263">
        <v>2702.0079999999998</v>
      </c>
      <c r="G5" s="263">
        <v>5983.9890000000005</v>
      </c>
      <c r="H5" s="263">
        <v>552.80999999999995</v>
      </c>
      <c r="I5" s="263">
        <v>7717.0759999999991</v>
      </c>
      <c r="J5" s="263">
        <v>2055231.659</v>
      </c>
    </row>
    <row r="6" spans="1:10" s="416" customFormat="1">
      <c r="A6" s="75"/>
      <c r="B6" s="75"/>
      <c r="C6" s="417" t="s">
        <v>959</v>
      </c>
      <c r="D6" s="418">
        <v>59.432539229875694</v>
      </c>
      <c r="E6" s="418">
        <v>39.742449977508841</v>
      </c>
      <c r="F6" s="418">
        <v>0.13146975369748329</v>
      </c>
      <c r="G6" s="418">
        <v>0.29115885665714147</v>
      </c>
      <c r="H6" s="418">
        <v>2.6897697764590535E-2</v>
      </c>
      <c r="I6" s="418">
        <v>0.37548448449625599</v>
      </c>
      <c r="J6" s="418">
        <v>100</v>
      </c>
    </row>
    <row r="7" spans="1:10" s="104" customFormat="1">
      <c r="A7" s="389"/>
      <c r="B7" s="389"/>
      <c r="C7" s="55"/>
      <c r="D7" s="389"/>
      <c r="E7" s="389"/>
      <c r="F7" s="389"/>
      <c r="G7" s="389"/>
      <c r="H7" s="389"/>
      <c r="I7" s="389"/>
      <c r="J7" s="389"/>
    </row>
    <row r="8" spans="1:10" s="416" customFormat="1">
      <c r="A8" s="42" t="s">
        <v>690</v>
      </c>
      <c r="B8" s="252"/>
      <c r="C8" s="55"/>
      <c r="D8" s="56">
        <v>204183.49100000001</v>
      </c>
      <c r="E8" s="56">
        <v>203737.946</v>
      </c>
      <c r="F8" s="56">
        <v>131.61600000000001</v>
      </c>
      <c r="G8" s="56">
        <v>60.56</v>
      </c>
      <c r="H8" s="56">
        <v>34.716000000000001</v>
      </c>
      <c r="I8" s="56">
        <v>0</v>
      </c>
      <c r="J8" s="56">
        <v>408148.32900000003</v>
      </c>
    </row>
    <row r="9" spans="1:10" s="416" customFormat="1">
      <c r="A9" s="42"/>
      <c r="B9" s="252"/>
      <c r="C9" s="417" t="s">
        <v>959</v>
      </c>
      <c r="D9" s="418">
        <v>50.026785972704545</v>
      </c>
      <c r="E9" s="418">
        <v>49.917623453016752</v>
      </c>
      <c r="F9" s="418">
        <v>3.2247100048766832E-2</v>
      </c>
      <c r="G9" s="418">
        <v>1.4837742971624416E-2</v>
      </c>
      <c r="H9" s="418">
        <v>8.5057312583043804E-3</v>
      </c>
      <c r="I9" s="418">
        <v>0</v>
      </c>
      <c r="J9" s="418">
        <v>100</v>
      </c>
    </row>
    <row r="10" spans="1:10" s="416" customFormat="1">
      <c r="A10" s="42" t="s">
        <v>691</v>
      </c>
      <c r="B10" s="75"/>
      <c r="C10" s="55"/>
      <c r="D10" s="56">
        <v>244323.65</v>
      </c>
      <c r="E10" s="56">
        <v>133765.80300000001</v>
      </c>
      <c r="F10" s="56">
        <v>289.46100000000001</v>
      </c>
      <c r="G10" s="56">
        <v>5890.2830000000004</v>
      </c>
      <c r="H10" s="56">
        <v>485.99099999999999</v>
      </c>
      <c r="I10" s="56">
        <v>6549.3419999999996</v>
      </c>
      <c r="J10" s="56">
        <v>391304.52999999997</v>
      </c>
    </row>
    <row r="11" spans="1:10" s="416" customFormat="1">
      <c r="A11" s="42"/>
      <c r="B11" s="75"/>
      <c r="C11" s="417" t="s">
        <v>959</v>
      </c>
      <c r="D11" s="418">
        <v>62.438237042642989</v>
      </c>
      <c r="E11" s="418">
        <v>34.184578185179717</v>
      </c>
      <c r="F11" s="418">
        <v>7.3973332227970895E-2</v>
      </c>
      <c r="G11" s="418">
        <v>1.5052938436465328</v>
      </c>
      <c r="H11" s="418">
        <v>0.12419764217909771</v>
      </c>
      <c r="I11" s="418">
        <v>1.6737199541237102</v>
      </c>
      <c r="J11" s="418">
        <v>100</v>
      </c>
    </row>
    <row r="12" spans="1:10" s="416" customFormat="1">
      <c r="A12" s="42" t="s">
        <v>728</v>
      </c>
      <c r="B12" s="75"/>
      <c r="C12" s="55"/>
      <c r="D12" s="56">
        <v>355850.98499999999</v>
      </c>
      <c r="E12" s="56">
        <v>214602.226</v>
      </c>
      <c r="F12" s="56">
        <v>2104.7689999999998</v>
      </c>
      <c r="G12" s="56">
        <v>8.1999999999999993</v>
      </c>
      <c r="H12" s="56">
        <v>28.503</v>
      </c>
      <c r="I12" s="56">
        <v>172.125</v>
      </c>
      <c r="J12" s="56">
        <v>572766.80799999996</v>
      </c>
    </row>
    <row r="13" spans="1:10" s="416" customFormat="1">
      <c r="A13" s="42"/>
      <c r="B13" s="75"/>
      <c r="C13" s="417" t="s">
        <v>959</v>
      </c>
      <c r="D13" s="418">
        <v>62.128422951491977</v>
      </c>
      <c r="E13" s="418">
        <v>37.467643551020856</v>
      </c>
      <c r="F13" s="418">
        <v>0.36747398253566393</v>
      </c>
      <c r="G13" s="418">
        <v>1.431647205366691E-3</v>
      </c>
      <c r="H13" s="418">
        <v>4.9763707676300966E-3</v>
      </c>
      <c r="I13" s="418">
        <v>3.005149697850508E-2</v>
      </c>
      <c r="J13" s="418">
        <v>100</v>
      </c>
    </row>
    <row r="14" spans="1:10" s="416" customFormat="1">
      <c r="A14" s="42" t="s">
        <v>764</v>
      </c>
      <c r="B14" s="75"/>
      <c r="C14" s="55"/>
      <c r="D14" s="56">
        <v>385789.3</v>
      </c>
      <c r="E14" s="56">
        <v>236122.79399999999</v>
      </c>
      <c r="F14" s="56">
        <v>176.16200000000001</v>
      </c>
      <c r="G14" s="56">
        <v>20.672000000000001</v>
      </c>
      <c r="H14" s="56">
        <v>3.6</v>
      </c>
      <c r="I14" s="56">
        <v>972.91700000000003</v>
      </c>
      <c r="J14" s="56">
        <v>623085.44500000007</v>
      </c>
    </row>
    <row r="15" spans="1:10" s="416" customFormat="1">
      <c r="A15" s="42"/>
      <c r="B15" s="75"/>
      <c r="C15" s="417" t="s">
        <v>959</v>
      </c>
      <c r="D15" s="418">
        <v>61.91595440012243</v>
      </c>
      <c r="E15" s="418">
        <v>37.895732582872313</v>
      </c>
      <c r="F15" s="418">
        <v>2.8272526892359037E-2</v>
      </c>
      <c r="G15" s="419">
        <v>3.3176830185786153E-3</v>
      </c>
      <c r="H15" s="418">
        <v>5.7776987552646166E-4</v>
      </c>
      <c r="I15" s="418">
        <v>0.15614503721877179</v>
      </c>
      <c r="J15" s="418">
        <v>100</v>
      </c>
    </row>
    <row r="16" spans="1:10" s="416" customFormat="1">
      <c r="A16" s="42" t="s">
        <v>694</v>
      </c>
      <c r="B16" s="75"/>
      <c r="C16" s="55"/>
      <c r="D16" s="56">
        <v>9042.5149999999994</v>
      </c>
      <c r="E16" s="56">
        <v>9716.0789999999997</v>
      </c>
      <c r="F16" s="56">
        <v>0</v>
      </c>
      <c r="G16" s="56">
        <v>4.274</v>
      </c>
      <c r="H16" s="56">
        <v>0</v>
      </c>
      <c r="I16" s="56">
        <v>0</v>
      </c>
      <c r="J16" s="56">
        <v>18762.867999999999</v>
      </c>
    </row>
    <row r="17" spans="1:11" s="416" customFormat="1">
      <c r="A17" s="42"/>
      <c r="B17" s="75"/>
      <c r="C17" s="417" t="s">
        <v>959</v>
      </c>
      <c r="D17" s="418">
        <v>48.193671671089945</v>
      </c>
      <c r="E17" s="418">
        <v>51.783549295342269</v>
      </c>
      <c r="F17" s="418">
        <v>0</v>
      </c>
      <c r="G17" s="418">
        <v>2.277903356778932E-2</v>
      </c>
      <c r="H17" s="418">
        <v>0</v>
      </c>
      <c r="I17" s="418">
        <v>0</v>
      </c>
      <c r="J17" s="418">
        <v>100</v>
      </c>
    </row>
    <row r="18" spans="1:11" s="416" customFormat="1">
      <c r="A18" s="42" t="s">
        <v>695</v>
      </c>
      <c r="B18" s="75"/>
      <c r="C18" s="55"/>
      <c r="D18" s="56">
        <v>22286.420999999998</v>
      </c>
      <c r="E18" s="56">
        <v>18854.565999999999</v>
      </c>
      <c r="F18" s="56">
        <v>0</v>
      </c>
      <c r="G18" s="56">
        <v>0</v>
      </c>
      <c r="H18" s="56">
        <v>0</v>
      </c>
      <c r="I18" s="56">
        <v>22.692</v>
      </c>
      <c r="J18" s="56">
        <v>41163.678999999996</v>
      </c>
    </row>
    <row r="19" spans="1:11" s="416" customFormat="1">
      <c r="A19" s="42"/>
      <c r="B19" s="75"/>
      <c r="C19" s="417" t="s">
        <v>959</v>
      </c>
      <c r="D19" s="418">
        <v>54.140984337187156</v>
      </c>
      <c r="E19" s="418">
        <v>45.803889394823045</v>
      </c>
      <c r="F19" s="418">
        <v>0</v>
      </c>
      <c r="G19" s="418">
        <v>0</v>
      </c>
      <c r="H19" s="418">
        <v>0</v>
      </c>
      <c r="I19" s="418">
        <v>5.5126267989797514E-2</v>
      </c>
      <c r="J19" s="418">
        <v>100</v>
      </c>
    </row>
    <row r="20" spans="1:11" ht="15">
      <c r="A20" s="413"/>
      <c r="B20" s="413"/>
      <c r="C20" s="413"/>
      <c r="D20" s="413"/>
      <c r="E20" s="413"/>
      <c r="F20" s="413"/>
      <c r="G20" s="413"/>
      <c r="H20" s="413"/>
      <c r="I20" s="413"/>
      <c r="J20" s="413"/>
      <c r="K20" s="104"/>
    </row>
    <row r="21" spans="1:11">
      <c r="A21" s="407" t="s">
        <v>667</v>
      </c>
      <c r="B21" s="420"/>
      <c r="C21" s="420"/>
    </row>
    <row r="22" spans="1:11">
      <c r="A22" s="420"/>
      <c r="B22" s="420"/>
      <c r="C22" s="420"/>
    </row>
    <row r="23" spans="1:11">
      <c r="A23" s="420"/>
      <c r="B23" s="420"/>
      <c r="C23" s="420"/>
    </row>
    <row r="24" spans="1:11" ht="13.5">
      <c r="A24" s="233"/>
      <c r="B24" s="233"/>
      <c r="C24" s="233"/>
    </row>
    <row r="25" spans="1:11" ht="13.5">
      <c r="A25" s="233"/>
      <c r="B25" s="233"/>
      <c r="C25" s="233"/>
    </row>
  </sheetData>
  <pageMargins left="0.70866141732283472" right="0.70866141732283472" top="0.78740157480314965" bottom="0.78740157480314965" header="0.31496062992125984" footer="0.31496062992125984"/>
  <pageSetup paperSize="9" scale="6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activeCell="A20" sqref="A20"/>
    </sheetView>
  </sheetViews>
  <sheetFormatPr baseColWidth="10" defaultRowHeight="12.75"/>
  <cols>
    <col min="1" max="1" width="44.140625" customWidth="1"/>
    <col min="2" max="5" width="11.5703125" bestFit="1" customWidth="1"/>
  </cols>
  <sheetData>
    <row r="1" spans="1:11" ht="15" customHeight="1">
      <c r="A1" s="218" t="s">
        <v>970</v>
      </c>
    </row>
    <row r="2" spans="1:11" ht="15" customHeight="1">
      <c r="A2" s="8" t="s">
        <v>946</v>
      </c>
    </row>
    <row r="3" spans="1:11" s="286" customFormat="1" ht="23.25" customHeight="1">
      <c r="A3" s="281" t="s">
        <v>971</v>
      </c>
    </row>
    <row r="4" spans="1:11" ht="16.5">
      <c r="A4" s="413" t="s">
        <v>972</v>
      </c>
      <c r="B4" s="413"/>
      <c r="C4" s="413"/>
      <c r="D4" s="413"/>
      <c r="E4" s="413"/>
    </row>
    <row r="5" spans="1:11" ht="15">
      <c r="A5" s="413"/>
      <c r="B5" s="413">
        <v>2016</v>
      </c>
      <c r="C5" s="413">
        <v>2017</v>
      </c>
      <c r="D5" s="413">
        <v>2018</v>
      </c>
      <c r="E5" s="413">
        <v>2019</v>
      </c>
    </row>
    <row r="6" spans="1:11" s="149" customFormat="1" ht="21.75" customHeight="1">
      <c r="A6" s="415" t="s">
        <v>653</v>
      </c>
      <c r="B6" s="421">
        <v>1990471.2480000001</v>
      </c>
      <c r="C6" s="421">
        <v>2036757.057</v>
      </c>
      <c r="D6" s="421">
        <v>2085742.2</v>
      </c>
      <c r="E6" s="421">
        <v>2102808.4080000003</v>
      </c>
      <c r="G6" s="235"/>
      <c r="H6" s="235"/>
      <c r="I6" s="235"/>
      <c r="J6" s="235"/>
      <c r="K6" s="235"/>
    </row>
    <row r="7" spans="1:11" ht="5.25" customHeight="1">
      <c r="A7" s="75"/>
      <c r="B7" s="56"/>
      <c r="C7" s="56"/>
      <c r="D7" s="422"/>
      <c r="E7" s="422"/>
    </row>
    <row r="8" spans="1:11">
      <c r="A8" s="55" t="s">
        <v>748</v>
      </c>
      <c r="B8" s="56">
        <v>803825.88899999997</v>
      </c>
      <c r="C8" s="56">
        <v>817338.4580000001</v>
      </c>
      <c r="D8" s="56">
        <v>839409.62100000004</v>
      </c>
      <c r="E8" s="56">
        <v>827651.50100000005</v>
      </c>
    </row>
    <row r="9" spans="1:11">
      <c r="A9" s="55" t="s">
        <v>749</v>
      </c>
      <c r="B9" s="56">
        <v>1134483.8770000001</v>
      </c>
      <c r="C9" s="56">
        <v>1162876.781</v>
      </c>
      <c r="D9" s="56">
        <v>1186074.145</v>
      </c>
      <c r="E9" s="56">
        <v>1213795.858</v>
      </c>
    </row>
    <row r="10" spans="1:11">
      <c r="A10" s="55" t="s">
        <v>750</v>
      </c>
      <c r="B10" s="56">
        <v>52161.481999999996</v>
      </c>
      <c r="C10" s="56">
        <v>56541.818000000007</v>
      </c>
      <c r="D10" s="56">
        <v>60258.433999999994</v>
      </c>
      <c r="E10" s="56">
        <v>61361.048999999999</v>
      </c>
    </row>
    <row r="11" spans="1:11" ht="15">
      <c r="A11" s="413"/>
      <c r="B11" s="413"/>
      <c r="C11" s="413"/>
      <c r="D11" s="413"/>
      <c r="E11" s="413"/>
    </row>
    <row r="12" spans="1:11">
      <c r="A12" s="407" t="s">
        <v>667</v>
      </c>
    </row>
    <row r="14" spans="1:11">
      <c r="A14" s="407" t="s">
        <v>295</v>
      </c>
    </row>
    <row r="15" spans="1:11">
      <c r="A15" s="407" t="s">
        <v>973</v>
      </c>
    </row>
    <row r="22" spans="2:8" ht="27" customHeight="1">
      <c r="B22" s="423"/>
      <c r="C22" s="423"/>
      <c r="D22" s="423"/>
      <c r="E22" s="423"/>
      <c r="F22" s="424"/>
      <c r="G22" s="424"/>
      <c r="H22" s="424"/>
    </row>
    <row r="23" spans="2:8">
      <c r="B23" s="423"/>
      <c r="C23" s="423"/>
      <c r="D23" s="423"/>
      <c r="E23" s="423"/>
    </row>
    <row r="24" spans="2:8">
      <c r="B24" s="423"/>
      <c r="C24" s="423"/>
      <c r="D24" s="423"/>
      <c r="E24" s="423"/>
    </row>
    <row r="25" spans="2:8">
      <c r="B25" s="385"/>
      <c r="C25" s="385"/>
      <c r="D25" s="385"/>
      <c r="E25" s="385"/>
    </row>
    <row r="43" spans="1:6">
      <c r="A43" s="385"/>
    </row>
    <row r="46" spans="1:6">
      <c r="F46" s="425" t="s">
        <v>961</v>
      </c>
    </row>
  </sheetData>
  <pageMargins left="0.70866141732283472" right="0.70866141732283472" top="0.78740157480314965" bottom="0.78740157480314965" header="0.31496062992125984" footer="0.31496062992125984"/>
  <pageSetup paperSize="9" scale="70" orientation="portrait" r:id="rId1"/>
  <colBreaks count="1" manualBreakCount="1">
    <brk id="5"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heetViews>
  <sheetFormatPr baseColWidth="10" defaultRowHeight="12.75"/>
  <cols>
    <col min="1" max="1" width="10.7109375" style="119" customWidth="1"/>
    <col min="2" max="2" width="18.85546875" style="119" customWidth="1"/>
    <col min="3" max="3" width="11.7109375" style="367" customWidth="1"/>
    <col min="4" max="4" width="11.7109375" style="426" customWidth="1"/>
    <col min="5" max="5" width="12.140625" style="426" customWidth="1"/>
    <col min="6" max="11" width="11.7109375" style="426" customWidth="1"/>
  </cols>
  <sheetData>
    <row r="1" spans="1:11" ht="15" customHeight="1">
      <c r="A1" s="160" t="s">
        <v>974</v>
      </c>
      <c r="B1" s="7"/>
      <c r="C1" s="349"/>
    </row>
    <row r="2" spans="1:11" ht="15" customHeight="1">
      <c r="A2" s="8" t="s">
        <v>975</v>
      </c>
      <c r="B2" s="6"/>
      <c r="C2" s="350"/>
      <c r="D2" s="427"/>
      <c r="E2" s="427"/>
      <c r="F2" s="427"/>
      <c r="G2" s="427"/>
      <c r="H2" s="428"/>
      <c r="I2" s="428"/>
      <c r="J2" s="428"/>
      <c r="K2" s="428"/>
    </row>
    <row r="3" spans="1:11" ht="27.75" customHeight="1">
      <c r="A3" s="281" t="s">
        <v>976</v>
      </c>
      <c r="B3" s="352"/>
      <c r="C3" s="352"/>
      <c r="D3" s="429"/>
      <c r="E3" s="429"/>
      <c r="F3" s="429"/>
      <c r="G3" s="429"/>
      <c r="H3" s="430"/>
      <c r="I3" s="430"/>
      <c r="J3" s="430"/>
      <c r="K3" s="430"/>
    </row>
    <row r="4" spans="1:11" ht="36.75" customHeight="1">
      <c r="A4" s="413"/>
      <c r="B4" s="413" t="s">
        <v>977</v>
      </c>
      <c r="C4" s="413"/>
      <c r="D4" s="624" t="s">
        <v>949</v>
      </c>
      <c r="E4" s="624"/>
      <c r="F4" s="624" t="s">
        <v>950</v>
      </c>
      <c r="G4" s="624"/>
      <c r="H4" s="624"/>
      <c r="I4" s="624"/>
      <c r="J4" s="624"/>
      <c r="K4" s="431" t="s">
        <v>978</v>
      </c>
    </row>
    <row r="5" spans="1:11" ht="37.5" customHeight="1">
      <c r="A5" s="413"/>
      <c r="B5" s="413"/>
      <c r="C5" s="413" t="s">
        <v>907</v>
      </c>
      <c r="D5" s="413" t="s">
        <v>952</v>
      </c>
      <c r="E5" s="413" t="s">
        <v>953</v>
      </c>
      <c r="F5" s="413" t="s">
        <v>979</v>
      </c>
      <c r="G5" s="413" t="s">
        <v>955</v>
      </c>
      <c r="H5" s="431" t="s">
        <v>980</v>
      </c>
      <c r="I5" s="413" t="s">
        <v>957</v>
      </c>
      <c r="J5" s="413" t="s">
        <v>958</v>
      </c>
      <c r="K5" s="413"/>
    </row>
    <row r="6" spans="1:11" ht="6" customHeight="1">
      <c r="A6" s="432"/>
      <c r="B6" s="433"/>
      <c r="C6" s="434"/>
      <c r="D6" s="435"/>
      <c r="E6" s="435"/>
      <c r="F6" s="435"/>
      <c r="G6" s="435"/>
      <c r="H6" s="435"/>
      <c r="I6" s="435"/>
      <c r="J6" s="435"/>
      <c r="K6" s="435"/>
    </row>
    <row r="7" spans="1:11" ht="15">
      <c r="A7" s="171" t="s">
        <v>726</v>
      </c>
      <c r="B7" s="130"/>
      <c r="C7" s="436"/>
      <c r="D7" s="437"/>
      <c r="E7" s="437"/>
      <c r="F7" s="437"/>
      <c r="G7" s="437"/>
      <c r="H7" s="438"/>
      <c r="I7" s="438"/>
      <c r="J7" s="438"/>
      <c r="K7" s="438"/>
    </row>
    <row r="8" spans="1:11" ht="5.25" customHeight="1">
      <c r="A8" s="209"/>
      <c r="B8" s="130"/>
      <c r="C8" s="436"/>
      <c r="D8" s="437"/>
      <c r="E8" s="437"/>
      <c r="F8" s="437"/>
      <c r="G8" s="437"/>
      <c r="H8" s="438"/>
      <c r="I8" s="438"/>
      <c r="J8" s="438"/>
      <c r="K8" s="438"/>
    </row>
    <row r="9" spans="1:11" ht="15">
      <c r="A9" s="40" t="s">
        <v>653</v>
      </c>
      <c r="B9" s="75"/>
      <c r="C9" s="436">
        <v>237</v>
      </c>
      <c r="D9" s="439">
        <v>151.52138284263654</v>
      </c>
      <c r="E9" s="439">
        <v>51.45830286202802</v>
      </c>
      <c r="F9" s="439">
        <v>133.48306169947764</v>
      </c>
      <c r="G9" s="439">
        <v>1.9476510960912681</v>
      </c>
      <c r="H9" s="439">
        <v>2.670047893787026</v>
      </c>
      <c r="I9" s="439">
        <v>1.6811429738429799</v>
      </c>
      <c r="J9" s="439">
        <v>2.3940611439718369</v>
      </c>
      <c r="K9" s="439">
        <v>345.15565051183529</v>
      </c>
    </row>
    <row r="10" spans="1:11" ht="5.25" customHeight="1">
      <c r="A10" s="74"/>
      <c r="B10" s="75"/>
      <c r="C10" s="436"/>
      <c r="D10" s="439"/>
      <c r="E10" s="439"/>
      <c r="F10" s="439"/>
      <c r="G10" s="439"/>
      <c r="H10" s="439"/>
      <c r="I10" s="439"/>
      <c r="J10" s="439"/>
      <c r="K10" s="439"/>
    </row>
    <row r="11" spans="1:11">
      <c r="A11" s="42" t="s">
        <v>690</v>
      </c>
      <c r="B11" s="55"/>
      <c r="C11" s="417">
        <v>16</v>
      </c>
      <c r="D11" s="440">
        <v>168.8159617339436</v>
      </c>
      <c r="E11" s="440">
        <v>51.224847137011679</v>
      </c>
      <c r="F11" s="440">
        <v>189.71570115737276</v>
      </c>
      <c r="G11" s="440">
        <v>8.1551323264585847</v>
      </c>
      <c r="H11" s="440">
        <v>13.009519042729398</v>
      </c>
      <c r="I11" s="440">
        <v>4.5793767834015302</v>
      </c>
      <c r="J11" s="440">
        <v>3.9654656064726188</v>
      </c>
      <c r="K11" s="440">
        <v>439.46600378739015</v>
      </c>
    </row>
    <row r="12" spans="1:11">
      <c r="A12" s="42" t="s">
        <v>691</v>
      </c>
      <c r="B12" s="55"/>
      <c r="C12" s="417">
        <v>40</v>
      </c>
      <c r="D12" s="440">
        <v>155.99776925565416</v>
      </c>
      <c r="E12" s="440">
        <v>94.185289986527494</v>
      </c>
      <c r="F12" s="440">
        <v>142.58194991011501</v>
      </c>
      <c r="G12" s="440">
        <v>1.6129847953120584</v>
      </c>
      <c r="H12" s="440">
        <v>1.6397762498925066</v>
      </c>
      <c r="I12" s="440">
        <v>2.6402543396628189</v>
      </c>
      <c r="J12" s="440">
        <v>2.3544569842056338</v>
      </c>
      <c r="K12" s="440">
        <v>401.01248152136969</v>
      </c>
    </row>
    <row r="13" spans="1:11">
      <c r="A13" s="42" t="s">
        <v>728</v>
      </c>
      <c r="B13" s="55"/>
      <c r="C13" s="417">
        <v>67</v>
      </c>
      <c r="D13" s="440">
        <v>144.56212572001397</v>
      </c>
      <c r="E13" s="440">
        <v>38.747290602164753</v>
      </c>
      <c r="F13" s="440">
        <v>107.52359431373702</v>
      </c>
      <c r="G13" s="440">
        <v>0.61970805481423852</v>
      </c>
      <c r="H13" s="440">
        <v>5.4340202001827931E-2</v>
      </c>
      <c r="I13" s="440">
        <v>0.31741315468567033</v>
      </c>
      <c r="J13" s="440">
        <v>1.9093245795583007</v>
      </c>
      <c r="K13" s="440">
        <v>293.73379662697579</v>
      </c>
    </row>
    <row r="14" spans="1:11">
      <c r="A14" s="42" t="s">
        <v>764</v>
      </c>
      <c r="B14" s="55"/>
      <c r="C14" s="417">
        <v>94</v>
      </c>
      <c r="D14" s="440">
        <v>148.28081737578916</v>
      </c>
      <c r="E14" s="440">
        <v>41.702616170334458</v>
      </c>
      <c r="F14" s="440">
        <v>124.88021454482532</v>
      </c>
      <c r="G14" s="440">
        <v>0.34411773543616136</v>
      </c>
      <c r="H14" s="440">
        <v>0.64118864837588962</v>
      </c>
      <c r="I14" s="440">
        <v>1.1959309428015166</v>
      </c>
      <c r="J14" s="440">
        <v>2.1182524740626225</v>
      </c>
      <c r="K14" s="440">
        <v>319.16313789162513</v>
      </c>
    </row>
    <row r="15" spans="1:11">
      <c r="A15" s="42" t="s">
        <v>694</v>
      </c>
      <c r="B15" s="55"/>
      <c r="C15" s="417">
        <v>2</v>
      </c>
      <c r="D15" s="440">
        <v>167.19777146105741</v>
      </c>
      <c r="E15" s="440">
        <v>57.864491188175101</v>
      </c>
      <c r="F15" s="440">
        <v>197.42319499715748</v>
      </c>
      <c r="G15" s="440">
        <v>8.5788743604320636</v>
      </c>
      <c r="H15" s="440">
        <v>13.732984650369529</v>
      </c>
      <c r="I15" s="440">
        <v>4.2340420693575895</v>
      </c>
      <c r="J15" s="440">
        <v>4.2784764070494603</v>
      </c>
      <c r="K15" s="440">
        <v>453.30983513359865</v>
      </c>
    </row>
    <row r="16" spans="1:11">
      <c r="A16" s="42" t="s">
        <v>695</v>
      </c>
      <c r="B16" s="55"/>
      <c r="C16" s="417">
        <v>18</v>
      </c>
      <c r="D16" s="440">
        <v>137.89390452966146</v>
      </c>
      <c r="E16" s="440">
        <v>76.708546859673092</v>
      </c>
      <c r="F16" s="440">
        <v>160.3755466121506</v>
      </c>
      <c r="G16" s="440">
        <v>0.13150777862322494</v>
      </c>
      <c r="H16" s="440">
        <v>0</v>
      </c>
      <c r="I16" s="440">
        <v>0.19539608181076448</v>
      </c>
      <c r="J16" s="440">
        <v>1.9002942767301363</v>
      </c>
      <c r="K16" s="440">
        <v>377.20519613864928</v>
      </c>
    </row>
    <row r="17" spans="1:11">
      <c r="A17" s="74"/>
      <c r="B17" s="75"/>
      <c r="C17" s="436"/>
      <c r="D17" s="440"/>
      <c r="E17" s="440"/>
      <c r="F17" s="440"/>
      <c r="G17" s="440"/>
      <c r="H17" s="440"/>
      <c r="I17" s="440"/>
      <c r="J17" s="440"/>
      <c r="K17" s="440"/>
    </row>
    <row r="18" spans="1:11" ht="16.5">
      <c r="A18" s="171" t="s">
        <v>981</v>
      </c>
      <c r="B18" s="130"/>
      <c r="C18" s="436"/>
      <c r="D18" s="441"/>
      <c r="E18" s="441"/>
      <c r="F18" s="441"/>
      <c r="G18" s="441"/>
      <c r="H18" s="442"/>
      <c r="I18" s="442"/>
      <c r="J18" s="442"/>
      <c r="K18" s="442"/>
    </row>
    <row r="19" spans="1:11" ht="5.25" customHeight="1">
      <c r="A19" s="209"/>
      <c r="B19" s="130"/>
      <c r="C19" s="436"/>
      <c r="D19" s="441"/>
      <c r="E19" s="441"/>
      <c r="F19" s="441"/>
      <c r="G19" s="441"/>
      <c r="H19" s="442"/>
      <c r="I19" s="442"/>
      <c r="J19" s="442"/>
      <c r="K19" s="442"/>
    </row>
    <row r="20" spans="1:11" ht="15">
      <c r="A20" s="40" t="s">
        <v>654</v>
      </c>
      <c r="B20" s="75"/>
      <c r="C20" s="436">
        <v>237</v>
      </c>
      <c r="D20" s="439">
        <v>151.52138284263654</v>
      </c>
      <c r="E20" s="439">
        <v>51.45830286202802</v>
      </c>
      <c r="F20" s="439">
        <v>133.48306169947764</v>
      </c>
      <c r="G20" s="439">
        <v>1.9476510960912681</v>
      </c>
      <c r="H20" s="439">
        <v>2.670047893787026</v>
      </c>
      <c r="I20" s="439">
        <v>1.6811429738429799</v>
      </c>
      <c r="J20" s="439">
        <v>2.3940611439718369</v>
      </c>
      <c r="K20" s="439">
        <v>345.15565051183529</v>
      </c>
    </row>
    <row r="21" spans="1:11" ht="5.25" customHeight="1">
      <c r="A21" s="74"/>
      <c r="B21" s="75"/>
      <c r="C21" s="436"/>
      <c r="D21" s="439"/>
      <c r="E21" s="439"/>
      <c r="F21" s="439"/>
      <c r="G21" s="439"/>
      <c r="H21" s="439"/>
      <c r="I21" s="439"/>
      <c r="J21" s="439"/>
      <c r="K21" s="439"/>
    </row>
    <row r="22" spans="1:11">
      <c r="A22" s="42" t="s">
        <v>655</v>
      </c>
      <c r="B22" s="55"/>
      <c r="C22" s="417">
        <v>3</v>
      </c>
      <c r="D22" s="440">
        <v>146.75903272474224</v>
      </c>
      <c r="E22" s="440">
        <v>56.783937956672219</v>
      </c>
      <c r="F22" s="440">
        <v>147.75186331422711</v>
      </c>
      <c r="G22" s="440">
        <v>0</v>
      </c>
      <c r="H22" s="440">
        <v>0</v>
      </c>
      <c r="I22" s="440">
        <v>1.4080429248997381</v>
      </c>
      <c r="J22" s="440">
        <v>0.89725676195359572</v>
      </c>
      <c r="K22" s="440">
        <v>353.60013368249491</v>
      </c>
    </row>
    <row r="23" spans="1:11">
      <c r="A23" s="42" t="s">
        <v>656</v>
      </c>
      <c r="B23" s="55"/>
      <c r="C23" s="417">
        <v>5</v>
      </c>
      <c r="D23" s="440">
        <v>134.99588764272002</v>
      </c>
      <c r="E23" s="440">
        <v>49.226401939981812</v>
      </c>
      <c r="F23" s="440">
        <v>129.6857027382035</v>
      </c>
      <c r="G23" s="440">
        <v>0</v>
      </c>
      <c r="H23" s="440">
        <v>0</v>
      </c>
      <c r="I23" s="440">
        <v>0</v>
      </c>
      <c r="J23" s="440">
        <v>2.590805294533697</v>
      </c>
      <c r="K23" s="440">
        <v>316.498797615439</v>
      </c>
    </row>
    <row r="24" spans="1:11">
      <c r="A24" s="42" t="s">
        <v>657</v>
      </c>
      <c r="B24" s="55"/>
      <c r="C24" s="417">
        <v>15</v>
      </c>
      <c r="D24" s="440">
        <v>153.80148648711759</v>
      </c>
      <c r="E24" s="440">
        <v>48.671980441696363</v>
      </c>
      <c r="F24" s="440">
        <v>158.2520396583368</v>
      </c>
      <c r="G24" s="440">
        <v>2.2652396452605674</v>
      </c>
      <c r="H24" s="440">
        <v>2.3006645526761904</v>
      </c>
      <c r="I24" s="440">
        <v>2.023460157194962</v>
      </c>
      <c r="J24" s="440">
        <v>3.4071190730821139</v>
      </c>
      <c r="K24" s="440">
        <v>370.72199001536455</v>
      </c>
    </row>
    <row r="25" spans="1:11">
      <c r="A25" s="42" t="s">
        <v>658</v>
      </c>
      <c r="B25" s="55"/>
      <c r="C25" s="417">
        <v>10</v>
      </c>
      <c r="D25" s="440">
        <v>156.41528817957965</v>
      </c>
      <c r="E25" s="440">
        <v>49.610101866704809</v>
      </c>
      <c r="F25" s="440">
        <v>146.42305334464049</v>
      </c>
      <c r="G25" s="440">
        <v>2.6351138720586884</v>
      </c>
      <c r="H25" s="440">
        <v>6.7386868697189213</v>
      </c>
      <c r="I25" s="440">
        <v>1.2792087705495898E-2</v>
      </c>
      <c r="J25" s="440">
        <v>2.254733174624258</v>
      </c>
      <c r="K25" s="440">
        <v>364.08976939503236</v>
      </c>
    </row>
    <row r="26" spans="1:11">
      <c r="A26" s="42" t="s">
        <v>659</v>
      </c>
      <c r="B26" s="55"/>
      <c r="C26" s="417">
        <v>11</v>
      </c>
      <c r="D26" s="440">
        <v>154.52652770560272</v>
      </c>
      <c r="E26" s="440">
        <v>44.547564332043805</v>
      </c>
      <c r="F26" s="440">
        <v>138.3500125103451</v>
      </c>
      <c r="G26" s="440">
        <v>0</v>
      </c>
      <c r="H26" s="440">
        <v>0</v>
      </c>
      <c r="I26" s="440">
        <v>0.75717227707527379</v>
      </c>
      <c r="J26" s="440">
        <v>2.2310256558307833</v>
      </c>
      <c r="K26" s="440">
        <v>340.41230248089767</v>
      </c>
    </row>
    <row r="27" spans="1:11">
      <c r="A27" s="42" t="s">
        <v>660</v>
      </c>
      <c r="B27" s="55"/>
      <c r="C27" s="417">
        <v>24</v>
      </c>
      <c r="D27" s="440">
        <v>130.36020172413794</v>
      </c>
      <c r="E27" s="440">
        <v>44.301544827586206</v>
      </c>
      <c r="F27" s="440">
        <v>125.62886379310345</v>
      </c>
      <c r="G27" s="440">
        <v>0.61704310344827584</v>
      </c>
      <c r="H27" s="440">
        <v>1.7559879310344828</v>
      </c>
      <c r="I27" s="440">
        <v>3.2321344827586205</v>
      </c>
      <c r="J27" s="440">
        <v>2.7277706896551726</v>
      </c>
      <c r="K27" s="440">
        <v>308.62354655172413</v>
      </c>
    </row>
    <row r="28" spans="1:11">
      <c r="A28" s="42" t="s">
        <v>661</v>
      </c>
      <c r="B28" s="55"/>
      <c r="C28" s="417">
        <v>20</v>
      </c>
      <c r="D28" s="440">
        <v>144.29794102989871</v>
      </c>
      <c r="E28" s="440">
        <v>47.887190972283776</v>
      </c>
      <c r="F28" s="440">
        <v>138.32515299961983</v>
      </c>
      <c r="G28" s="440">
        <v>0.94358465256726176</v>
      </c>
      <c r="H28" s="440">
        <v>0</v>
      </c>
      <c r="I28" s="440">
        <v>1.3060583319052712</v>
      </c>
      <c r="J28" s="440">
        <v>1.9520643868886172</v>
      </c>
      <c r="K28" s="440">
        <v>334.71199237316347</v>
      </c>
    </row>
    <row r="29" spans="1:11">
      <c r="A29" s="42" t="s">
        <v>662</v>
      </c>
      <c r="B29" s="55"/>
      <c r="C29" s="417">
        <v>25</v>
      </c>
      <c r="D29" s="440">
        <v>160.15828831567168</v>
      </c>
      <c r="E29" s="440">
        <v>49.354657428259578</v>
      </c>
      <c r="F29" s="440">
        <v>144.03668018347864</v>
      </c>
      <c r="G29" s="440">
        <v>0.52905538899404525</v>
      </c>
      <c r="H29" s="440">
        <v>0.77845783998120999</v>
      </c>
      <c r="I29" s="440">
        <v>2.0134189474847677</v>
      </c>
      <c r="J29" s="440">
        <v>2.5817312341977647</v>
      </c>
      <c r="K29" s="440">
        <v>359.45228933806766</v>
      </c>
    </row>
    <row r="30" spans="1:11">
      <c r="A30" s="42" t="s">
        <v>663</v>
      </c>
      <c r="B30" s="55"/>
      <c r="C30" s="417">
        <v>10</v>
      </c>
      <c r="D30" s="440">
        <v>145.67832516189927</v>
      </c>
      <c r="E30" s="440">
        <v>47.440199959798292</v>
      </c>
      <c r="F30" s="440">
        <v>137.63204513078665</v>
      </c>
      <c r="G30" s="440">
        <v>0.7392220095610148</v>
      </c>
      <c r="H30" s="440">
        <v>2.8309081216189051</v>
      </c>
      <c r="I30" s="440">
        <v>1.2485164695909039</v>
      </c>
      <c r="J30" s="440">
        <v>2.0729792087255183</v>
      </c>
      <c r="K30" s="440">
        <v>337.64219606198054</v>
      </c>
    </row>
    <row r="31" spans="1:11">
      <c r="A31" s="42" t="s">
        <v>664</v>
      </c>
      <c r="B31" s="55"/>
      <c r="C31" s="417">
        <v>15</v>
      </c>
      <c r="D31" s="440">
        <v>175.99771545419412</v>
      </c>
      <c r="E31" s="440">
        <v>102.22098944804003</v>
      </c>
      <c r="F31" s="440">
        <v>118.33154532157306</v>
      </c>
      <c r="G31" s="440">
        <v>1.0123326337829046</v>
      </c>
      <c r="H31" s="440">
        <v>0.35978172069837638</v>
      </c>
      <c r="I31" s="440">
        <v>4.0918221087287261</v>
      </c>
      <c r="J31" s="440">
        <v>2.0869228097467434</v>
      </c>
      <c r="K31" s="440">
        <v>404.10110949676397</v>
      </c>
    </row>
    <row r="32" spans="1:11">
      <c r="A32" s="42" t="s">
        <v>665</v>
      </c>
      <c r="B32" s="55"/>
      <c r="C32" s="417">
        <v>15</v>
      </c>
      <c r="D32" s="440">
        <v>140.35114602577249</v>
      </c>
      <c r="E32" s="440">
        <v>47.780929948496855</v>
      </c>
      <c r="F32" s="440">
        <v>137.88668547695107</v>
      </c>
      <c r="G32" s="440">
        <v>2.5595273202574584</v>
      </c>
      <c r="H32" s="440">
        <v>0.71719124275350599</v>
      </c>
      <c r="I32" s="440">
        <v>0.14961215679634093</v>
      </c>
      <c r="J32" s="440">
        <v>2.877594896489529</v>
      </c>
      <c r="K32" s="440">
        <v>332.32268706751728</v>
      </c>
    </row>
    <row r="33" spans="1:11">
      <c r="A33" s="42" t="s">
        <v>666</v>
      </c>
      <c r="B33" s="55"/>
      <c r="C33" s="417">
        <v>84</v>
      </c>
      <c r="D33" s="440">
        <v>155.08053790835223</v>
      </c>
      <c r="E33" s="440">
        <v>47.829697250510172</v>
      </c>
      <c r="F33" s="440">
        <v>125.65713788103055</v>
      </c>
      <c r="G33" s="440">
        <v>3.3940592730087689</v>
      </c>
      <c r="H33" s="440">
        <v>5.2643733361124454</v>
      </c>
      <c r="I33" s="440">
        <v>1.5088915146487827</v>
      </c>
      <c r="J33" s="440">
        <v>2.2282786829451262</v>
      </c>
      <c r="K33" s="440">
        <v>340.96297584660806</v>
      </c>
    </row>
    <row r="34" spans="1:11">
      <c r="A34" s="74"/>
      <c r="B34" s="75"/>
      <c r="C34" s="436"/>
      <c r="D34" s="440"/>
      <c r="E34" s="440"/>
      <c r="F34" s="440"/>
      <c r="G34" s="440"/>
      <c r="H34" s="440"/>
      <c r="I34" s="440"/>
      <c r="J34" s="440"/>
      <c r="K34" s="440"/>
    </row>
    <row r="35" spans="1:11" ht="15">
      <c r="A35" s="171" t="s">
        <v>912</v>
      </c>
      <c r="B35" s="130"/>
      <c r="C35" s="130"/>
      <c r="D35" s="441"/>
      <c r="E35" s="441"/>
      <c r="F35" s="441"/>
      <c r="G35" s="441"/>
      <c r="H35" s="442"/>
      <c r="I35" s="442"/>
      <c r="J35" s="442"/>
      <c r="K35" s="442"/>
    </row>
    <row r="36" spans="1:11" ht="5.25" customHeight="1">
      <c r="A36" s="209"/>
      <c r="B36" s="130"/>
      <c r="C36" s="130"/>
      <c r="D36" s="441"/>
      <c r="E36" s="441"/>
      <c r="F36" s="441"/>
      <c r="G36" s="441"/>
      <c r="H36" s="442"/>
      <c r="I36" s="442"/>
      <c r="J36" s="442"/>
      <c r="K36" s="442"/>
    </row>
    <row r="37" spans="1:11" ht="15">
      <c r="A37" s="40" t="s">
        <v>653</v>
      </c>
      <c r="B37" s="75"/>
      <c r="C37" s="436">
        <v>237</v>
      </c>
      <c r="D37" s="439">
        <v>151.52138284263654</v>
      </c>
      <c r="E37" s="439">
        <v>51.45830286202802</v>
      </c>
      <c r="F37" s="439">
        <v>133.48306169947764</v>
      </c>
      <c r="G37" s="439">
        <v>1.9476510960912681</v>
      </c>
      <c r="H37" s="439">
        <v>2.670047893787026</v>
      </c>
      <c r="I37" s="439">
        <v>1.6811429738429799</v>
      </c>
      <c r="J37" s="439">
        <v>2.3940611439718369</v>
      </c>
      <c r="K37" s="439">
        <v>345.15565051183529</v>
      </c>
    </row>
    <row r="38" spans="1:11" ht="5.25" customHeight="1">
      <c r="A38" s="74"/>
      <c r="B38" s="75"/>
      <c r="C38" s="436"/>
      <c r="D38" s="439"/>
      <c r="E38" s="439"/>
      <c r="F38" s="439"/>
      <c r="G38" s="439"/>
      <c r="H38" s="439"/>
      <c r="I38" s="439"/>
      <c r="J38" s="439"/>
      <c r="K38" s="439"/>
    </row>
    <row r="39" spans="1:11">
      <c r="A39" s="42" t="s">
        <v>913</v>
      </c>
      <c r="B39" s="55"/>
      <c r="C39" s="417">
        <v>35</v>
      </c>
      <c r="D39" s="440">
        <v>151.22938122237053</v>
      </c>
      <c r="E39" s="440">
        <v>65.713192343958553</v>
      </c>
      <c r="F39" s="440">
        <v>189.02289342525808</v>
      </c>
      <c r="G39" s="440">
        <v>0.58388337149924685</v>
      </c>
      <c r="H39" s="440">
        <v>2.1726650420641431</v>
      </c>
      <c r="I39" s="440">
        <v>0.43432605527730495</v>
      </c>
      <c r="J39" s="440">
        <v>3.8365009000624535</v>
      </c>
      <c r="K39" s="440">
        <v>412.99284236049033</v>
      </c>
    </row>
    <row r="40" spans="1:11">
      <c r="A40" s="42" t="s">
        <v>914</v>
      </c>
      <c r="B40" s="55"/>
      <c r="C40" s="417">
        <v>46</v>
      </c>
      <c r="D40" s="440">
        <v>161.4679765483792</v>
      </c>
      <c r="E40" s="440">
        <v>49.95111445153907</v>
      </c>
      <c r="F40" s="440">
        <v>139.89212890216987</v>
      </c>
      <c r="G40" s="440">
        <v>1.2293004477788172</v>
      </c>
      <c r="H40" s="440">
        <v>0.27013869335779617</v>
      </c>
      <c r="I40" s="440">
        <v>0.50697326951198463</v>
      </c>
      <c r="J40" s="440">
        <v>2.0325911225351727</v>
      </c>
      <c r="K40" s="440">
        <v>355.35022343527191</v>
      </c>
    </row>
    <row r="41" spans="1:11">
      <c r="A41" s="42" t="s">
        <v>915</v>
      </c>
      <c r="B41" s="55"/>
      <c r="C41" s="417">
        <v>41</v>
      </c>
      <c r="D41" s="440">
        <v>164.12801108107098</v>
      </c>
      <c r="E41" s="440">
        <v>51.713662589842677</v>
      </c>
      <c r="F41" s="440">
        <v>138.59850626643018</v>
      </c>
      <c r="G41" s="440">
        <v>1.1407699198345642</v>
      </c>
      <c r="H41" s="440">
        <v>0.13708760971739692</v>
      </c>
      <c r="I41" s="440">
        <v>0.1804722135967472</v>
      </c>
      <c r="J41" s="440">
        <v>2.0924024106531753</v>
      </c>
      <c r="K41" s="440">
        <v>357.99091209114573</v>
      </c>
    </row>
    <row r="42" spans="1:11">
      <c r="A42" s="42" t="s">
        <v>916</v>
      </c>
      <c r="B42" s="55"/>
      <c r="C42" s="417">
        <v>26</v>
      </c>
      <c r="D42" s="440">
        <v>83.692587552034439</v>
      </c>
      <c r="E42" s="440">
        <v>21.269885122559387</v>
      </c>
      <c r="F42" s="440">
        <v>64.372573065335189</v>
      </c>
      <c r="G42" s="440">
        <v>0</v>
      </c>
      <c r="H42" s="440">
        <v>1.4868842392876157E-3</v>
      </c>
      <c r="I42" s="440">
        <v>0.20265485265341962</v>
      </c>
      <c r="J42" s="440">
        <v>0.87516078238598016</v>
      </c>
      <c r="K42" s="440">
        <v>170.41434825920769</v>
      </c>
    </row>
    <row r="43" spans="1:11">
      <c r="A43" s="42" t="s">
        <v>917</v>
      </c>
      <c r="B43" s="55"/>
      <c r="C43" s="417">
        <v>29</v>
      </c>
      <c r="D43" s="440">
        <v>186.82717474373663</v>
      </c>
      <c r="E43" s="440">
        <v>47.474600209054138</v>
      </c>
      <c r="F43" s="440">
        <v>137.37428146601724</v>
      </c>
      <c r="G43" s="440">
        <v>0.76006807880968186</v>
      </c>
      <c r="H43" s="440">
        <v>1.2062237338101336</v>
      </c>
      <c r="I43" s="440">
        <v>0.52860586125859765</v>
      </c>
      <c r="J43" s="440">
        <v>1.8286329608690228</v>
      </c>
      <c r="K43" s="440">
        <v>375.99958705355544</v>
      </c>
    </row>
    <row r="44" spans="1:11">
      <c r="A44" s="42" t="s">
        <v>918</v>
      </c>
      <c r="B44" s="55"/>
      <c r="C44" s="417">
        <v>48</v>
      </c>
      <c r="D44" s="440">
        <v>143.91503554103244</v>
      </c>
      <c r="E44" s="440">
        <v>44.465323863305251</v>
      </c>
      <c r="F44" s="440">
        <v>135.28657258230723</v>
      </c>
      <c r="G44" s="440">
        <v>1.3972754480946472</v>
      </c>
      <c r="H44" s="440">
        <v>1.9028497734593792</v>
      </c>
      <c r="I44" s="440">
        <v>2.0728871883141711</v>
      </c>
      <c r="J44" s="440">
        <v>2.1956407927571435</v>
      </c>
      <c r="K44" s="440">
        <v>331.2355851892703</v>
      </c>
    </row>
    <row r="45" spans="1:11">
      <c r="A45" s="42" t="s">
        <v>919</v>
      </c>
      <c r="B45" s="55"/>
      <c r="C45" s="417">
        <v>12</v>
      </c>
      <c r="D45" s="440">
        <v>217.25722162332892</v>
      </c>
      <c r="E45" s="440">
        <v>109.2217457778022</v>
      </c>
      <c r="F45" s="440">
        <v>199.87269435613629</v>
      </c>
      <c r="G45" s="440">
        <v>7.9760755475296223</v>
      </c>
      <c r="H45" s="440">
        <v>12.293115168327166</v>
      </c>
      <c r="I45" s="440">
        <v>5.4840438801877704</v>
      </c>
      <c r="J45" s="440">
        <v>5.4508945634983306</v>
      </c>
      <c r="K45" s="440">
        <v>557.55579091681034</v>
      </c>
    </row>
    <row r="46" spans="1:11">
      <c r="A46" s="42"/>
      <c r="B46" s="55"/>
      <c r="C46" s="417"/>
      <c r="D46" s="440"/>
      <c r="E46" s="440"/>
      <c r="F46" s="440"/>
      <c r="G46" s="440"/>
      <c r="H46" s="440"/>
      <c r="I46" s="440"/>
      <c r="J46" s="440"/>
      <c r="K46" s="440"/>
    </row>
    <row r="47" spans="1:11" ht="16.5">
      <c r="A47" s="171" t="s">
        <v>920</v>
      </c>
      <c r="B47" s="130"/>
      <c r="C47" s="130"/>
      <c r="D47" s="441"/>
      <c r="E47" s="441"/>
      <c r="F47" s="441"/>
      <c r="G47" s="441"/>
      <c r="H47" s="442"/>
      <c r="I47" s="442"/>
      <c r="J47" s="442"/>
      <c r="K47" s="442"/>
    </row>
    <row r="48" spans="1:11" ht="5.25" customHeight="1">
      <c r="A48" s="209"/>
      <c r="B48" s="130"/>
      <c r="C48" s="130"/>
      <c r="D48" s="441"/>
      <c r="E48" s="441"/>
      <c r="F48" s="441"/>
      <c r="G48" s="441"/>
      <c r="H48" s="442"/>
      <c r="I48" s="442"/>
      <c r="J48" s="442"/>
      <c r="K48" s="442"/>
    </row>
    <row r="49" spans="1:11" ht="15">
      <c r="A49" s="40" t="s">
        <v>653</v>
      </c>
      <c r="B49" s="75"/>
      <c r="C49" s="443">
        <v>237</v>
      </c>
      <c r="D49" s="439">
        <v>151.52138284263654</v>
      </c>
      <c r="E49" s="439">
        <v>51.45830286202802</v>
      </c>
      <c r="F49" s="439">
        <v>133.48306169947764</v>
      </c>
      <c r="G49" s="439">
        <v>1.9476510960912681</v>
      </c>
      <c r="H49" s="439">
        <v>2.670047893787026</v>
      </c>
      <c r="I49" s="439">
        <v>1.6811429738429799</v>
      </c>
      <c r="J49" s="439">
        <v>2.3940611439718369</v>
      </c>
      <c r="K49" s="439">
        <v>345.15565051183529</v>
      </c>
    </row>
    <row r="50" spans="1:11" ht="5.25" customHeight="1">
      <c r="A50" s="74"/>
      <c r="B50" s="75"/>
      <c r="C50" s="443"/>
      <c r="D50" s="439"/>
      <c r="E50" s="439"/>
      <c r="F50" s="439"/>
      <c r="G50" s="439"/>
      <c r="H50" s="439"/>
      <c r="I50" s="439"/>
      <c r="J50" s="439"/>
      <c r="K50" s="439"/>
    </row>
    <row r="51" spans="1:11">
      <c r="A51" s="42" t="s">
        <v>931</v>
      </c>
      <c r="B51" s="42"/>
      <c r="C51" s="436"/>
      <c r="D51" s="439"/>
      <c r="E51" s="439"/>
      <c r="F51" s="439"/>
      <c r="G51" s="439"/>
      <c r="H51" s="439"/>
      <c r="I51" s="439"/>
      <c r="J51" s="439"/>
      <c r="K51" s="439"/>
    </row>
    <row r="52" spans="1:11" ht="15" customHeight="1">
      <c r="A52" s="366" t="s">
        <v>922</v>
      </c>
      <c r="B52" s="366"/>
      <c r="C52" s="417">
        <v>34</v>
      </c>
      <c r="D52" s="440">
        <v>134.05135764068223</v>
      </c>
      <c r="E52" s="440">
        <v>23.884898532390132</v>
      </c>
      <c r="F52" s="440">
        <v>63.853587200631381</v>
      </c>
      <c r="G52" s="440">
        <v>0.59866528165458655</v>
      </c>
      <c r="H52" s="440">
        <v>9.4065145861502664E-2</v>
      </c>
      <c r="I52" s="440">
        <v>1.4043558243046408E-4</v>
      </c>
      <c r="J52" s="440">
        <v>0.54495853668444361</v>
      </c>
      <c r="K52" s="440">
        <v>223.0276727734867</v>
      </c>
    </row>
    <row r="53" spans="1:11" ht="15" customHeight="1">
      <c r="A53" s="366" t="s">
        <v>923</v>
      </c>
      <c r="B53" s="366"/>
      <c r="C53" s="417">
        <v>165</v>
      </c>
      <c r="D53" s="440">
        <v>152.17538586850299</v>
      </c>
      <c r="E53" s="440">
        <v>52.5095432956415</v>
      </c>
      <c r="F53" s="440">
        <v>135.21587051440912</v>
      </c>
      <c r="G53" s="440">
        <v>0.75990762685652369</v>
      </c>
      <c r="H53" s="440">
        <v>0.93595882677758524</v>
      </c>
      <c r="I53" s="440">
        <v>1.3924739038279446</v>
      </c>
      <c r="J53" s="440">
        <v>2.3812315818236676</v>
      </c>
      <c r="K53" s="440">
        <v>345.37037161783934</v>
      </c>
    </row>
    <row r="54" spans="1:11">
      <c r="A54" s="366" t="s">
        <v>924</v>
      </c>
      <c r="B54" s="366"/>
      <c r="C54" s="417">
        <v>37</v>
      </c>
      <c r="D54" s="440">
        <v>164.90869597908087</v>
      </c>
      <c r="E54" s="440">
        <v>70.510993199609018</v>
      </c>
      <c r="F54" s="440">
        <v>186.21087373328098</v>
      </c>
      <c r="G54" s="440">
        <v>7.8319096233051235</v>
      </c>
      <c r="H54" s="440">
        <v>12.669813448733908</v>
      </c>
      <c r="I54" s="440">
        <v>4.4944015823022747</v>
      </c>
      <c r="J54" s="440">
        <v>4.1568016441240108</v>
      </c>
      <c r="K54" s="440">
        <v>450.78348921043619</v>
      </c>
    </row>
    <row r="55" spans="1:11">
      <c r="A55" s="366" t="s">
        <v>925</v>
      </c>
      <c r="B55" s="366"/>
      <c r="C55" s="417">
        <v>1</v>
      </c>
      <c r="D55" s="440">
        <v>120.66654902652785</v>
      </c>
      <c r="E55" s="440">
        <v>115.02564555026174</v>
      </c>
      <c r="F55" s="440">
        <v>262.64884418563616</v>
      </c>
      <c r="G55" s="440">
        <v>33.418387153696841</v>
      </c>
      <c r="H55" s="440">
        <v>0</v>
      </c>
      <c r="I55" s="440">
        <v>0</v>
      </c>
      <c r="J55" s="440">
        <v>0</v>
      </c>
      <c r="K55" s="440">
        <v>531.75942591612261</v>
      </c>
    </row>
    <row r="56" spans="1:11" ht="15">
      <c r="A56" s="413"/>
      <c r="B56" s="413"/>
      <c r="C56" s="413"/>
      <c r="D56" s="413"/>
      <c r="E56" s="413"/>
      <c r="F56" s="413"/>
      <c r="G56" s="413"/>
      <c r="H56" s="413"/>
      <c r="I56" s="413"/>
      <c r="J56" s="413"/>
      <c r="K56" s="413"/>
    </row>
    <row r="57" spans="1:11">
      <c r="A57" s="46" t="s">
        <v>667</v>
      </c>
      <c r="B57" s="345"/>
      <c r="C57" s="444"/>
      <c r="D57" s="445"/>
      <c r="E57" s="445"/>
      <c r="F57" s="445"/>
      <c r="G57" s="445"/>
      <c r="H57" s="445"/>
      <c r="I57" s="445"/>
      <c r="J57" s="445"/>
      <c r="K57" s="445"/>
    </row>
    <row r="58" spans="1:11">
      <c r="A58" s="63"/>
      <c r="B58" s="446"/>
      <c r="C58" s="447"/>
      <c r="D58" s="445"/>
      <c r="E58" s="445"/>
      <c r="F58" s="445"/>
      <c r="G58" s="445"/>
      <c r="H58" s="445"/>
      <c r="I58" s="445"/>
      <c r="J58" s="445"/>
      <c r="K58" s="445"/>
    </row>
    <row r="59" spans="1:11">
      <c r="A59" s="46" t="s">
        <v>295</v>
      </c>
      <c r="B59" s="345"/>
      <c r="C59" s="447"/>
      <c r="D59" s="445"/>
      <c r="E59" s="445"/>
      <c r="F59" s="445"/>
      <c r="G59" s="445"/>
      <c r="H59" s="445"/>
      <c r="I59" s="445"/>
      <c r="J59" s="445"/>
      <c r="K59" s="445"/>
    </row>
    <row r="60" spans="1:11">
      <c r="A60" s="46" t="s">
        <v>982</v>
      </c>
      <c r="B60" s="345"/>
      <c r="C60" s="447"/>
      <c r="D60" s="445"/>
      <c r="E60" s="445"/>
      <c r="F60" s="445"/>
      <c r="G60" s="445"/>
      <c r="H60" s="445"/>
      <c r="I60" s="445"/>
      <c r="J60" s="445"/>
      <c r="K60" s="445"/>
    </row>
    <row r="61" spans="1:11" ht="13.5">
      <c r="A61" s="13" t="s">
        <v>926</v>
      </c>
      <c r="B61" s="448"/>
      <c r="C61" s="444"/>
      <c r="D61" s="445"/>
      <c r="E61" s="445"/>
      <c r="F61" s="445"/>
      <c r="G61" s="445"/>
      <c r="H61" s="445"/>
      <c r="I61" s="445"/>
      <c r="J61" s="445"/>
      <c r="K61" s="445"/>
    </row>
    <row r="62" spans="1:11">
      <c r="A62" s="158" t="s">
        <v>932</v>
      </c>
      <c r="B62" s="449"/>
      <c r="C62" s="450"/>
      <c r="D62" s="445"/>
      <c r="E62" s="445"/>
      <c r="F62" s="445"/>
      <c r="G62" s="445"/>
      <c r="H62" s="445"/>
      <c r="I62" s="445"/>
      <c r="J62" s="445"/>
      <c r="K62" s="445"/>
    </row>
    <row r="63" spans="1:11" ht="13.5">
      <c r="A63" s="448"/>
      <c r="B63" s="448"/>
      <c r="C63" s="450"/>
      <c r="D63" s="445"/>
      <c r="E63" s="445"/>
      <c r="F63" s="445"/>
      <c r="G63" s="445"/>
      <c r="H63" s="445"/>
      <c r="I63" s="445"/>
      <c r="J63" s="445"/>
      <c r="K63" s="445"/>
    </row>
    <row r="64" spans="1:11">
      <c r="A64" s="449"/>
      <c r="B64" s="449"/>
      <c r="C64" s="450"/>
      <c r="D64" s="445"/>
      <c r="E64" s="445"/>
      <c r="F64" s="445"/>
      <c r="G64" s="445"/>
      <c r="H64" s="445"/>
      <c r="I64" s="445"/>
      <c r="J64" s="445"/>
      <c r="K64" s="445"/>
    </row>
    <row r="65" spans="1:11">
      <c r="A65" s="449"/>
      <c r="B65" s="449"/>
      <c r="C65" s="450"/>
      <c r="D65" s="445"/>
      <c r="E65" s="445"/>
      <c r="F65" s="445"/>
      <c r="G65" s="445"/>
      <c r="H65" s="445"/>
      <c r="I65" s="445"/>
      <c r="J65" s="445"/>
      <c r="K65" s="445"/>
    </row>
  </sheetData>
  <mergeCells count="2">
    <mergeCell ref="D4:E4"/>
    <mergeCell ref="F4:J4"/>
  </mergeCells>
  <pageMargins left="0.7" right="0.7" top="0.78740157499999996" bottom="0.78740157499999996"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zoomScaleNormal="100" workbookViewId="0"/>
  </sheetViews>
  <sheetFormatPr baseColWidth="10" defaultColWidth="11.42578125" defaultRowHeight="12.75"/>
  <cols>
    <col min="1" max="1" width="20.42578125" style="35" customWidth="1"/>
    <col min="2" max="8" width="12.28515625" style="47" customWidth="1"/>
    <col min="9" max="17" width="10.85546875" customWidth="1"/>
    <col min="18" max="16384" width="11.42578125" style="4"/>
  </cols>
  <sheetData>
    <row r="1" spans="1:17" ht="15" customHeight="1">
      <c r="A1" s="14" t="s">
        <v>668</v>
      </c>
      <c r="H1"/>
    </row>
    <row r="2" spans="1:17" s="35" customFormat="1" ht="15" customHeight="1">
      <c r="A2" s="8" t="s">
        <v>299</v>
      </c>
      <c r="B2" s="38"/>
      <c r="C2" s="38"/>
      <c r="D2" s="38"/>
      <c r="E2" s="38"/>
      <c r="F2" s="38"/>
      <c r="G2" s="38"/>
      <c r="H2" s="38"/>
      <c r="I2"/>
      <c r="J2"/>
      <c r="K2"/>
      <c r="L2"/>
      <c r="M2"/>
      <c r="N2"/>
      <c r="O2"/>
      <c r="P2"/>
      <c r="Q2"/>
    </row>
    <row r="3" spans="1:17" s="35" customFormat="1" ht="21.75" customHeight="1">
      <c r="A3" s="48" t="s">
        <v>669</v>
      </c>
      <c r="B3" s="49"/>
      <c r="C3" s="49"/>
      <c r="D3" s="49"/>
      <c r="E3" s="49"/>
      <c r="F3" s="49"/>
      <c r="G3" s="38"/>
      <c r="H3" s="38"/>
      <c r="I3"/>
      <c r="J3"/>
      <c r="K3"/>
      <c r="L3"/>
      <c r="M3"/>
      <c r="N3"/>
      <c r="O3"/>
      <c r="P3"/>
      <c r="Q3"/>
    </row>
    <row r="4" spans="1:17" ht="105">
      <c r="A4" s="50"/>
      <c r="B4" s="50" t="s">
        <v>670</v>
      </c>
      <c r="C4" s="50" t="s">
        <v>671</v>
      </c>
      <c r="D4" s="50" t="s">
        <v>672</v>
      </c>
      <c r="E4" s="50" t="s">
        <v>650</v>
      </c>
      <c r="F4" s="50" t="s">
        <v>673</v>
      </c>
      <c r="G4" s="50" t="s">
        <v>674</v>
      </c>
      <c r="H4" s="50" t="s">
        <v>653</v>
      </c>
    </row>
    <row r="5" spans="1:17" ht="31.5" customHeight="1">
      <c r="A5" s="51" t="s">
        <v>675</v>
      </c>
      <c r="B5" s="52"/>
      <c r="C5" s="52"/>
      <c r="D5" s="52"/>
      <c r="E5" s="52"/>
      <c r="F5" s="52"/>
      <c r="G5" s="52"/>
      <c r="H5" s="52"/>
    </row>
    <row r="6" spans="1:17" ht="5.25" customHeight="1">
      <c r="A6" s="53"/>
      <c r="B6" s="52"/>
      <c r="C6" s="52"/>
      <c r="D6" s="52"/>
      <c r="E6" s="52"/>
      <c r="F6" s="52"/>
      <c r="G6" s="52"/>
      <c r="H6" s="52"/>
    </row>
    <row r="7" spans="1:17" ht="15">
      <c r="A7" s="40" t="s">
        <v>654</v>
      </c>
      <c r="B7" s="54">
        <f t="shared" ref="B7:H7" si="0">SUM(B9:B21)</f>
        <v>2786</v>
      </c>
      <c r="C7" s="54">
        <f t="shared" si="0"/>
        <v>2871</v>
      </c>
      <c r="D7" s="54">
        <f t="shared" si="0"/>
        <v>5968</v>
      </c>
      <c r="E7" s="54">
        <f t="shared" si="0"/>
        <v>5640</v>
      </c>
      <c r="F7" s="54">
        <f t="shared" si="0"/>
        <v>126</v>
      </c>
      <c r="G7" s="54">
        <f t="shared" si="0"/>
        <v>324</v>
      </c>
      <c r="H7" s="54">
        <f t="shared" si="0"/>
        <v>17715</v>
      </c>
    </row>
    <row r="8" spans="1:17" ht="6" customHeight="1">
      <c r="A8" s="40"/>
      <c r="B8" s="54"/>
      <c r="C8" s="54"/>
      <c r="D8" s="54"/>
      <c r="E8" s="54"/>
      <c r="F8" s="54"/>
      <c r="G8" s="54"/>
      <c r="H8" s="54"/>
    </row>
    <row r="9" spans="1:17">
      <c r="A9" s="55" t="s">
        <v>655</v>
      </c>
      <c r="B9" s="56">
        <v>0</v>
      </c>
      <c r="C9" s="56">
        <v>119</v>
      </c>
      <c r="D9" s="56">
        <v>189</v>
      </c>
      <c r="E9" s="56">
        <v>0</v>
      </c>
      <c r="F9" s="56">
        <v>0</v>
      </c>
      <c r="G9" s="56">
        <v>0</v>
      </c>
      <c r="H9" s="56">
        <f t="shared" ref="H9:H20" si="1">SUM(B9:G9)</f>
        <v>308</v>
      </c>
    </row>
    <row r="10" spans="1:17">
      <c r="A10" s="55" t="s">
        <v>656</v>
      </c>
      <c r="B10" s="56">
        <v>0</v>
      </c>
      <c r="C10" s="56">
        <v>0</v>
      </c>
      <c r="D10" s="56">
        <v>288</v>
      </c>
      <c r="E10" s="56">
        <v>0</v>
      </c>
      <c r="F10" s="56">
        <v>0</v>
      </c>
      <c r="G10" s="56">
        <v>0</v>
      </c>
      <c r="H10" s="56">
        <f t="shared" si="1"/>
        <v>288</v>
      </c>
    </row>
    <row r="11" spans="1:17">
      <c r="A11" s="55" t="s">
        <v>657</v>
      </c>
      <c r="B11" s="56">
        <v>323</v>
      </c>
      <c r="C11" s="56">
        <v>0</v>
      </c>
      <c r="D11" s="56">
        <v>576</v>
      </c>
      <c r="E11" s="56">
        <v>323</v>
      </c>
      <c r="F11" s="56">
        <v>0</v>
      </c>
      <c r="G11" s="56">
        <v>28</v>
      </c>
      <c r="H11" s="56">
        <f t="shared" si="1"/>
        <v>1250</v>
      </c>
    </row>
    <row r="12" spans="1:17">
      <c r="A12" s="55" t="s">
        <v>658</v>
      </c>
      <c r="B12" s="56">
        <v>249</v>
      </c>
      <c r="C12" s="56">
        <v>6</v>
      </c>
      <c r="D12" s="56">
        <v>165</v>
      </c>
      <c r="E12" s="56">
        <v>106</v>
      </c>
      <c r="F12" s="56">
        <v>0</v>
      </c>
      <c r="G12" s="56">
        <v>28</v>
      </c>
      <c r="H12" s="56">
        <f t="shared" si="1"/>
        <v>554</v>
      </c>
    </row>
    <row r="13" spans="1:17">
      <c r="A13" s="55" t="s">
        <v>659</v>
      </c>
      <c r="B13" s="56">
        <v>130</v>
      </c>
      <c r="C13" s="56">
        <v>135</v>
      </c>
      <c r="D13" s="56">
        <v>391</v>
      </c>
      <c r="E13" s="56">
        <v>72</v>
      </c>
      <c r="F13" s="56">
        <v>27</v>
      </c>
      <c r="G13" s="56">
        <v>0</v>
      </c>
      <c r="H13" s="56">
        <f t="shared" si="1"/>
        <v>755</v>
      </c>
    </row>
    <row r="14" spans="1:17">
      <c r="A14" s="55" t="s">
        <v>660</v>
      </c>
      <c r="B14" s="56">
        <v>0</v>
      </c>
      <c r="C14" s="56">
        <v>441</v>
      </c>
      <c r="D14" s="56">
        <v>548</v>
      </c>
      <c r="E14" s="56">
        <v>575</v>
      </c>
      <c r="F14" s="56">
        <v>0</v>
      </c>
      <c r="G14" s="56">
        <v>81</v>
      </c>
      <c r="H14" s="56">
        <f t="shared" si="1"/>
        <v>1645</v>
      </c>
    </row>
    <row r="15" spans="1:17">
      <c r="A15" s="55" t="s">
        <v>661</v>
      </c>
      <c r="B15" s="56">
        <v>164</v>
      </c>
      <c r="C15" s="56">
        <v>457</v>
      </c>
      <c r="D15" s="56">
        <v>195</v>
      </c>
      <c r="E15" s="56">
        <v>675</v>
      </c>
      <c r="F15" s="56">
        <v>0</v>
      </c>
      <c r="G15" s="56">
        <v>11</v>
      </c>
      <c r="H15" s="56">
        <f t="shared" si="1"/>
        <v>1502</v>
      </c>
    </row>
    <row r="16" spans="1:17">
      <c r="A16" s="55" t="s">
        <v>662</v>
      </c>
      <c r="B16" s="56">
        <v>0</v>
      </c>
      <c r="C16" s="56">
        <v>321</v>
      </c>
      <c r="D16" s="56">
        <v>472</v>
      </c>
      <c r="E16" s="56">
        <v>878</v>
      </c>
      <c r="F16" s="56">
        <v>0</v>
      </c>
      <c r="G16" s="56">
        <v>0</v>
      </c>
      <c r="H16" s="56">
        <f t="shared" si="1"/>
        <v>1671</v>
      </c>
    </row>
    <row r="17" spans="1:8">
      <c r="A17" s="55" t="s">
        <v>663</v>
      </c>
      <c r="B17" s="56">
        <v>86</v>
      </c>
      <c r="C17" s="56">
        <v>156</v>
      </c>
      <c r="D17" s="56">
        <v>240</v>
      </c>
      <c r="E17" s="56">
        <v>204</v>
      </c>
      <c r="F17" s="56">
        <v>0</v>
      </c>
      <c r="G17" s="56">
        <v>0</v>
      </c>
      <c r="H17" s="56">
        <f t="shared" si="1"/>
        <v>686</v>
      </c>
    </row>
    <row r="18" spans="1:8">
      <c r="A18" s="55" t="s">
        <v>664</v>
      </c>
      <c r="B18" s="56">
        <v>251</v>
      </c>
      <c r="C18" s="56">
        <v>237</v>
      </c>
      <c r="D18" s="56">
        <v>197</v>
      </c>
      <c r="E18" s="56">
        <v>516</v>
      </c>
      <c r="F18" s="56">
        <v>0</v>
      </c>
      <c r="G18" s="56">
        <v>10</v>
      </c>
      <c r="H18" s="56">
        <f t="shared" si="1"/>
        <v>1211</v>
      </c>
    </row>
    <row r="19" spans="1:8">
      <c r="A19" s="55" t="s">
        <v>665</v>
      </c>
      <c r="B19" s="56">
        <v>133</v>
      </c>
      <c r="C19" s="56">
        <v>198</v>
      </c>
      <c r="D19" s="56">
        <v>746</v>
      </c>
      <c r="E19" s="56">
        <v>363</v>
      </c>
      <c r="F19" s="56">
        <v>0</v>
      </c>
      <c r="G19" s="56">
        <v>78</v>
      </c>
      <c r="H19" s="56">
        <f t="shared" si="1"/>
        <v>1518</v>
      </c>
    </row>
    <row r="20" spans="1:8">
      <c r="A20" s="55" t="s">
        <v>666</v>
      </c>
      <c r="B20" s="56">
        <v>1450</v>
      </c>
      <c r="C20" s="56">
        <v>801</v>
      </c>
      <c r="D20" s="56">
        <v>1961</v>
      </c>
      <c r="E20" s="56">
        <v>1928</v>
      </c>
      <c r="F20" s="56">
        <v>99</v>
      </c>
      <c r="G20" s="56">
        <v>88</v>
      </c>
      <c r="H20" s="56">
        <f t="shared" si="1"/>
        <v>6327</v>
      </c>
    </row>
    <row r="21" spans="1:8">
      <c r="A21" s="57"/>
      <c r="B21" s="58"/>
      <c r="C21" s="58"/>
      <c r="D21" s="58"/>
      <c r="E21" s="58"/>
      <c r="F21" s="58"/>
      <c r="G21" s="58"/>
      <c r="H21" s="58"/>
    </row>
    <row r="22" spans="1:8" ht="15">
      <c r="A22" s="59" t="s">
        <v>676</v>
      </c>
      <c r="B22" s="60"/>
      <c r="C22" s="60"/>
      <c r="D22" s="60"/>
      <c r="E22" s="60"/>
      <c r="F22" s="60"/>
      <c r="G22" s="60"/>
      <c r="H22" s="60"/>
    </row>
    <row r="23" spans="1:8" ht="5.25" customHeight="1">
      <c r="A23" s="59"/>
      <c r="B23" s="60"/>
      <c r="C23" s="60"/>
      <c r="D23" s="60"/>
      <c r="E23" s="60"/>
      <c r="F23" s="60"/>
      <c r="G23" s="60"/>
      <c r="H23" s="60"/>
    </row>
    <row r="24" spans="1:8" ht="21" customHeight="1">
      <c r="A24" s="40" t="s">
        <v>654</v>
      </c>
      <c r="B24" s="54">
        <f t="shared" ref="B24:H24" si="2">SUM(B26:B37)</f>
        <v>2640</v>
      </c>
      <c r="C24" s="54">
        <f t="shared" si="2"/>
        <v>2798</v>
      </c>
      <c r="D24" s="54">
        <f t="shared" si="2"/>
        <v>5869</v>
      </c>
      <c r="E24" s="54">
        <f t="shared" si="2"/>
        <v>5577</v>
      </c>
      <c r="F24" s="54">
        <f t="shared" si="2"/>
        <v>123</v>
      </c>
      <c r="G24" s="54">
        <f t="shared" si="2"/>
        <v>320</v>
      </c>
      <c r="H24" s="54">
        <f t="shared" si="2"/>
        <v>17327</v>
      </c>
    </row>
    <row r="25" spans="1:8" ht="5.25" customHeight="1">
      <c r="A25" s="40"/>
      <c r="B25" s="54"/>
      <c r="C25" s="54"/>
      <c r="D25" s="54"/>
      <c r="E25" s="54"/>
      <c r="F25" s="54"/>
      <c r="G25" s="54"/>
      <c r="H25" s="54"/>
    </row>
    <row r="26" spans="1:8">
      <c r="A26" s="55" t="s">
        <v>655</v>
      </c>
      <c r="B26" s="56">
        <v>0</v>
      </c>
      <c r="C26" s="56">
        <v>119</v>
      </c>
      <c r="D26" s="56">
        <v>187</v>
      </c>
      <c r="E26" s="56">
        <v>0</v>
      </c>
      <c r="F26" s="56">
        <v>0</v>
      </c>
      <c r="G26" s="56">
        <v>0</v>
      </c>
      <c r="H26" s="56">
        <f t="shared" ref="H26:H37" si="3">SUM(B26:G26)</f>
        <v>306</v>
      </c>
    </row>
    <row r="27" spans="1:8">
      <c r="A27" s="55" t="s">
        <v>656</v>
      </c>
      <c r="B27" s="56">
        <v>0</v>
      </c>
      <c r="C27" s="56">
        <v>0</v>
      </c>
      <c r="D27" s="56">
        <v>286</v>
      </c>
      <c r="E27" s="56">
        <v>0</v>
      </c>
      <c r="F27" s="56">
        <v>0</v>
      </c>
      <c r="G27" s="56">
        <v>0</v>
      </c>
      <c r="H27" s="56">
        <f t="shared" si="3"/>
        <v>286</v>
      </c>
    </row>
    <row r="28" spans="1:8">
      <c r="A28" s="55" t="s">
        <v>657</v>
      </c>
      <c r="B28" s="56">
        <v>303</v>
      </c>
      <c r="C28" s="56">
        <v>0</v>
      </c>
      <c r="D28" s="56">
        <v>563</v>
      </c>
      <c r="E28" s="56">
        <v>320</v>
      </c>
      <c r="F28" s="56">
        <v>0</v>
      </c>
      <c r="G28" s="56">
        <v>28</v>
      </c>
      <c r="H28" s="56">
        <f t="shared" si="3"/>
        <v>1214</v>
      </c>
    </row>
    <row r="29" spans="1:8">
      <c r="A29" s="55" t="s">
        <v>658</v>
      </c>
      <c r="B29" s="56">
        <v>244</v>
      </c>
      <c r="C29" s="56">
        <v>6</v>
      </c>
      <c r="D29" s="56">
        <v>163</v>
      </c>
      <c r="E29" s="56">
        <v>100</v>
      </c>
      <c r="F29" s="56">
        <v>0</v>
      </c>
      <c r="G29" s="56">
        <v>28</v>
      </c>
      <c r="H29" s="56">
        <f t="shared" si="3"/>
        <v>541</v>
      </c>
    </row>
    <row r="30" spans="1:8">
      <c r="A30" s="55" t="s">
        <v>659</v>
      </c>
      <c r="B30" s="56">
        <v>130</v>
      </c>
      <c r="C30" s="56">
        <v>131</v>
      </c>
      <c r="D30" s="56">
        <v>385</v>
      </c>
      <c r="E30" s="56">
        <v>72</v>
      </c>
      <c r="F30" s="56">
        <v>26</v>
      </c>
      <c r="G30" s="56">
        <v>0</v>
      </c>
      <c r="H30" s="56">
        <f t="shared" si="3"/>
        <v>744</v>
      </c>
    </row>
    <row r="31" spans="1:8">
      <c r="A31" s="55" t="s">
        <v>660</v>
      </c>
      <c r="B31" s="56">
        <v>0</v>
      </c>
      <c r="C31" s="56">
        <v>420</v>
      </c>
      <c r="D31" s="56">
        <v>531</v>
      </c>
      <c r="E31" s="56">
        <v>575</v>
      </c>
      <c r="F31" s="56">
        <v>0</v>
      </c>
      <c r="G31" s="56">
        <v>77</v>
      </c>
      <c r="H31" s="56">
        <f t="shared" si="3"/>
        <v>1603</v>
      </c>
    </row>
    <row r="32" spans="1:8">
      <c r="A32" s="55" t="s">
        <v>661</v>
      </c>
      <c r="B32" s="56">
        <v>164</v>
      </c>
      <c r="C32" s="56">
        <v>430</v>
      </c>
      <c r="D32" s="56">
        <v>195</v>
      </c>
      <c r="E32" s="56">
        <v>665</v>
      </c>
      <c r="F32" s="56">
        <v>0</v>
      </c>
      <c r="G32" s="56">
        <v>11</v>
      </c>
      <c r="H32" s="56">
        <f t="shared" si="3"/>
        <v>1465</v>
      </c>
    </row>
    <row r="33" spans="1:8">
      <c r="A33" s="55" t="s">
        <v>662</v>
      </c>
      <c r="B33" s="56">
        <v>0</v>
      </c>
      <c r="C33" s="56">
        <v>320</v>
      </c>
      <c r="D33" s="56">
        <v>454</v>
      </c>
      <c r="E33" s="56">
        <v>868</v>
      </c>
      <c r="F33" s="56">
        <v>0</v>
      </c>
      <c r="G33" s="56">
        <v>0</v>
      </c>
      <c r="H33" s="56">
        <f t="shared" si="3"/>
        <v>1642</v>
      </c>
    </row>
    <row r="34" spans="1:8">
      <c r="A34" s="55" t="s">
        <v>663</v>
      </c>
      <c r="B34" s="56">
        <v>85</v>
      </c>
      <c r="C34" s="56">
        <v>151</v>
      </c>
      <c r="D34" s="56">
        <v>231</v>
      </c>
      <c r="E34" s="56">
        <v>200</v>
      </c>
      <c r="F34" s="56">
        <v>0</v>
      </c>
      <c r="G34" s="56">
        <v>0</v>
      </c>
      <c r="H34" s="56">
        <f t="shared" si="3"/>
        <v>667</v>
      </c>
    </row>
    <row r="35" spans="1:8">
      <c r="A35" s="55" t="s">
        <v>664</v>
      </c>
      <c r="B35" s="56">
        <v>240</v>
      </c>
      <c r="C35" s="56">
        <v>237</v>
      </c>
      <c r="D35" s="56">
        <v>192</v>
      </c>
      <c r="E35" s="56">
        <v>507</v>
      </c>
      <c r="F35" s="56">
        <v>0</v>
      </c>
      <c r="G35" s="56">
        <v>10</v>
      </c>
      <c r="H35" s="56">
        <f t="shared" si="3"/>
        <v>1186</v>
      </c>
    </row>
    <row r="36" spans="1:8">
      <c r="A36" s="55" t="s">
        <v>665</v>
      </c>
      <c r="B36" s="56">
        <v>130</v>
      </c>
      <c r="C36" s="56">
        <v>197</v>
      </c>
      <c r="D36" s="56">
        <v>721</v>
      </c>
      <c r="E36" s="56">
        <v>360</v>
      </c>
      <c r="F36" s="56">
        <v>0</v>
      </c>
      <c r="G36" s="56">
        <v>78</v>
      </c>
      <c r="H36" s="56">
        <f t="shared" si="3"/>
        <v>1486</v>
      </c>
    </row>
    <row r="37" spans="1:8">
      <c r="A37" s="55" t="s">
        <v>666</v>
      </c>
      <c r="B37" s="56">
        <v>1344</v>
      </c>
      <c r="C37" s="56">
        <v>787</v>
      </c>
      <c r="D37" s="56">
        <v>1961</v>
      </c>
      <c r="E37" s="56">
        <v>1910</v>
      </c>
      <c r="F37" s="56">
        <v>97</v>
      </c>
      <c r="G37" s="56">
        <v>88</v>
      </c>
      <c r="H37" s="56">
        <f t="shared" si="3"/>
        <v>6187</v>
      </c>
    </row>
    <row r="38" spans="1:8">
      <c r="A38" s="61"/>
      <c r="B38" s="60"/>
      <c r="C38" s="60"/>
      <c r="D38" s="60"/>
      <c r="E38" s="60"/>
      <c r="F38" s="60"/>
      <c r="G38" s="60"/>
      <c r="H38" s="60"/>
    </row>
    <row r="39" spans="1:8" ht="15">
      <c r="A39" s="59" t="s">
        <v>677</v>
      </c>
      <c r="B39" s="60"/>
      <c r="C39" s="60"/>
      <c r="D39" s="60"/>
      <c r="E39" s="60"/>
      <c r="F39" s="60"/>
      <c r="G39" s="60"/>
      <c r="H39" s="60"/>
    </row>
    <row r="40" spans="1:8" ht="5.25" customHeight="1">
      <c r="A40" s="59"/>
      <c r="B40" s="60"/>
      <c r="C40" s="60"/>
      <c r="D40" s="60"/>
      <c r="E40" s="60"/>
      <c r="F40" s="60"/>
      <c r="G40" s="60"/>
      <c r="H40" s="60"/>
    </row>
    <row r="41" spans="1:8" ht="21" customHeight="1">
      <c r="A41" s="40" t="s">
        <v>654</v>
      </c>
      <c r="B41" s="54">
        <f t="shared" ref="B41:H41" si="4">SUM(B43:B54)</f>
        <v>146</v>
      </c>
      <c r="C41" s="54">
        <f t="shared" si="4"/>
        <v>73</v>
      </c>
      <c r="D41" s="54">
        <f t="shared" si="4"/>
        <v>99</v>
      </c>
      <c r="E41" s="54">
        <f t="shared" si="4"/>
        <v>63</v>
      </c>
      <c r="F41" s="54">
        <f t="shared" si="4"/>
        <v>3</v>
      </c>
      <c r="G41" s="54">
        <f t="shared" si="4"/>
        <v>4</v>
      </c>
      <c r="H41" s="54">
        <f t="shared" si="4"/>
        <v>388</v>
      </c>
    </row>
    <row r="42" spans="1:8" ht="5.25" customHeight="1">
      <c r="A42" s="40"/>
      <c r="B42" s="54"/>
      <c r="C42" s="54"/>
      <c r="D42" s="54"/>
      <c r="E42" s="54"/>
      <c r="F42" s="54"/>
      <c r="G42" s="54"/>
      <c r="H42" s="54"/>
    </row>
    <row r="43" spans="1:8">
      <c r="A43" s="55" t="s">
        <v>655</v>
      </c>
      <c r="B43" s="56">
        <v>0</v>
      </c>
      <c r="C43" s="56">
        <v>0</v>
      </c>
      <c r="D43" s="56">
        <v>2</v>
      </c>
      <c r="E43" s="56">
        <v>0</v>
      </c>
      <c r="F43" s="56">
        <v>0</v>
      </c>
      <c r="G43" s="56">
        <v>0</v>
      </c>
      <c r="H43" s="56">
        <f>SUM(B43:G43)</f>
        <v>2</v>
      </c>
    </row>
    <row r="44" spans="1:8">
      <c r="A44" s="55" t="s">
        <v>656</v>
      </c>
      <c r="B44" s="56">
        <v>0</v>
      </c>
      <c r="C44" s="56">
        <v>0</v>
      </c>
      <c r="D44" s="56">
        <v>2</v>
      </c>
      <c r="E44" s="56">
        <v>0</v>
      </c>
      <c r="F44" s="56">
        <v>0</v>
      </c>
      <c r="G44" s="56">
        <v>0</v>
      </c>
      <c r="H44" s="56">
        <f t="shared" ref="H44:H54" si="5">SUM(B44:G44)</f>
        <v>2</v>
      </c>
    </row>
    <row r="45" spans="1:8">
      <c r="A45" s="55" t="s">
        <v>657</v>
      </c>
      <c r="B45" s="56">
        <v>20</v>
      </c>
      <c r="C45" s="56">
        <v>0</v>
      </c>
      <c r="D45" s="56">
        <v>13</v>
      </c>
      <c r="E45" s="56">
        <v>3</v>
      </c>
      <c r="F45" s="56">
        <v>0</v>
      </c>
      <c r="G45" s="56">
        <v>0</v>
      </c>
      <c r="H45" s="56">
        <f t="shared" si="5"/>
        <v>36</v>
      </c>
    </row>
    <row r="46" spans="1:8">
      <c r="A46" s="55" t="s">
        <v>658</v>
      </c>
      <c r="B46" s="56">
        <v>5</v>
      </c>
      <c r="C46" s="56">
        <v>0</v>
      </c>
      <c r="D46" s="56">
        <v>2</v>
      </c>
      <c r="E46" s="56">
        <v>6</v>
      </c>
      <c r="F46" s="56">
        <v>0</v>
      </c>
      <c r="G46" s="56">
        <v>0</v>
      </c>
      <c r="H46" s="56">
        <f t="shared" si="5"/>
        <v>13</v>
      </c>
    </row>
    <row r="47" spans="1:8">
      <c r="A47" s="55" t="s">
        <v>659</v>
      </c>
      <c r="B47" s="56">
        <v>0</v>
      </c>
      <c r="C47" s="56">
        <v>4</v>
      </c>
      <c r="D47" s="56">
        <v>6</v>
      </c>
      <c r="E47" s="56">
        <v>0</v>
      </c>
      <c r="F47" s="56">
        <v>1</v>
      </c>
      <c r="G47" s="56">
        <v>0</v>
      </c>
      <c r="H47" s="56">
        <f t="shared" si="5"/>
        <v>11</v>
      </c>
    </row>
    <row r="48" spans="1:8">
      <c r="A48" s="55" t="s">
        <v>660</v>
      </c>
      <c r="B48" s="56">
        <v>0</v>
      </c>
      <c r="C48" s="56">
        <v>21</v>
      </c>
      <c r="D48" s="56">
        <v>17</v>
      </c>
      <c r="E48" s="56">
        <v>0</v>
      </c>
      <c r="F48" s="56">
        <v>0</v>
      </c>
      <c r="G48" s="56">
        <v>4</v>
      </c>
      <c r="H48" s="56">
        <f t="shared" si="5"/>
        <v>42</v>
      </c>
    </row>
    <row r="49" spans="1:8">
      <c r="A49" s="55" t="s">
        <v>661</v>
      </c>
      <c r="B49" s="56">
        <v>0</v>
      </c>
      <c r="C49" s="56">
        <v>27</v>
      </c>
      <c r="D49" s="56">
        <v>0</v>
      </c>
      <c r="E49" s="56">
        <v>10</v>
      </c>
      <c r="F49" s="56">
        <v>0</v>
      </c>
      <c r="G49" s="56">
        <v>0</v>
      </c>
      <c r="H49" s="56">
        <f t="shared" si="5"/>
        <v>37</v>
      </c>
    </row>
    <row r="50" spans="1:8">
      <c r="A50" s="55" t="s">
        <v>662</v>
      </c>
      <c r="B50" s="56">
        <v>0</v>
      </c>
      <c r="C50" s="56">
        <v>1</v>
      </c>
      <c r="D50" s="56">
        <v>18</v>
      </c>
      <c r="E50" s="56">
        <v>10</v>
      </c>
      <c r="F50" s="56">
        <v>0</v>
      </c>
      <c r="G50" s="56">
        <v>0</v>
      </c>
      <c r="H50" s="56">
        <f t="shared" si="5"/>
        <v>29</v>
      </c>
    </row>
    <row r="51" spans="1:8">
      <c r="A51" s="55" t="s">
        <v>663</v>
      </c>
      <c r="B51" s="56">
        <v>1</v>
      </c>
      <c r="C51" s="56">
        <v>5</v>
      </c>
      <c r="D51" s="56">
        <v>9</v>
      </c>
      <c r="E51" s="56">
        <v>4</v>
      </c>
      <c r="F51" s="56">
        <v>0</v>
      </c>
      <c r="G51" s="56">
        <v>0</v>
      </c>
      <c r="H51" s="56">
        <f t="shared" si="5"/>
        <v>19</v>
      </c>
    </row>
    <row r="52" spans="1:8">
      <c r="A52" s="55" t="s">
        <v>664</v>
      </c>
      <c r="B52" s="56">
        <v>11</v>
      </c>
      <c r="C52" s="56">
        <v>0</v>
      </c>
      <c r="D52" s="56">
        <v>5</v>
      </c>
      <c r="E52" s="56">
        <v>9</v>
      </c>
      <c r="F52" s="56">
        <v>0</v>
      </c>
      <c r="G52" s="56">
        <v>0</v>
      </c>
      <c r="H52" s="56">
        <f t="shared" si="5"/>
        <v>25</v>
      </c>
    </row>
    <row r="53" spans="1:8">
      <c r="A53" s="55" t="s">
        <v>665</v>
      </c>
      <c r="B53" s="56">
        <v>3</v>
      </c>
      <c r="C53" s="56">
        <v>1</v>
      </c>
      <c r="D53" s="56">
        <v>25</v>
      </c>
      <c r="E53" s="56">
        <v>3</v>
      </c>
      <c r="F53" s="56">
        <v>0</v>
      </c>
      <c r="G53" s="56">
        <v>0</v>
      </c>
      <c r="H53" s="56">
        <f t="shared" si="5"/>
        <v>32</v>
      </c>
    </row>
    <row r="54" spans="1:8">
      <c r="A54" s="55" t="s">
        <v>666</v>
      </c>
      <c r="B54" s="56">
        <v>106</v>
      </c>
      <c r="C54" s="56">
        <v>14</v>
      </c>
      <c r="D54" s="56">
        <v>0</v>
      </c>
      <c r="E54" s="56">
        <v>18</v>
      </c>
      <c r="F54" s="56">
        <v>2</v>
      </c>
      <c r="G54" s="56">
        <v>0</v>
      </c>
      <c r="H54" s="56">
        <f t="shared" si="5"/>
        <v>140</v>
      </c>
    </row>
    <row r="55" spans="1:8" ht="15">
      <c r="A55" s="50"/>
      <c r="B55" s="50"/>
      <c r="C55" s="50"/>
      <c r="D55" s="50"/>
      <c r="E55" s="50"/>
      <c r="F55" s="50"/>
      <c r="G55" s="50"/>
      <c r="H55" s="50"/>
    </row>
    <row r="56" spans="1:8">
      <c r="A56" s="46" t="s">
        <v>667</v>
      </c>
    </row>
    <row r="57" spans="1:8">
      <c r="A57" s="62"/>
    </row>
    <row r="58" spans="1:8">
      <c r="A58" s="63" t="s">
        <v>295</v>
      </c>
    </row>
    <row r="59" spans="1:8">
      <c r="A59" s="13" t="s">
        <v>678</v>
      </c>
      <c r="B59" s="64"/>
    </row>
    <row r="60" spans="1:8">
      <c r="A60" s="65" t="s">
        <v>679</v>
      </c>
    </row>
    <row r="61" spans="1:8">
      <c r="A61" s="4"/>
    </row>
  </sheetData>
  <pageMargins left="0.7" right="0.7" top="0.78740157499999996" bottom="0.78740157499999996" header="0.3" footer="0.3"/>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heetViews>
  <sheetFormatPr baseColWidth="10" defaultRowHeight="12.75"/>
  <cols>
    <col min="1" max="1" width="31.7109375" style="456" customWidth="1"/>
    <col min="2" max="2" width="11.7109375" style="452" customWidth="1"/>
    <col min="3" max="3" width="11.7109375" style="426" customWidth="1"/>
    <col min="4" max="4" width="12" style="426" customWidth="1"/>
    <col min="5" max="9" width="11.7109375" style="426" customWidth="1"/>
    <col min="10" max="10" width="11.7109375" style="453" customWidth="1"/>
    <col min="11" max="11" width="2.5703125" customWidth="1"/>
  </cols>
  <sheetData>
    <row r="1" spans="1:10" ht="15" customHeight="1">
      <c r="A1" s="451" t="s">
        <v>983</v>
      </c>
      <c r="J1"/>
    </row>
    <row r="2" spans="1:10" ht="15" customHeight="1">
      <c r="A2" s="8" t="s">
        <v>975</v>
      </c>
    </row>
    <row r="3" spans="1:10" ht="27" customHeight="1">
      <c r="A3" s="281" t="s">
        <v>984</v>
      </c>
      <c r="B3" s="286"/>
      <c r="C3" s="286"/>
      <c r="D3" s="286"/>
      <c r="E3" s="286"/>
      <c r="F3" s="430"/>
      <c r="G3" s="430"/>
      <c r="H3" s="430"/>
      <c r="I3" s="430"/>
      <c r="J3" s="454"/>
    </row>
    <row r="4" spans="1:10" ht="39" customHeight="1">
      <c r="A4" s="413" t="s">
        <v>977</v>
      </c>
      <c r="B4" s="413"/>
      <c r="C4" s="624" t="s">
        <v>949</v>
      </c>
      <c r="D4" s="624"/>
      <c r="E4" s="624" t="s">
        <v>950</v>
      </c>
      <c r="F4" s="624"/>
      <c r="G4" s="624"/>
      <c r="H4" s="624"/>
      <c r="I4" s="624"/>
      <c r="J4" s="413" t="s">
        <v>653</v>
      </c>
    </row>
    <row r="5" spans="1:10" ht="36" customHeight="1">
      <c r="A5" s="413"/>
      <c r="B5" s="413" t="s">
        <v>907</v>
      </c>
      <c r="C5" s="413" t="s">
        <v>952</v>
      </c>
      <c r="D5" s="413" t="s">
        <v>953</v>
      </c>
      <c r="E5" s="413" t="s">
        <v>979</v>
      </c>
      <c r="F5" s="413" t="s">
        <v>955</v>
      </c>
      <c r="G5" s="413" t="s">
        <v>956</v>
      </c>
      <c r="H5" s="413" t="s">
        <v>985</v>
      </c>
      <c r="I5" s="413" t="s">
        <v>958</v>
      </c>
      <c r="J5" s="413"/>
    </row>
    <row r="6" spans="1:10" ht="6" customHeight="1">
      <c r="B6" s="457"/>
      <c r="C6" s="458"/>
      <c r="D6" s="458"/>
      <c r="E6" s="458"/>
      <c r="F6" s="458"/>
      <c r="G6" s="458"/>
      <c r="H6" s="458"/>
      <c r="I6" s="458"/>
      <c r="J6" s="136"/>
    </row>
    <row r="7" spans="1:10" ht="14.25">
      <c r="A7" s="459" t="s">
        <v>986</v>
      </c>
      <c r="B7" s="457"/>
      <c r="C7" s="458"/>
      <c r="D7" s="458"/>
      <c r="E7" s="458"/>
      <c r="F7" s="458"/>
      <c r="G7" s="458"/>
      <c r="H7" s="458"/>
      <c r="I7" s="458"/>
      <c r="J7" s="136"/>
    </row>
    <row r="8" spans="1:10" ht="5.25" customHeight="1">
      <c r="A8" s="460"/>
      <c r="B8" s="457"/>
      <c r="C8" s="458"/>
      <c r="D8" s="458"/>
      <c r="E8" s="458"/>
      <c r="F8" s="458"/>
      <c r="G8" s="458"/>
      <c r="H8" s="458"/>
      <c r="I8" s="458"/>
      <c r="J8" s="136"/>
    </row>
    <row r="9" spans="1:10">
      <c r="A9" s="460" t="s">
        <v>653</v>
      </c>
      <c r="B9" s="461">
        <v>34</v>
      </c>
      <c r="C9" s="462">
        <v>134.05135764068223</v>
      </c>
      <c r="D9" s="462">
        <v>23.884898532390132</v>
      </c>
      <c r="E9" s="462">
        <v>63.853587200631381</v>
      </c>
      <c r="F9" s="462">
        <v>0.59866528165458655</v>
      </c>
      <c r="G9" s="462">
        <v>9.4065145861502664E-2</v>
      </c>
      <c r="H9" s="462">
        <v>1.4043558243046408E-4</v>
      </c>
      <c r="I9" s="462">
        <v>0.54495853668444361</v>
      </c>
      <c r="J9" s="462">
        <v>223.0276727734867</v>
      </c>
    </row>
    <row r="10" spans="1:10" ht="5.25" customHeight="1">
      <c r="A10" s="460"/>
      <c r="B10" s="457"/>
      <c r="C10" s="463"/>
      <c r="D10" s="463"/>
      <c r="E10" s="463"/>
      <c r="F10" s="463"/>
      <c r="G10" s="463"/>
      <c r="H10" s="463"/>
      <c r="I10" s="463"/>
      <c r="J10" s="463"/>
    </row>
    <row r="11" spans="1:10">
      <c r="A11" s="55" t="s">
        <v>913</v>
      </c>
      <c r="B11" s="464">
        <v>1</v>
      </c>
      <c r="C11" s="465">
        <v>102.64657534246575</v>
      </c>
      <c r="D11" s="465">
        <v>65.92602739726027</v>
      </c>
      <c r="E11" s="465">
        <v>0</v>
      </c>
      <c r="F11" s="465">
        <v>0</v>
      </c>
      <c r="G11" s="465">
        <v>0</v>
      </c>
      <c r="H11" s="465">
        <v>0</v>
      </c>
      <c r="I11" s="465">
        <v>0</v>
      </c>
      <c r="J11" s="465">
        <v>168.57260273972602</v>
      </c>
    </row>
    <row r="12" spans="1:10">
      <c r="A12" s="55" t="s">
        <v>914</v>
      </c>
      <c r="B12" s="464">
        <v>5</v>
      </c>
      <c r="C12" s="465">
        <v>144.41692455054525</v>
      </c>
      <c r="D12" s="465">
        <v>29.627413056292365</v>
      </c>
      <c r="E12" s="465">
        <v>65.000478927203062</v>
      </c>
      <c r="F12" s="465">
        <v>9.5014183613321546</v>
      </c>
      <c r="G12" s="465">
        <v>1.2418398172708518</v>
      </c>
      <c r="H12" s="465">
        <v>0</v>
      </c>
      <c r="I12" s="465">
        <v>0.52096227527262007</v>
      </c>
      <c r="J12" s="465">
        <v>250.3090369879163</v>
      </c>
    </row>
    <row r="13" spans="1:10">
      <c r="A13" s="55" t="s">
        <v>915</v>
      </c>
      <c r="B13" s="464">
        <v>6</v>
      </c>
      <c r="C13" s="465">
        <v>137.47501824887627</v>
      </c>
      <c r="D13" s="465">
        <v>24.375533059280034</v>
      </c>
      <c r="E13" s="465">
        <v>71.128462484152294</v>
      </c>
      <c r="F13" s="465">
        <v>0</v>
      </c>
      <c r="G13" s="465">
        <v>3.7650313112297822E-3</v>
      </c>
      <c r="H13" s="465">
        <v>1.1621652771908256E-3</v>
      </c>
      <c r="I13" s="465">
        <v>0.47264589496331016</v>
      </c>
      <c r="J13" s="465">
        <v>233.4565868838603</v>
      </c>
    </row>
    <row r="14" spans="1:10">
      <c r="A14" s="55" t="s">
        <v>916</v>
      </c>
      <c r="B14" s="464">
        <v>3</v>
      </c>
      <c r="C14" s="465">
        <v>134.34591739209051</v>
      </c>
      <c r="D14" s="465">
        <v>21.598907343786326</v>
      </c>
      <c r="E14" s="465">
        <v>62.12600418464082</v>
      </c>
      <c r="F14" s="465">
        <v>0</v>
      </c>
      <c r="G14" s="465">
        <v>2.2111435435125153E-2</v>
      </c>
      <c r="H14" s="465">
        <v>0</v>
      </c>
      <c r="I14" s="465">
        <v>0.37557151344509598</v>
      </c>
      <c r="J14" s="465">
        <v>218.46851186939787</v>
      </c>
    </row>
    <row r="15" spans="1:10">
      <c r="A15" s="55" t="s">
        <v>917</v>
      </c>
      <c r="B15" s="464">
        <v>11</v>
      </c>
      <c r="C15" s="465">
        <v>132.99372569586575</v>
      </c>
      <c r="D15" s="465">
        <v>25.867213083299223</v>
      </c>
      <c r="E15" s="465">
        <v>63.307101923864103</v>
      </c>
      <c r="F15" s="465">
        <v>0</v>
      </c>
      <c r="G15" s="465">
        <v>1.7761205485059352E-2</v>
      </c>
      <c r="H15" s="465">
        <v>0</v>
      </c>
      <c r="I15" s="465">
        <v>0.65879234036021284</v>
      </c>
      <c r="J15" s="465">
        <v>222.84459424887433</v>
      </c>
    </row>
    <row r="16" spans="1:10">
      <c r="A16" s="55" t="s">
        <v>918</v>
      </c>
      <c r="B16" s="464">
        <v>8</v>
      </c>
      <c r="C16" s="465">
        <v>132.27157296800601</v>
      </c>
      <c r="D16" s="465">
        <v>21.049713088682264</v>
      </c>
      <c r="E16" s="465">
        <v>62.573208972966718</v>
      </c>
      <c r="F16" s="465">
        <v>0</v>
      </c>
      <c r="G16" s="465">
        <v>1.9187395179375798E-2</v>
      </c>
      <c r="H16" s="465">
        <v>0</v>
      </c>
      <c r="I16" s="465">
        <v>0.50429885042699341</v>
      </c>
      <c r="J16" s="465">
        <v>216.41798127526138</v>
      </c>
    </row>
    <row r="17" spans="1:10">
      <c r="A17" s="55" t="s">
        <v>987</v>
      </c>
      <c r="B17" s="466">
        <v>0</v>
      </c>
      <c r="C17" s="465">
        <v>0</v>
      </c>
      <c r="D17" s="465">
        <v>0</v>
      </c>
      <c r="E17" s="465">
        <v>0</v>
      </c>
      <c r="F17" s="465">
        <v>0</v>
      </c>
      <c r="G17" s="465">
        <v>0</v>
      </c>
      <c r="H17" s="465">
        <v>0</v>
      </c>
      <c r="I17" s="465">
        <v>0</v>
      </c>
      <c r="J17" s="465">
        <v>0</v>
      </c>
    </row>
    <row r="18" spans="1:10">
      <c r="A18" s="55"/>
      <c r="B18" s="464"/>
      <c r="C18" s="467"/>
      <c r="D18" s="467"/>
      <c r="E18" s="467"/>
      <c r="F18" s="467"/>
      <c r="G18" s="467"/>
      <c r="H18" s="467"/>
      <c r="I18" s="467"/>
      <c r="J18" s="467"/>
    </row>
    <row r="19" spans="1:10" ht="14.25">
      <c r="A19" s="459" t="s">
        <v>988</v>
      </c>
      <c r="B19" s="464"/>
      <c r="C19" s="467"/>
      <c r="D19" s="467"/>
      <c r="E19" s="467"/>
      <c r="F19" s="467"/>
      <c r="G19" s="467"/>
      <c r="H19" s="467"/>
      <c r="I19" s="467"/>
      <c r="J19" s="467"/>
    </row>
    <row r="20" spans="1:10" ht="5.25" customHeight="1">
      <c r="A20" s="460"/>
      <c r="B20" s="464"/>
      <c r="C20" s="467"/>
      <c r="D20" s="467"/>
      <c r="E20" s="467"/>
      <c r="F20" s="467"/>
      <c r="G20" s="467"/>
      <c r="H20" s="467"/>
      <c r="I20" s="467"/>
      <c r="J20" s="467"/>
    </row>
    <row r="21" spans="1:10">
      <c r="A21" s="460" t="s">
        <v>653</v>
      </c>
      <c r="B21" s="461">
        <v>165</v>
      </c>
      <c r="C21" s="462">
        <v>152.17538586850299</v>
      </c>
      <c r="D21" s="462">
        <v>52.5095432956415</v>
      </c>
      <c r="E21" s="462">
        <v>135.21587051440912</v>
      </c>
      <c r="F21" s="462">
        <v>0.75990762685652369</v>
      </c>
      <c r="G21" s="462">
        <v>0.93595882677758524</v>
      </c>
      <c r="H21" s="462">
        <v>1.3924739038279446</v>
      </c>
      <c r="I21" s="462">
        <v>2.3812315818236676</v>
      </c>
      <c r="J21" s="462">
        <v>345.37037161783934</v>
      </c>
    </row>
    <row r="22" spans="1:10" ht="5.25" customHeight="1">
      <c r="A22" s="460"/>
      <c r="B22" s="461"/>
      <c r="C22" s="462"/>
      <c r="D22" s="462"/>
      <c r="E22" s="462"/>
      <c r="F22" s="462"/>
      <c r="G22" s="462"/>
      <c r="H22" s="462"/>
      <c r="I22" s="462"/>
      <c r="J22" s="462"/>
    </row>
    <row r="23" spans="1:10">
      <c r="A23" s="55" t="s">
        <v>913</v>
      </c>
      <c r="B23" s="464">
        <v>16</v>
      </c>
      <c r="C23" s="465">
        <v>156.57332440886097</v>
      </c>
      <c r="D23" s="465">
        <v>60.595566939978632</v>
      </c>
      <c r="E23" s="465">
        <v>181.56558843594331</v>
      </c>
      <c r="F23" s="465">
        <v>0.30817747686287633</v>
      </c>
      <c r="G23" s="465">
        <v>0</v>
      </c>
      <c r="H23" s="465">
        <v>0.75795801207378133</v>
      </c>
      <c r="I23" s="465">
        <v>5.4886148618208495</v>
      </c>
      <c r="J23" s="465">
        <v>405.28923013554044</v>
      </c>
    </row>
    <row r="24" spans="1:10">
      <c r="A24" s="55" t="s">
        <v>914</v>
      </c>
      <c r="B24" s="464">
        <v>36</v>
      </c>
      <c r="C24" s="465">
        <v>162.07967637101035</v>
      </c>
      <c r="D24" s="465">
        <v>52.333697381509701</v>
      </c>
      <c r="E24" s="465">
        <v>147.59530141713131</v>
      </c>
      <c r="F24" s="465">
        <v>7.5464235218414152E-2</v>
      </c>
      <c r="G24" s="465">
        <v>0.15216525032247782</v>
      </c>
      <c r="H24" s="465">
        <v>0.6540263236348931</v>
      </c>
      <c r="I24" s="465">
        <v>2.2069525330373718</v>
      </c>
      <c r="J24" s="465">
        <v>365.09728351186453</v>
      </c>
    </row>
    <row r="25" spans="1:10">
      <c r="A25" s="55" t="s">
        <v>915</v>
      </c>
      <c r="B25" s="464">
        <v>32</v>
      </c>
      <c r="C25" s="465">
        <v>147.59657870512427</v>
      </c>
      <c r="D25" s="465">
        <v>46.817949195634071</v>
      </c>
      <c r="E25" s="465">
        <v>124.8678896535601</v>
      </c>
      <c r="F25" s="465">
        <v>0.24391246219260948</v>
      </c>
      <c r="G25" s="465">
        <v>0.15329527024065226</v>
      </c>
      <c r="H25" s="465">
        <v>0.20253072078785489</v>
      </c>
      <c r="I25" s="465">
        <v>2.1848306521135612</v>
      </c>
      <c r="J25" s="465">
        <v>322.06698665965314</v>
      </c>
    </row>
    <row r="26" spans="1:10">
      <c r="A26" s="55" t="s">
        <v>916</v>
      </c>
      <c r="B26" s="464">
        <v>23</v>
      </c>
      <c r="C26" s="465">
        <v>159.87639791175744</v>
      </c>
      <c r="D26" s="465">
        <v>42.437839074388528</v>
      </c>
      <c r="E26" s="465">
        <v>128.90355548033486</v>
      </c>
      <c r="F26" s="465">
        <v>0</v>
      </c>
      <c r="G26" s="465">
        <v>0</v>
      </c>
      <c r="H26" s="465">
        <v>0.43397244070324748</v>
      </c>
      <c r="I26" s="465">
        <v>1.8200183381472519</v>
      </c>
      <c r="J26" s="465">
        <v>333.47178324533132</v>
      </c>
    </row>
    <row r="27" spans="1:10">
      <c r="A27" s="55" t="s">
        <v>917</v>
      </c>
      <c r="B27" s="464">
        <v>17</v>
      </c>
      <c r="C27" s="465">
        <v>156.76465794952057</v>
      </c>
      <c r="D27" s="465">
        <v>44.211257198863379</v>
      </c>
      <c r="E27" s="465">
        <v>131.03406828853196</v>
      </c>
      <c r="F27" s="465">
        <v>0.29030223829567386</v>
      </c>
      <c r="G27" s="465">
        <v>0.44027222720296616</v>
      </c>
      <c r="H27" s="465">
        <v>0.34672879089486242</v>
      </c>
      <c r="I27" s="465">
        <v>1.7110672552386452</v>
      </c>
      <c r="J27" s="465">
        <v>334.79835394854808</v>
      </c>
    </row>
    <row r="28" spans="1:10">
      <c r="A28" s="55" t="s">
        <v>918</v>
      </c>
      <c r="B28" s="464">
        <v>35</v>
      </c>
      <c r="C28" s="465">
        <v>144.89157095984294</v>
      </c>
      <c r="D28" s="465">
        <v>46.734976623218586</v>
      </c>
      <c r="E28" s="465">
        <v>141.17192404212804</v>
      </c>
      <c r="F28" s="465">
        <v>0.77071335593229118</v>
      </c>
      <c r="G28" s="465">
        <v>0.89332187203259217</v>
      </c>
      <c r="H28" s="465">
        <v>1.9639376817663694</v>
      </c>
      <c r="I28" s="465">
        <v>2.2939985461926882</v>
      </c>
      <c r="J28" s="465">
        <v>338.7204430811135</v>
      </c>
    </row>
    <row r="29" spans="1:10">
      <c r="A29" s="55" t="s">
        <v>987</v>
      </c>
      <c r="B29" s="464">
        <v>6</v>
      </c>
      <c r="C29" s="465">
        <v>157.62866813293473</v>
      </c>
      <c r="D29" s="465">
        <v>85.567324413363153</v>
      </c>
      <c r="E29" s="465">
        <v>126.29517562552302</v>
      </c>
      <c r="F29" s="465">
        <v>2.6087288575863816</v>
      </c>
      <c r="G29" s="465">
        <v>3.4197684872655554</v>
      </c>
      <c r="H29" s="465">
        <v>3.1564079750879603</v>
      </c>
      <c r="I29" s="465">
        <v>3.4926085157613445</v>
      </c>
      <c r="J29" s="465">
        <v>382.16868200752214</v>
      </c>
    </row>
    <row r="30" spans="1:10">
      <c r="A30" s="55"/>
      <c r="B30" s="464"/>
      <c r="C30" s="467"/>
      <c r="D30" s="467"/>
      <c r="E30" s="467"/>
      <c r="F30" s="467"/>
      <c r="G30" s="467"/>
      <c r="H30" s="467"/>
      <c r="I30" s="467"/>
      <c r="J30" s="467"/>
    </row>
    <row r="31" spans="1:10" ht="14.25">
      <c r="A31" s="459" t="s">
        <v>989</v>
      </c>
      <c r="B31" s="464"/>
      <c r="C31" s="467"/>
      <c r="D31" s="467"/>
      <c r="E31" s="467"/>
      <c r="F31" s="467"/>
      <c r="G31" s="467"/>
      <c r="H31" s="467"/>
      <c r="I31" s="467"/>
      <c r="J31" s="467"/>
    </row>
    <row r="32" spans="1:10" ht="5.25" customHeight="1">
      <c r="A32" s="460"/>
      <c r="B32" s="464"/>
      <c r="C32" s="467"/>
      <c r="D32" s="467"/>
      <c r="E32" s="467"/>
      <c r="F32" s="467"/>
      <c r="G32" s="467"/>
      <c r="H32" s="467"/>
      <c r="I32" s="467"/>
      <c r="J32" s="467"/>
    </row>
    <row r="33" spans="1:10">
      <c r="A33" s="460" t="s">
        <v>653</v>
      </c>
      <c r="B33" s="461">
        <v>37</v>
      </c>
      <c r="C33" s="462">
        <v>164.90869597908087</v>
      </c>
      <c r="D33" s="462">
        <v>70.510993199609018</v>
      </c>
      <c r="E33" s="462">
        <v>186.21087373328098</v>
      </c>
      <c r="F33" s="462">
        <v>7.8319096233051235</v>
      </c>
      <c r="G33" s="462">
        <v>12.669813448733908</v>
      </c>
      <c r="H33" s="462">
        <v>4.4944015823022747</v>
      </c>
      <c r="I33" s="462">
        <v>4.1568016441240108</v>
      </c>
      <c r="J33" s="462">
        <v>450.78348921043619</v>
      </c>
    </row>
    <row r="34" spans="1:10" ht="5.25" customHeight="1">
      <c r="A34" s="460"/>
      <c r="B34" s="461"/>
      <c r="C34" s="462"/>
      <c r="D34" s="462"/>
      <c r="E34" s="462"/>
      <c r="F34" s="462"/>
      <c r="G34" s="462"/>
      <c r="H34" s="462"/>
      <c r="I34" s="462"/>
      <c r="J34" s="462"/>
    </row>
    <row r="35" spans="1:10">
      <c r="A35" s="55" t="s">
        <v>913</v>
      </c>
      <c r="B35" s="464">
        <v>18</v>
      </c>
      <c r="C35" s="465">
        <v>147.33354810996565</v>
      </c>
      <c r="D35" s="465">
        <v>70.452534364261169</v>
      </c>
      <c r="E35" s="465">
        <v>200.05188048873615</v>
      </c>
      <c r="F35" s="465">
        <v>0.85217401680030547</v>
      </c>
      <c r="G35" s="465">
        <v>4.2340110729285989</v>
      </c>
      <c r="H35" s="465">
        <v>0.14378102329133258</v>
      </c>
      <c r="I35" s="465">
        <v>2.3885547919053072</v>
      </c>
      <c r="J35" s="465">
        <v>425.45648386788849</v>
      </c>
    </row>
    <row r="36" spans="1:10">
      <c r="A36" s="55" t="s">
        <v>914</v>
      </c>
      <c r="B36" s="464">
        <v>5</v>
      </c>
      <c r="C36" s="465">
        <v>176.6488325409403</v>
      </c>
      <c r="D36" s="465">
        <v>56.209001584786051</v>
      </c>
      <c r="E36" s="465">
        <v>170.65840464870575</v>
      </c>
      <c r="F36" s="465">
        <v>0</v>
      </c>
      <c r="G36" s="465">
        <v>0</v>
      </c>
      <c r="H36" s="465">
        <v>3.583729529846804E-2</v>
      </c>
      <c r="I36" s="465">
        <v>2.5184363444268358</v>
      </c>
      <c r="J36" s="465">
        <v>406.07051241415741</v>
      </c>
    </row>
    <row r="37" spans="1:10">
      <c r="A37" s="55" t="s">
        <v>915</v>
      </c>
      <c r="B37" s="464">
        <v>2</v>
      </c>
      <c r="C37" s="465">
        <v>131.25678866587958</v>
      </c>
      <c r="D37" s="465">
        <v>58.420932009167302</v>
      </c>
      <c r="E37" s="465">
        <v>174.13657198416556</v>
      </c>
      <c r="F37" s="465">
        <v>0</v>
      </c>
      <c r="G37" s="465">
        <v>0</v>
      </c>
      <c r="H37" s="465">
        <v>0</v>
      </c>
      <c r="I37" s="465">
        <v>1.4449614556566428</v>
      </c>
      <c r="J37" s="465">
        <v>365.25925411486907</v>
      </c>
    </row>
    <row r="38" spans="1:10">
      <c r="A38" s="55" t="s">
        <v>916</v>
      </c>
      <c r="B38" s="464">
        <v>0</v>
      </c>
      <c r="C38" s="465">
        <v>0</v>
      </c>
      <c r="D38" s="465">
        <v>0</v>
      </c>
      <c r="E38" s="465">
        <v>0</v>
      </c>
      <c r="F38" s="465">
        <v>0</v>
      </c>
      <c r="G38" s="465">
        <v>0</v>
      </c>
      <c r="H38" s="465">
        <v>0</v>
      </c>
      <c r="I38" s="465">
        <v>0</v>
      </c>
      <c r="J38" s="465">
        <v>0</v>
      </c>
    </row>
    <row r="39" spans="1:10">
      <c r="A39" s="55" t="s">
        <v>917</v>
      </c>
      <c r="B39" s="464">
        <v>1</v>
      </c>
      <c r="C39" s="465">
        <v>178.26888452882451</v>
      </c>
      <c r="D39" s="465">
        <v>50.357724046396214</v>
      </c>
      <c r="E39" s="465">
        <v>202.73475099544117</v>
      </c>
      <c r="F39" s="465">
        <v>10.885105891857579</v>
      </c>
      <c r="G39" s="465">
        <v>17.424779271741013</v>
      </c>
      <c r="H39" s="465">
        <v>5.3702175543885975</v>
      </c>
      <c r="I39" s="465">
        <v>4.8618500779040916</v>
      </c>
      <c r="J39" s="465">
        <v>469.90331236655317</v>
      </c>
    </row>
    <row r="40" spans="1:10">
      <c r="A40" s="55" t="s">
        <v>918</v>
      </c>
      <c r="B40" s="464">
        <v>5</v>
      </c>
      <c r="C40" s="465">
        <v>152.22658582969225</v>
      </c>
      <c r="D40" s="465">
        <v>59.324061704334703</v>
      </c>
      <c r="E40" s="465">
        <v>188.48578018420142</v>
      </c>
      <c r="F40" s="465">
        <v>6.9094788294093608</v>
      </c>
      <c r="G40" s="465">
        <v>10.334588061484299</v>
      </c>
      <c r="H40" s="465">
        <v>5.2692806399899412</v>
      </c>
      <c r="I40" s="465">
        <v>3.6670111275264827</v>
      </c>
      <c r="J40" s="465">
        <v>426.21678637663848</v>
      </c>
    </row>
    <row r="41" spans="1:10">
      <c r="A41" s="55" t="s">
        <v>987</v>
      </c>
      <c r="B41" s="464">
        <v>6</v>
      </c>
      <c r="C41" s="465">
        <v>174.05532950900593</v>
      </c>
      <c r="D41" s="465">
        <v>79.509047215432091</v>
      </c>
      <c r="E41" s="465">
        <v>183.79610382714617</v>
      </c>
      <c r="F41" s="465">
        <v>10.408297754764513</v>
      </c>
      <c r="G41" s="465">
        <v>16.801539432722581</v>
      </c>
      <c r="H41" s="465">
        <v>5.4334089152584371</v>
      </c>
      <c r="I41" s="465">
        <v>4.9513804353597548</v>
      </c>
      <c r="J41" s="465">
        <v>474.95510708968948</v>
      </c>
    </row>
    <row r="42" spans="1:10">
      <c r="A42" s="55"/>
      <c r="B42" s="464"/>
      <c r="C42" s="465"/>
      <c r="D42" s="465"/>
      <c r="E42" s="465"/>
      <c r="F42" s="465"/>
      <c r="G42" s="465"/>
      <c r="H42" s="465"/>
      <c r="I42" s="465"/>
      <c r="J42" s="465"/>
    </row>
    <row r="43" spans="1:10" ht="14.25">
      <c r="A43" s="459" t="s">
        <v>990</v>
      </c>
      <c r="B43" s="464"/>
      <c r="C43" s="465"/>
      <c r="D43" s="465"/>
      <c r="E43" s="465"/>
      <c r="F43" s="465"/>
      <c r="G43" s="465"/>
      <c r="H43" s="465"/>
      <c r="I43" s="465"/>
      <c r="J43" s="465"/>
    </row>
    <row r="44" spans="1:10" ht="5.25" customHeight="1">
      <c r="A44" s="460"/>
      <c r="B44" s="464"/>
      <c r="C44" s="465"/>
      <c r="D44" s="465"/>
      <c r="E44" s="465"/>
      <c r="F44" s="465"/>
      <c r="G44" s="465"/>
      <c r="H44" s="465"/>
      <c r="I44" s="465"/>
      <c r="J44" s="465"/>
    </row>
    <row r="45" spans="1:10">
      <c r="A45" s="460" t="s">
        <v>653</v>
      </c>
      <c r="B45" s="468">
        <v>1</v>
      </c>
      <c r="C45" s="462">
        <v>120.66654902652785</v>
      </c>
      <c r="D45" s="462">
        <v>115.02564555026174</v>
      </c>
      <c r="E45" s="462">
        <v>262.64884418563616</v>
      </c>
      <c r="F45" s="462">
        <v>33.418387153696841</v>
      </c>
      <c r="G45" s="462">
        <v>0</v>
      </c>
      <c r="H45" s="462">
        <v>0</v>
      </c>
      <c r="I45" s="462">
        <v>0</v>
      </c>
      <c r="J45" s="462">
        <v>531.75942591612261</v>
      </c>
    </row>
    <row r="46" spans="1:10" ht="5.25" customHeight="1">
      <c r="A46" s="460"/>
      <c r="B46" s="461"/>
      <c r="C46" s="462"/>
      <c r="D46" s="462"/>
      <c r="E46" s="462"/>
      <c r="F46" s="462"/>
      <c r="G46" s="462"/>
      <c r="H46" s="462"/>
      <c r="I46" s="462"/>
      <c r="J46" s="462"/>
    </row>
    <row r="47" spans="1:10">
      <c r="A47" s="55" t="s">
        <v>913</v>
      </c>
      <c r="B47" s="469">
        <v>0</v>
      </c>
      <c r="C47" s="465">
        <v>0</v>
      </c>
      <c r="D47" s="465">
        <v>0</v>
      </c>
      <c r="E47" s="465">
        <v>0</v>
      </c>
      <c r="F47" s="465">
        <v>0</v>
      </c>
      <c r="G47" s="465">
        <v>0</v>
      </c>
      <c r="H47" s="465">
        <v>0</v>
      </c>
      <c r="I47" s="465">
        <v>0</v>
      </c>
      <c r="J47" s="465">
        <v>0</v>
      </c>
    </row>
    <row r="48" spans="1:10">
      <c r="A48" s="55" t="s">
        <v>914</v>
      </c>
      <c r="B48" s="469">
        <v>0</v>
      </c>
      <c r="C48" s="465">
        <v>0</v>
      </c>
      <c r="D48" s="465">
        <v>0</v>
      </c>
      <c r="E48" s="465">
        <v>0</v>
      </c>
      <c r="F48" s="465">
        <v>0</v>
      </c>
      <c r="G48" s="465">
        <v>0</v>
      </c>
      <c r="H48" s="465">
        <v>0</v>
      </c>
      <c r="I48" s="465">
        <v>0</v>
      </c>
      <c r="J48" s="465">
        <v>0</v>
      </c>
    </row>
    <row r="49" spans="1:10">
      <c r="A49" s="55" t="s">
        <v>915</v>
      </c>
      <c r="B49" s="469">
        <v>1</v>
      </c>
      <c r="C49" s="465">
        <v>120.66654902652785</v>
      </c>
      <c r="D49" s="465">
        <v>115.02564555026174</v>
      </c>
      <c r="E49" s="465">
        <v>262.64884418563616</v>
      </c>
      <c r="F49" s="465">
        <v>33.418387153696841</v>
      </c>
      <c r="G49" s="465">
        <v>0</v>
      </c>
      <c r="H49" s="465">
        <v>0</v>
      </c>
      <c r="I49" s="465">
        <v>0</v>
      </c>
      <c r="J49" s="465">
        <v>531.75942591612261</v>
      </c>
    </row>
    <row r="50" spans="1:10">
      <c r="A50" s="55" t="s">
        <v>916</v>
      </c>
      <c r="B50" s="469">
        <v>0</v>
      </c>
      <c r="C50" s="465">
        <v>0</v>
      </c>
      <c r="D50" s="465">
        <v>0</v>
      </c>
      <c r="E50" s="465">
        <v>0</v>
      </c>
      <c r="F50" s="465">
        <v>0</v>
      </c>
      <c r="G50" s="465">
        <v>0</v>
      </c>
      <c r="H50" s="465">
        <v>0</v>
      </c>
      <c r="I50" s="465">
        <v>0</v>
      </c>
      <c r="J50" s="465">
        <v>0</v>
      </c>
    </row>
    <row r="51" spans="1:10">
      <c r="A51" s="55" t="s">
        <v>917</v>
      </c>
      <c r="B51" s="469">
        <v>0</v>
      </c>
      <c r="C51" s="465">
        <v>0</v>
      </c>
      <c r="D51" s="465">
        <v>0</v>
      </c>
      <c r="E51" s="465">
        <v>0</v>
      </c>
      <c r="F51" s="465">
        <v>0</v>
      </c>
      <c r="G51" s="465">
        <v>0</v>
      </c>
      <c r="H51" s="465">
        <v>0</v>
      </c>
      <c r="I51" s="465">
        <v>0</v>
      </c>
      <c r="J51" s="465">
        <v>0</v>
      </c>
    </row>
    <row r="52" spans="1:10">
      <c r="A52" s="55" t="s">
        <v>918</v>
      </c>
      <c r="B52" s="469">
        <v>0</v>
      </c>
      <c r="C52" s="465">
        <v>0</v>
      </c>
      <c r="D52" s="465">
        <v>0</v>
      </c>
      <c r="E52" s="465">
        <v>0</v>
      </c>
      <c r="F52" s="465">
        <v>0</v>
      </c>
      <c r="G52" s="465">
        <v>0</v>
      </c>
      <c r="H52" s="465">
        <v>0</v>
      </c>
      <c r="I52" s="465">
        <v>0</v>
      </c>
      <c r="J52" s="465">
        <v>0</v>
      </c>
    </row>
    <row r="53" spans="1:10">
      <c r="A53" s="55" t="s">
        <v>987</v>
      </c>
      <c r="B53" s="469">
        <v>0</v>
      </c>
      <c r="C53" s="465">
        <v>0</v>
      </c>
      <c r="D53" s="465">
        <v>0</v>
      </c>
      <c r="E53" s="465">
        <v>0</v>
      </c>
      <c r="F53" s="465">
        <v>0</v>
      </c>
      <c r="G53" s="465">
        <v>0</v>
      </c>
      <c r="H53" s="465">
        <v>0</v>
      </c>
      <c r="I53" s="465">
        <v>0</v>
      </c>
      <c r="J53" s="465">
        <v>0</v>
      </c>
    </row>
    <row r="54" spans="1:10" ht="15">
      <c r="A54" s="413"/>
      <c r="B54" s="413"/>
      <c r="C54" s="413"/>
      <c r="D54" s="413"/>
      <c r="E54" s="413"/>
      <c r="F54" s="413"/>
      <c r="G54" s="413"/>
      <c r="H54" s="413"/>
      <c r="I54" s="413"/>
      <c r="J54" s="413"/>
    </row>
    <row r="55" spans="1:10">
      <c r="A55" s="470" t="s">
        <v>667</v>
      </c>
      <c r="B55"/>
      <c r="C55"/>
      <c r="D55"/>
      <c r="E55"/>
      <c r="F55"/>
      <c r="G55"/>
      <c r="H55"/>
      <c r="I55"/>
      <c r="J55"/>
    </row>
    <row r="56" spans="1:10">
      <c r="A56" s="471"/>
      <c r="B56"/>
      <c r="C56"/>
      <c r="D56"/>
      <c r="E56"/>
      <c r="F56"/>
      <c r="G56"/>
      <c r="H56"/>
      <c r="I56"/>
      <c r="J56"/>
    </row>
    <row r="57" spans="1:10">
      <c r="A57" s="158" t="s">
        <v>991</v>
      </c>
      <c r="B57"/>
      <c r="C57"/>
      <c r="D57"/>
      <c r="E57"/>
      <c r="F57"/>
      <c r="G57"/>
      <c r="H57"/>
      <c r="I57"/>
      <c r="J57"/>
    </row>
    <row r="58" spans="1:10">
      <c r="A58" s="158" t="s">
        <v>992</v>
      </c>
      <c r="B58"/>
      <c r="C58"/>
      <c r="D58"/>
      <c r="E58"/>
      <c r="F58"/>
      <c r="G58"/>
      <c r="H58"/>
      <c r="I58"/>
      <c r="J58"/>
    </row>
  </sheetData>
  <mergeCells count="2">
    <mergeCell ref="C4:D4"/>
    <mergeCell ref="E4:I4"/>
  </mergeCells>
  <pageMargins left="0.7" right="0.7" top="0.78740157499999996" bottom="0.78740157499999996" header="0.3" footer="0.3"/>
  <pageSetup paperSize="9" scale="6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heetViews>
  <sheetFormatPr baseColWidth="10" defaultRowHeight="12.75"/>
  <cols>
    <col min="1" max="1" width="33.140625" customWidth="1"/>
  </cols>
  <sheetData>
    <row r="1" spans="1:13" ht="15" customHeight="1">
      <c r="A1" s="218" t="s">
        <v>993</v>
      </c>
      <c r="B1" s="103"/>
      <c r="C1" s="103"/>
      <c r="D1" s="103"/>
      <c r="E1" s="103"/>
    </row>
    <row r="2" spans="1:13" ht="15" customHeight="1">
      <c r="A2" s="8" t="s">
        <v>946</v>
      </c>
      <c r="B2" s="103"/>
      <c r="C2" s="103"/>
      <c r="D2" s="103"/>
      <c r="E2" s="103"/>
    </row>
    <row r="3" spans="1:13" s="286" customFormat="1" ht="26.25" customHeight="1">
      <c r="A3" s="281" t="s">
        <v>994</v>
      </c>
      <c r="B3" s="282"/>
      <c r="C3" s="282"/>
      <c r="D3" s="282"/>
      <c r="E3" s="283"/>
      <c r="F3" s="284"/>
      <c r="G3" s="285"/>
      <c r="H3" s="283"/>
    </row>
    <row r="4" spans="1:13" ht="15">
      <c r="A4" s="50"/>
      <c r="B4" s="50">
        <v>2013</v>
      </c>
      <c r="C4" s="50">
        <v>2014</v>
      </c>
      <c r="D4" s="50">
        <v>2015</v>
      </c>
      <c r="E4" s="50">
        <v>2016</v>
      </c>
      <c r="F4" s="50">
        <v>2017</v>
      </c>
      <c r="G4" s="50">
        <v>2018</v>
      </c>
      <c r="H4" s="50">
        <v>2019</v>
      </c>
      <c r="I4" s="270"/>
      <c r="J4" s="271"/>
      <c r="K4" s="270"/>
      <c r="L4" s="270"/>
      <c r="M4" s="271"/>
    </row>
    <row r="5" spans="1:13" ht="22.5" customHeight="1">
      <c r="A5" s="51" t="s">
        <v>726</v>
      </c>
      <c r="B5" s="288"/>
      <c r="C5" s="288"/>
      <c r="D5" s="289"/>
      <c r="E5" s="288"/>
      <c r="F5" s="287"/>
      <c r="G5" s="289"/>
      <c r="H5" s="289"/>
    </row>
    <row r="6" spans="1:13" ht="5.25" customHeight="1">
      <c r="A6" s="53"/>
      <c r="B6" s="288"/>
      <c r="C6" s="288"/>
      <c r="D6" s="289"/>
      <c r="E6" s="288"/>
      <c r="F6" s="287"/>
      <c r="G6" s="289"/>
      <c r="H6" s="289"/>
    </row>
    <row r="7" spans="1:13" ht="15">
      <c r="A7" s="387" t="s">
        <v>653</v>
      </c>
      <c r="B7" s="472">
        <v>312.5</v>
      </c>
      <c r="C7" s="472">
        <v>326</v>
      </c>
      <c r="D7" s="472">
        <v>322.5</v>
      </c>
      <c r="E7" s="472">
        <v>325.10000000000002</v>
      </c>
      <c r="F7" s="472">
        <v>331.26906431388335</v>
      </c>
      <c r="G7" s="472">
        <v>338.71617142387493</v>
      </c>
      <c r="H7" s="472">
        <v>345.15565051183529</v>
      </c>
      <c r="I7" s="223"/>
      <c r="J7" s="223"/>
      <c r="K7" s="223"/>
      <c r="L7" s="223"/>
      <c r="M7" s="223"/>
    </row>
    <row r="8" spans="1:13">
      <c r="A8" s="55" t="s">
        <v>690</v>
      </c>
      <c r="B8" s="473">
        <v>360.1</v>
      </c>
      <c r="C8" s="473">
        <v>438.6</v>
      </c>
      <c r="D8" s="473">
        <v>417.2</v>
      </c>
      <c r="E8" s="473">
        <v>416</v>
      </c>
      <c r="F8" s="473">
        <v>429.04381152666986</v>
      </c>
      <c r="G8" s="473">
        <v>429.90378008659991</v>
      </c>
      <c r="H8" s="473">
        <v>439.46600378739015</v>
      </c>
      <c r="I8" s="223"/>
      <c r="J8" s="223"/>
      <c r="K8" s="223"/>
      <c r="L8" s="223"/>
      <c r="M8" s="223"/>
    </row>
    <row r="9" spans="1:13">
      <c r="A9" s="55" t="s">
        <v>691</v>
      </c>
      <c r="B9" s="473">
        <v>411.6</v>
      </c>
      <c r="C9" s="473">
        <v>357</v>
      </c>
      <c r="D9" s="473">
        <v>391.7</v>
      </c>
      <c r="E9" s="473">
        <v>394.6</v>
      </c>
      <c r="F9" s="473">
        <v>391.53536673772527</v>
      </c>
      <c r="G9" s="473">
        <v>400.17992872421837</v>
      </c>
      <c r="H9" s="473">
        <v>401.01248152136969</v>
      </c>
      <c r="I9" s="223"/>
      <c r="J9" s="223"/>
      <c r="K9" s="223"/>
      <c r="L9" s="223"/>
      <c r="M9" s="223"/>
    </row>
    <row r="10" spans="1:13">
      <c r="A10" s="55" t="s">
        <v>728</v>
      </c>
      <c r="B10" s="473">
        <v>256.8</v>
      </c>
      <c r="C10" s="473">
        <v>280.39999999999998</v>
      </c>
      <c r="D10" s="473">
        <v>276.3</v>
      </c>
      <c r="E10" s="473">
        <v>271.3</v>
      </c>
      <c r="F10" s="473">
        <v>276.4647577230794</v>
      </c>
      <c r="G10" s="473">
        <v>283.57461528779135</v>
      </c>
      <c r="H10" s="473">
        <v>293.73379662697579</v>
      </c>
      <c r="I10" s="223"/>
      <c r="J10" s="223"/>
      <c r="K10" s="223"/>
      <c r="L10" s="223"/>
      <c r="M10" s="223"/>
    </row>
    <row r="11" spans="1:13">
      <c r="A11" s="55" t="s">
        <v>764</v>
      </c>
      <c r="B11" s="473">
        <v>310</v>
      </c>
      <c r="C11" s="473">
        <v>295.2</v>
      </c>
      <c r="D11" s="473">
        <v>287.60000000000002</v>
      </c>
      <c r="E11" s="473">
        <v>301.5</v>
      </c>
      <c r="F11" s="473">
        <v>306.08719003185359</v>
      </c>
      <c r="G11" s="473">
        <v>315.57319935528574</v>
      </c>
      <c r="H11" s="473">
        <v>319.16313789162513</v>
      </c>
      <c r="I11" s="223"/>
      <c r="J11" s="223"/>
      <c r="K11" s="223"/>
      <c r="L11" s="223"/>
      <c r="M11" s="223"/>
    </row>
    <row r="12" spans="1:13">
      <c r="A12" s="55" t="s">
        <v>694</v>
      </c>
      <c r="B12" s="473">
        <v>258</v>
      </c>
      <c r="C12" s="473">
        <v>336.3</v>
      </c>
      <c r="D12" s="473">
        <v>363.1</v>
      </c>
      <c r="E12" s="473">
        <v>413.3</v>
      </c>
      <c r="F12" s="473">
        <v>428.30780303895807</v>
      </c>
      <c r="G12" s="473">
        <v>429.54977319401502</v>
      </c>
      <c r="H12" s="473">
        <v>453.30983513359865</v>
      </c>
      <c r="I12" s="223"/>
      <c r="J12" s="223"/>
      <c r="K12" s="223"/>
      <c r="L12" s="223"/>
      <c r="M12" s="223"/>
    </row>
    <row r="13" spans="1:13">
      <c r="A13" s="55" t="s">
        <v>695</v>
      </c>
      <c r="B13" s="473">
        <v>519.20000000000005</v>
      </c>
      <c r="C13" s="473">
        <v>455.2</v>
      </c>
      <c r="D13" s="473">
        <v>353</v>
      </c>
      <c r="E13" s="473">
        <v>338</v>
      </c>
      <c r="F13" s="473">
        <v>352.36258463955704</v>
      </c>
      <c r="G13" s="473">
        <v>362.81783141051142</v>
      </c>
      <c r="H13" s="473">
        <v>377.20519613864928</v>
      </c>
      <c r="I13" s="223"/>
      <c r="J13" s="223"/>
      <c r="K13" s="223"/>
      <c r="L13" s="223"/>
      <c r="M13" s="223"/>
    </row>
    <row r="14" spans="1:13">
      <c r="A14" s="383"/>
      <c r="B14" s="290"/>
      <c r="C14" s="291"/>
      <c r="D14" s="291"/>
      <c r="E14" s="292"/>
      <c r="F14" s="291"/>
      <c r="G14" s="291"/>
      <c r="H14" s="291"/>
      <c r="I14" s="223"/>
      <c r="J14" s="223"/>
      <c r="K14" s="223"/>
      <c r="L14" s="223"/>
      <c r="M14" s="223"/>
    </row>
    <row r="15" spans="1:13" ht="15">
      <c r="A15" s="53" t="s">
        <v>871</v>
      </c>
      <c r="B15" s="287"/>
      <c r="C15" s="288"/>
      <c r="D15" s="288"/>
      <c r="E15" s="289"/>
      <c r="F15" s="288"/>
      <c r="G15" s="287"/>
      <c r="H15" s="289"/>
      <c r="I15" s="223"/>
      <c r="J15" s="223"/>
      <c r="K15" s="223"/>
      <c r="L15" s="223"/>
      <c r="M15" s="223"/>
    </row>
    <row r="16" spans="1:13" ht="4.5" customHeight="1">
      <c r="A16" s="53"/>
      <c r="B16" s="287"/>
      <c r="C16" s="288"/>
      <c r="D16" s="288"/>
      <c r="E16" s="289"/>
      <c r="F16" s="288"/>
      <c r="G16" s="287"/>
      <c r="H16" s="289"/>
      <c r="I16" s="223"/>
      <c r="J16" s="223"/>
      <c r="K16" s="223"/>
      <c r="L16" s="223"/>
      <c r="M16" s="223"/>
    </row>
    <row r="17" spans="1:13" ht="15">
      <c r="A17" s="387" t="s">
        <v>653</v>
      </c>
      <c r="B17" s="294">
        <v>2.6769343601026813E-2</v>
      </c>
      <c r="C17" s="294">
        <v>4.3200000000000002E-2</v>
      </c>
      <c r="D17" s="294">
        <v>-1.0736196319018405E-2</v>
      </c>
      <c r="E17" s="294">
        <v>8.0620155038760404E-3</v>
      </c>
      <c r="F17" s="294">
        <v>1.897589761268325E-2</v>
      </c>
      <c r="G17" s="294">
        <v>2.2480538970386051E-2</v>
      </c>
      <c r="H17" s="294">
        <v>1.9011430900657812E-2</v>
      </c>
      <c r="I17" s="223"/>
      <c r="J17" s="223"/>
      <c r="K17" s="223"/>
      <c r="L17" s="223"/>
      <c r="M17" s="223"/>
    </row>
    <row r="18" spans="1:13">
      <c r="A18" s="55" t="s">
        <v>690</v>
      </c>
      <c r="B18" s="296">
        <v>-3.3541785105173423E-2</v>
      </c>
      <c r="C18" s="296">
        <v>0.21799500138850317</v>
      </c>
      <c r="D18" s="296">
        <v>-4.8791609667122739E-2</v>
      </c>
      <c r="E18" s="296">
        <v>-2.876318312559896E-3</v>
      </c>
      <c r="F18" s="296">
        <v>3.1355316169879459E-2</v>
      </c>
      <c r="G18" s="296">
        <v>2.0043840205269951E-3</v>
      </c>
      <c r="H18" s="296">
        <v>2.2242706725826008E-2</v>
      </c>
      <c r="I18" s="223"/>
      <c r="J18" s="223"/>
      <c r="K18" s="223"/>
      <c r="L18" s="223"/>
      <c r="M18" s="223"/>
    </row>
    <row r="19" spans="1:13">
      <c r="A19" s="55" t="s">
        <v>691</v>
      </c>
      <c r="B19" s="296">
        <v>0.42833193629505456</v>
      </c>
      <c r="C19" s="296">
        <v>-0.13265306122448983</v>
      </c>
      <c r="D19" s="296">
        <v>9.7198879551820702E-2</v>
      </c>
      <c r="E19" s="296">
        <v>7.4036252233853307E-3</v>
      </c>
      <c r="F19" s="296">
        <v>-7.7664299601488936E-3</v>
      </c>
      <c r="G19" s="296">
        <v>2.2078623595410136E-2</v>
      </c>
      <c r="H19" s="296">
        <v>2.0804461628186038E-3</v>
      </c>
      <c r="I19" s="223"/>
      <c r="J19" s="223"/>
      <c r="K19" s="223"/>
      <c r="L19" s="223"/>
      <c r="M19" s="223"/>
    </row>
    <row r="20" spans="1:13">
      <c r="A20" s="55" t="s">
        <v>728</v>
      </c>
      <c r="B20" s="296">
        <v>1.4522821576763486E-2</v>
      </c>
      <c r="C20" s="296">
        <v>9.1900311526479608E-2</v>
      </c>
      <c r="D20" s="296">
        <v>-1.4621968616262361E-2</v>
      </c>
      <c r="E20" s="296">
        <v>-1.8096272167933403E-2</v>
      </c>
      <c r="F20" s="296">
        <v>1.9037072329817138E-2</v>
      </c>
      <c r="G20" s="296">
        <v>2.5717048434193285E-2</v>
      </c>
      <c r="H20" s="296">
        <v>3.5825425801509755E-2</v>
      </c>
      <c r="I20" s="223"/>
      <c r="J20" s="223"/>
      <c r="K20" s="223"/>
      <c r="L20" s="223"/>
      <c r="M20" s="223"/>
    </row>
    <row r="21" spans="1:13">
      <c r="A21" s="55" t="s">
        <v>764</v>
      </c>
      <c r="B21" s="296">
        <v>-7.1377072819033729E-2</v>
      </c>
      <c r="C21" s="296">
        <v>-4.7741935483871005E-2</v>
      </c>
      <c r="D21" s="296">
        <v>-2.5745257452574413E-2</v>
      </c>
      <c r="E21" s="296">
        <v>4.8331015299026343E-2</v>
      </c>
      <c r="F21" s="296">
        <v>1.5214560636330332E-2</v>
      </c>
      <c r="G21" s="296">
        <v>3.0991199999075302E-2</v>
      </c>
      <c r="H21" s="296">
        <v>1.1375929716698418E-2</v>
      </c>
      <c r="I21" s="223"/>
      <c r="J21" s="223"/>
      <c r="K21" s="223"/>
      <c r="L21" s="223"/>
      <c r="M21" s="223"/>
    </row>
    <row r="22" spans="1:13">
      <c r="A22" s="55" t="s">
        <v>694</v>
      </c>
      <c r="B22" s="296">
        <v>8.9068825910931293E-2</v>
      </c>
      <c r="C22" s="296">
        <v>0.30348837209302332</v>
      </c>
      <c r="D22" s="296">
        <v>7.9690752304490076E-2</v>
      </c>
      <c r="E22" s="296">
        <v>0.13825392453869453</v>
      </c>
      <c r="F22" s="296">
        <v>3.631212929822903E-2</v>
      </c>
      <c r="G22" s="296">
        <v>2.8997140520084798E-3</v>
      </c>
      <c r="H22" s="296">
        <v>5.5313873786756521E-2</v>
      </c>
      <c r="I22" s="223"/>
      <c r="J22" s="223"/>
      <c r="K22" s="223"/>
      <c r="L22" s="223"/>
      <c r="M22" s="223"/>
    </row>
    <row r="23" spans="1:13">
      <c r="A23" s="55" t="s">
        <v>695</v>
      </c>
      <c r="B23" s="296">
        <v>4.7559055118110309E-2</v>
      </c>
      <c r="C23" s="296">
        <v>-0.12326656394453014</v>
      </c>
      <c r="D23" s="296">
        <v>-0.22451669595782073</v>
      </c>
      <c r="E23" s="296">
        <v>-4.2492917847025496E-2</v>
      </c>
      <c r="F23" s="296">
        <v>4.2492853963186514E-2</v>
      </c>
      <c r="G23" s="296">
        <v>2.9671841525539328E-2</v>
      </c>
      <c r="H23" s="296">
        <v>3.9654513870513816E-2</v>
      </c>
      <c r="I23" s="223"/>
      <c r="J23" s="223"/>
      <c r="K23" s="223"/>
      <c r="L23" s="223"/>
      <c r="M23" s="223"/>
    </row>
    <row r="24" spans="1:13">
      <c r="A24" s="383"/>
      <c r="B24" s="290"/>
      <c r="C24" s="291"/>
      <c r="D24" s="291"/>
      <c r="E24" s="292"/>
      <c r="F24" s="291"/>
      <c r="G24" s="291"/>
      <c r="H24" s="291"/>
      <c r="I24" s="223"/>
      <c r="J24" s="223"/>
      <c r="K24" s="223"/>
      <c r="L24" s="223"/>
      <c r="M24" s="223"/>
    </row>
    <row r="25" spans="1:13" ht="15">
      <c r="A25" s="622" t="s">
        <v>773</v>
      </c>
      <c r="B25" s="622"/>
      <c r="C25" s="622"/>
      <c r="D25" s="622"/>
      <c r="E25" s="622"/>
      <c r="F25" s="291"/>
      <c r="G25" s="291"/>
      <c r="H25" s="291"/>
      <c r="I25" s="223"/>
      <c r="J25" s="223"/>
      <c r="K25" s="223"/>
      <c r="L25" s="223"/>
      <c r="M25" s="223"/>
    </row>
    <row r="26" spans="1:13" ht="5.25" customHeight="1">
      <c r="A26" s="387"/>
      <c r="B26" s="387"/>
      <c r="C26" s="387"/>
      <c r="D26" s="387"/>
      <c r="E26" s="387"/>
      <c r="F26" s="291"/>
      <c r="G26" s="291"/>
      <c r="H26" s="291"/>
      <c r="I26" s="223"/>
      <c r="J26" s="223"/>
      <c r="K26" s="223"/>
      <c r="L26" s="223"/>
      <c r="M26" s="223"/>
    </row>
    <row r="27" spans="1:13" ht="15">
      <c r="A27" s="387" t="s">
        <v>654</v>
      </c>
      <c r="B27" s="472">
        <v>312.5</v>
      </c>
      <c r="C27" s="472">
        <v>326</v>
      </c>
      <c r="D27" s="472">
        <v>322.5</v>
      </c>
      <c r="E27" s="472">
        <v>325.10000000000002</v>
      </c>
      <c r="F27" s="472">
        <v>331.26906431388335</v>
      </c>
      <c r="G27" s="472">
        <v>338.71617142387493</v>
      </c>
      <c r="H27" s="472">
        <v>345.15565051183529</v>
      </c>
      <c r="I27" s="223"/>
      <c r="J27" s="223"/>
      <c r="K27" s="223"/>
      <c r="L27" s="223"/>
      <c r="M27" s="223"/>
    </row>
    <row r="28" spans="1:13">
      <c r="A28" s="55" t="s">
        <v>655</v>
      </c>
      <c r="B28" s="473">
        <v>294.3</v>
      </c>
      <c r="C28" s="473">
        <v>448.1</v>
      </c>
      <c r="D28" s="473">
        <v>340.9</v>
      </c>
      <c r="E28" s="473">
        <v>321.8</v>
      </c>
      <c r="F28" s="473">
        <v>327.07564832851722</v>
      </c>
      <c r="G28" s="473">
        <v>338.67439875802336</v>
      </c>
      <c r="H28" s="473">
        <v>353.60013368249491</v>
      </c>
      <c r="I28" s="223"/>
      <c r="J28" s="223"/>
      <c r="K28" s="223"/>
      <c r="L28" s="223"/>
      <c r="M28" s="223"/>
    </row>
    <row r="29" spans="1:13">
      <c r="A29" s="55" t="s">
        <v>656</v>
      </c>
      <c r="B29" s="473">
        <v>288.39999999999998</v>
      </c>
      <c r="C29" s="473">
        <v>383.6</v>
      </c>
      <c r="D29" s="473">
        <v>273.7</v>
      </c>
      <c r="E29" s="473">
        <v>288.2</v>
      </c>
      <c r="F29" s="473">
        <v>314.42901286826958</v>
      </c>
      <c r="G29" s="473">
        <v>306.6660193973126</v>
      </c>
      <c r="H29" s="473">
        <v>316.498797615439</v>
      </c>
      <c r="I29" s="223"/>
      <c r="J29" s="223"/>
      <c r="K29" s="223"/>
      <c r="L29" s="223"/>
      <c r="M29" s="223"/>
    </row>
    <row r="30" spans="1:13">
      <c r="A30" s="55" t="s">
        <v>657</v>
      </c>
      <c r="B30" s="473">
        <v>316.10000000000002</v>
      </c>
      <c r="C30" s="473">
        <v>382.7</v>
      </c>
      <c r="D30" s="473">
        <v>343.9</v>
      </c>
      <c r="E30" s="473">
        <v>354.7</v>
      </c>
      <c r="F30" s="473">
        <v>361.27410841587431</v>
      </c>
      <c r="G30" s="473">
        <v>368.13504449617932</v>
      </c>
      <c r="H30" s="473">
        <v>370.72199001536455</v>
      </c>
      <c r="I30" s="223"/>
      <c r="J30" s="223"/>
      <c r="K30" s="223"/>
      <c r="L30" s="223"/>
      <c r="M30" s="223"/>
    </row>
    <row r="31" spans="1:13">
      <c r="A31" s="55" t="s">
        <v>658</v>
      </c>
      <c r="B31" s="473">
        <v>307.10000000000002</v>
      </c>
      <c r="C31" s="473">
        <v>524.29999999999995</v>
      </c>
      <c r="D31" s="473">
        <v>340.7</v>
      </c>
      <c r="E31" s="473">
        <v>349.6</v>
      </c>
      <c r="F31" s="473">
        <v>353.45523316794288</v>
      </c>
      <c r="G31" s="473">
        <v>369.11911424550732</v>
      </c>
      <c r="H31" s="473">
        <v>364.08976939503236</v>
      </c>
      <c r="I31" s="223"/>
      <c r="J31" s="223"/>
      <c r="K31" s="223"/>
      <c r="L31" s="223"/>
      <c r="M31" s="223"/>
    </row>
    <row r="32" spans="1:13">
      <c r="A32" s="55" t="s">
        <v>659</v>
      </c>
      <c r="B32" s="473">
        <v>289.89999999999998</v>
      </c>
      <c r="C32" s="473">
        <v>314.8</v>
      </c>
      <c r="D32" s="473">
        <v>315.2</v>
      </c>
      <c r="E32" s="473">
        <v>327.9</v>
      </c>
      <c r="F32" s="473">
        <v>321.62526887629338</v>
      </c>
      <c r="G32" s="473">
        <v>328.70213105129528</v>
      </c>
      <c r="H32" s="473">
        <v>340.41230248089767</v>
      </c>
      <c r="I32" s="223"/>
      <c r="J32" s="223"/>
      <c r="K32" s="223"/>
      <c r="L32" s="223"/>
      <c r="M32" s="223"/>
    </row>
    <row r="33" spans="1:13">
      <c r="A33" s="55" t="s">
        <v>660</v>
      </c>
      <c r="B33" s="473">
        <v>310.10000000000002</v>
      </c>
      <c r="C33" s="473">
        <v>323.60000000000002</v>
      </c>
      <c r="D33" s="473">
        <v>283.2</v>
      </c>
      <c r="E33" s="473">
        <v>294.8</v>
      </c>
      <c r="F33" s="473">
        <v>297.21095820947716</v>
      </c>
      <c r="G33" s="473">
        <v>300.41642986533213</v>
      </c>
      <c r="H33" s="473">
        <v>308.62354655172413</v>
      </c>
      <c r="I33" s="223"/>
      <c r="J33" s="223"/>
      <c r="K33" s="223"/>
      <c r="L33" s="223"/>
      <c r="M33" s="223"/>
    </row>
    <row r="34" spans="1:13">
      <c r="A34" s="55" t="s">
        <v>661</v>
      </c>
      <c r="B34" s="473">
        <v>303.2</v>
      </c>
      <c r="C34" s="473">
        <v>291.7</v>
      </c>
      <c r="D34" s="473">
        <v>300.7</v>
      </c>
      <c r="E34" s="473">
        <v>302</v>
      </c>
      <c r="F34" s="473">
        <v>311.24039373356874</v>
      </c>
      <c r="G34" s="473">
        <v>326.61307747397751</v>
      </c>
      <c r="H34" s="473">
        <v>334.71199237316347</v>
      </c>
      <c r="I34" s="223"/>
      <c r="J34" s="223"/>
      <c r="K34" s="223"/>
      <c r="L34" s="223"/>
      <c r="M34" s="223"/>
    </row>
    <row r="35" spans="1:13">
      <c r="A35" s="55" t="s">
        <v>662</v>
      </c>
      <c r="B35" s="473">
        <v>343.2</v>
      </c>
      <c r="C35" s="473">
        <v>329.7</v>
      </c>
      <c r="D35" s="473">
        <v>324.5</v>
      </c>
      <c r="E35" s="473">
        <v>327</v>
      </c>
      <c r="F35" s="473">
        <v>337.34127829434334</v>
      </c>
      <c r="G35" s="473">
        <v>353.45750911208029</v>
      </c>
      <c r="H35" s="473">
        <v>359.45228933806766</v>
      </c>
      <c r="I35" s="223"/>
      <c r="J35" s="223"/>
      <c r="K35" s="223"/>
      <c r="L35" s="223"/>
      <c r="M35" s="223"/>
    </row>
    <row r="36" spans="1:13">
      <c r="A36" s="55" t="s">
        <v>663</v>
      </c>
      <c r="B36" s="473">
        <v>357.7</v>
      </c>
      <c r="C36" s="473">
        <v>341.5</v>
      </c>
      <c r="D36" s="473">
        <v>294.8</v>
      </c>
      <c r="E36" s="473">
        <v>296.7</v>
      </c>
      <c r="F36" s="473">
        <v>308.07478521914277</v>
      </c>
      <c r="G36" s="473">
        <v>329.38151387510175</v>
      </c>
      <c r="H36" s="473">
        <v>337.64219606198054</v>
      </c>
      <c r="I36" s="223"/>
      <c r="J36" s="223"/>
      <c r="K36" s="223"/>
      <c r="L36" s="223"/>
      <c r="M36" s="223"/>
    </row>
    <row r="37" spans="1:13">
      <c r="A37" s="55" t="s">
        <v>664</v>
      </c>
      <c r="B37" s="473">
        <v>390.9</v>
      </c>
      <c r="C37" s="473">
        <v>306.2</v>
      </c>
      <c r="D37" s="473">
        <v>384.1</v>
      </c>
      <c r="E37" s="473">
        <v>389.5</v>
      </c>
      <c r="F37" s="473">
        <v>388.35590978635548</v>
      </c>
      <c r="G37" s="473">
        <v>398.21549252240902</v>
      </c>
      <c r="H37" s="473">
        <v>404.10110949676397</v>
      </c>
      <c r="I37" s="223"/>
      <c r="J37" s="223"/>
      <c r="K37" s="223"/>
      <c r="L37" s="223"/>
      <c r="M37" s="223"/>
    </row>
    <row r="38" spans="1:13">
      <c r="A38" s="55" t="s">
        <v>665</v>
      </c>
      <c r="B38" s="473">
        <v>271.10000000000002</v>
      </c>
      <c r="C38" s="473">
        <v>339.9</v>
      </c>
      <c r="D38" s="473">
        <v>299.5</v>
      </c>
      <c r="E38" s="473">
        <v>304.2</v>
      </c>
      <c r="F38" s="473">
        <v>308.91682984080916</v>
      </c>
      <c r="G38" s="473">
        <v>326.64120121277978</v>
      </c>
      <c r="H38" s="473">
        <v>332.32268706751728</v>
      </c>
      <c r="I38" s="223"/>
      <c r="J38" s="223"/>
      <c r="K38" s="223"/>
      <c r="L38" s="223"/>
      <c r="M38" s="223"/>
    </row>
    <row r="39" spans="1:13">
      <c r="A39" s="55" t="s">
        <v>666</v>
      </c>
      <c r="B39" s="473">
        <v>304.10000000000002</v>
      </c>
      <c r="C39" s="473">
        <v>311.2</v>
      </c>
      <c r="D39" s="473">
        <v>331</v>
      </c>
      <c r="E39" s="473">
        <v>327.5</v>
      </c>
      <c r="F39" s="473">
        <v>334.86433413787466</v>
      </c>
      <c r="G39" s="473">
        <v>334.54254656238089</v>
      </c>
      <c r="H39" s="473">
        <v>340.96297584660806</v>
      </c>
      <c r="I39" s="223"/>
      <c r="J39" s="223"/>
      <c r="K39" s="223"/>
      <c r="L39" s="223"/>
      <c r="M39" s="223"/>
    </row>
    <row r="40" spans="1:13">
      <c r="A40" s="297"/>
      <c r="B40" s="298"/>
      <c r="C40" s="299"/>
      <c r="D40" s="299"/>
      <c r="E40" s="300"/>
      <c r="F40" s="301"/>
      <c r="G40" s="301"/>
      <c r="H40" s="302"/>
    </row>
    <row r="41" spans="1:13" ht="15">
      <c r="A41" s="622" t="s">
        <v>871</v>
      </c>
      <c r="B41" s="622"/>
      <c r="C41" s="622"/>
      <c r="D41" s="622"/>
      <c r="E41" s="622"/>
      <c r="F41" s="291"/>
      <c r="G41" s="291"/>
      <c r="H41" s="291"/>
    </row>
    <row r="42" spans="1:13" ht="4.5" customHeight="1">
      <c r="A42" s="387"/>
      <c r="B42" s="387"/>
      <c r="C42" s="387"/>
      <c r="D42" s="387"/>
      <c r="E42" s="387"/>
      <c r="F42" s="291"/>
      <c r="G42" s="291"/>
      <c r="H42" s="291"/>
    </row>
    <row r="43" spans="1:13" ht="15">
      <c r="A43" s="387" t="s">
        <v>654</v>
      </c>
      <c r="B43" s="294">
        <v>2.6769343601026813E-2</v>
      </c>
      <c r="C43" s="294">
        <v>4.3200000000000002E-2</v>
      </c>
      <c r="D43" s="294">
        <v>-1.0736196319018405E-2</v>
      </c>
      <c r="E43" s="294">
        <v>8.0620155038760404E-3</v>
      </c>
      <c r="F43" s="294">
        <v>1.897589761268325E-2</v>
      </c>
      <c r="G43" s="294">
        <v>2.2480538970386051E-2</v>
      </c>
      <c r="H43" s="294">
        <v>1.9011430900657812E-2</v>
      </c>
    </row>
    <row r="44" spans="1:13">
      <c r="A44" s="55" t="s">
        <v>655</v>
      </c>
      <c r="B44" s="296">
        <v>-5.7887120115774245E-2</v>
      </c>
      <c r="C44" s="296">
        <v>0.52259599048589878</v>
      </c>
      <c r="D44" s="296">
        <v>-0.23923231421557697</v>
      </c>
      <c r="E44" s="296">
        <v>-5.6028160750953265E-2</v>
      </c>
      <c r="F44" s="296">
        <v>1.6394183743061549E-2</v>
      </c>
      <c r="G44" s="296">
        <v>3.5461981008920201E-2</v>
      </c>
      <c r="H44" s="296">
        <v>4.4071045757242841E-2</v>
      </c>
    </row>
    <row r="45" spans="1:13">
      <c r="A45" s="55" t="s">
        <v>656</v>
      </c>
      <c r="B45" s="296">
        <v>2.6927333087421446E-2</v>
      </c>
      <c r="C45" s="296">
        <v>0.33009708737864096</v>
      </c>
      <c r="D45" s="296">
        <v>-0.28649635036496357</v>
      </c>
      <c r="E45" s="296">
        <v>5.2977712824260142E-2</v>
      </c>
      <c r="F45" s="296">
        <v>9.1009760125848688E-2</v>
      </c>
      <c r="G45" s="296">
        <v>-2.4689176740217991E-2</v>
      </c>
      <c r="H45" s="296">
        <v>3.2063474908144894E-2</v>
      </c>
    </row>
    <row r="46" spans="1:13">
      <c r="A46" s="55" t="s">
        <v>657</v>
      </c>
      <c r="B46" s="296">
        <v>3.2917532917532917E-2</v>
      </c>
      <c r="C46" s="296">
        <v>0.21069281872825044</v>
      </c>
      <c r="D46" s="296">
        <v>-0.10138489678599429</v>
      </c>
      <c r="E46" s="296">
        <v>3.1404478045943623E-2</v>
      </c>
      <c r="F46" s="296">
        <v>1.8534278026146944E-2</v>
      </c>
      <c r="G46" s="296">
        <v>1.89909432214477E-2</v>
      </c>
      <c r="H46" s="296">
        <v>7.0271645089525943E-3</v>
      </c>
    </row>
    <row r="47" spans="1:13">
      <c r="A47" s="55" t="s">
        <v>658</v>
      </c>
      <c r="B47" s="296">
        <v>0.14031620553359683</v>
      </c>
      <c r="C47" s="296">
        <v>0.70726147834581543</v>
      </c>
      <c r="D47" s="296">
        <v>-0.35018119397291625</v>
      </c>
      <c r="E47" s="296">
        <v>2.6122688582330598E-2</v>
      </c>
      <c r="F47" s="296">
        <v>1.1027554828211831E-2</v>
      </c>
      <c r="G47" s="296">
        <v>4.4316449744349402E-2</v>
      </c>
      <c r="H47" s="296">
        <v>-1.3625262568033404E-2</v>
      </c>
    </row>
    <row r="48" spans="1:13">
      <c r="A48" s="55" t="s">
        <v>659</v>
      </c>
      <c r="B48" s="296">
        <v>0.26552868658131801</v>
      </c>
      <c r="C48" s="296">
        <v>8.5891686788547902E-2</v>
      </c>
      <c r="D48" s="296">
        <v>1.2706480304954804E-3</v>
      </c>
      <c r="E48" s="296">
        <v>4.0291878172588801E-2</v>
      </c>
      <c r="F48" s="296">
        <v>-1.9136111996665452E-2</v>
      </c>
      <c r="G48" s="296">
        <v>2.2003439592067246E-2</v>
      </c>
      <c r="H48" s="296">
        <v>3.5625480711516784E-2</v>
      </c>
    </row>
    <row r="49" spans="1:8">
      <c r="A49" s="55" t="s">
        <v>660</v>
      </c>
      <c r="B49" s="296">
        <v>8.3435083435083435E-2</v>
      </c>
      <c r="C49" s="296">
        <v>4.3534343760077393E-2</v>
      </c>
      <c r="D49" s="296">
        <v>-0.12484548825710763</v>
      </c>
      <c r="E49" s="296">
        <v>4.096045197740121E-2</v>
      </c>
      <c r="F49" s="296">
        <v>8.1782842926633112E-3</v>
      </c>
      <c r="G49" s="296">
        <v>1.0785173181924642E-2</v>
      </c>
      <c r="H49" s="296">
        <v>2.7319133943742718E-2</v>
      </c>
    </row>
    <row r="50" spans="1:8">
      <c r="A50" s="55" t="s">
        <v>661</v>
      </c>
      <c r="B50" s="296">
        <v>-3.9012738853503121E-2</v>
      </c>
      <c r="C50" s="296">
        <v>-3.7928759894459103E-2</v>
      </c>
      <c r="D50" s="296">
        <v>3.0853616729516628E-2</v>
      </c>
      <c r="E50" s="296">
        <v>4.3232457598936192E-3</v>
      </c>
      <c r="F50" s="296">
        <v>3.059733024360509E-2</v>
      </c>
      <c r="G50" s="296">
        <v>4.9391672963787152E-2</v>
      </c>
      <c r="H50" s="296">
        <v>2.4796664486991422E-2</v>
      </c>
    </row>
    <row r="51" spans="1:8">
      <c r="A51" s="55" t="s">
        <v>662</v>
      </c>
      <c r="B51" s="296">
        <v>1.3382402141184344E-2</v>
      </c>
      <c r="C51" s="296">
        <v>-3.9335664335664336E-2</v>
      </c>
      <c r="D51" s="296">
        <v>-1.5771913861085802E-2</v>
      </c>
      <c r="E51" s="296">
        <v>7.7041602465331279E-3</v>
      </c>
      <c r="F51" s="296">
        <v>3.1624704264046913E-2</v>
      </c>
      <c r="G51" s="296">
        <v>4.7774262607954289E-2</v>
      </c>
      <c r="H51" s="296">
        <v>1.6960398552705366E-2</v>
      </c>
    </row>
    <row r="52" spans="1:8">
      <c r="A52" s="55" t="s">
        <v>663</v>
      </c>
      <c r="B52" s="296">
        <v>3.6275695284159843E-3</v>
      </c>
      <c r="C52" s="296">
        <v>-4.5289348616158763E-2</v>
      </c>
      <c r="D52" s="296">
        <v>-0.13674963396778914</v>
      </c>
      <c r="E52" s="296">
        <v>6.4450474898235322E-3</v>
      </c>
      <c r="F52" s="296">
        <v>3.8337665045981732E-2</v>
      </c>
      <c r="G52" s="296">
        <v>6.9160897542468028E-2</v>
      </c>
      <c r="H52" s="296">
        <v>2.507937403557859E-2</v>
      </c>
    </row>
    <row r="53" spans="1:8">
      <c r="A53" s="55" t="s">
        <v>664</v>
      </c>
      <c r="B53" s="296">
        <v>-0.15479256080114456</v>
      </c>
      <c r="C53" s="296">
        <v>-0.21667945766180607</v>
      </c>
      <c r="D53" s="296">
        <v>0.25440888308295245</v>
      </c>
      <c r="E53" s="296">
        <v>1.4058838844050969E-2</v>
      </c>
      <c r="F53" s="296">
        <v>-2.9373304586508791E-3</v>
      </c>
      <c r="G53" s="296">
        <v>2.5388007463250779E-2</v>
      </c>
      <c r="H53" s="296">
        <v>1.4779979897501705E-2</v>
      </c>
    </row>
    <row r="54" spans="1:8">
      <c r="A54" s="55" t="s">
        <v>665</v>
      </c>
      <c r="B54" s="296">
        <v>6.7680057908070898E-2</v>
      </c>
      <c r="C54" s="296">
        <v>0.25378089265953502</v>
      </c>
      <c r="D54" s="296">
        <v>-0.11885848779052656</v>
      </c>
      <c r="E54" s="296">
        <v>1.5692821368948208E-2</v>
      </c>
      <c r="F54" s="296">
        <v>1.5505686524684974E-2</v>
      </c>
      <c r="G54" s="296">
        <v>5.7375868388602626E-2</v>
      </c>
      <c r="H54" s="296">
        <v>1.7393659567876998E-2</v>
      </c>
    </row>
    <row r="55" spans="1:8">
      <c r="A55" s="55" t="s">
        <v>666</v>
      </c>
      <c r="B55" s="296">
        <v>2.4515184778631498E-2</v>
      </c>
      <c r="C55" s="296">
        <v>2.3347583031897289E-2</v>
      </c>
      <c r="D55" s="296">
        <v>6.3624678663239106E-2</v>
      </c>
      <c r="E55" s="296">
        <v>-1.0574018126888218E-2</v>
      </c>
      <c r="F55" s="296">
        <v>2.2486516451525693E-2</v>
      </c>
      <c r="G55" s="296">
        <v>-9.609490850144755E-4</v>
      </c>
      <c r="H55" s="296">
        <v>1.9191667398364753E-2</v>
      </c>
    </row>
    <row r="56" spans="1:8" ht="15">
      <c r="A56" s="50"/>
      <c r="B56" s="50"/>
      <c r="C56" s="50"/>
      <c r="D56" s="50"/>
      <c r="E56" s="50"/>
      <c r="F56" s="50"/>
      <c r="G56" s="50"/>
      <c r="H56" s="50"/>
    </row>
    <row r="57" spans="1:8">
      <c r="A57" s="269" t="s">
        <v>867</v>
      </c>
    </row>
    <row r="58" spans="1:8">
      <c r="A58" s="269"/>
    </row>
    <row r="59" spans="1:8">
      <c r="A59" s="12" t="s">
        <v>295</v>
      </c>
    </row>
    <row r="60" spans="1:8">
      <c r="A60" s="120" t="s">
        <v>737</v>
      </c>
    </row>
    <row r="61" spans="1:8">
      <c r="A61" s="65" t="s">
        <v>781</v>
      </c>
    </row>
  </sheetData>
  <mergeCells count="2">
    <mergeCell ref="A25:E25"/>
    <mergeCell ref="A41:E41"/>
  </mergeCells>
  <pageMargins left="0.7" right="0.7" top="0.78740157499999996" bottom="0.78740157499999996" header="0.3" footer="0.3"/>
  <pageSetup paperSize="9" scale="8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1"/>
  <sheetViews>
    <sheetView topLeftCell="B1" workbookViewId="0">
      <selection activeCell="B1" sqref="B1"/>
    </sheetView>
  </sheetViews>
  <sheetFormatPr baseColWidth="10" defaultRowHeight="12.75"/>
  <cols>
    <col min="1" max="1" width="9.85546875" hidden="1" customWidth="1"/>
    <col min="2" max="2" width="36.28515625" customWidth="1"/>
    <col min="3" max="3" width="9.5703125" customWidth="1"/>
    <col min="4" max="4" width="18.42578125" customWidth="1"/>
    <col min="5" max="5" width="3.140625" style="82" customWidth="1"/>
    <col min="6" max="6" width="12.140625" style="82" customWidth="1"/>
    <col min="7" max="8" width="13.28515625" style="82" customWidth="1"/>
    <col min="9" max="9" width="9.28515625" customWidth="1"/>
    <col min="10" max="12" width="12.140625" customWidth="1"/>
    <col min="14" max="14" width="7.42578125" customWidth="1"/>
  </cols>
  <sheetData>
    <row r="1" spans="1:15" ht="15">
      <c r="B1" s="474" t="s">
        <v>995</v>
      </c>
      <c r="C1" s="474"/>
      <c r="D1" s="474"/>
    </row>
    <row r="2" spans="1:15" ht="18.75" customHeight="1">
      <c r="B2" s="475" t="s">
        <v>946</v>
      </c>
      <c r="C2" s="475"/>
      <c r="D2" s="475"/>
    </row>
    <row r="3" spans="1:15" s="476" customFormat="1" ht="18.75" customHeight="1">
      <c r="B3" s="475" t="s">
        <v>996</v>
      </c>
      <c r="C3" s="475"/>
      <c r="D3" s="475"/>
    </row>
    <row r="4" spans="1:15" ht="15" customHeight="1">
      <c r="A4" s="477"/>
      <c r="B4" s="625" t="s">
        <v>997</v>
      </c>
      <c r="C4" s="386"/>
      <c r="D4" s="386"/>
      <c r="E4" s="50"/>
      <c r="F4" s="623" t="s">
        <v>998</v>
      </c>
      <c r="G4" s="623" t="s">
        <v>999</v>
      </c>
      <c r="H4" s="623" t="s">
        <v>1000</v>
      </c>
      <c r="I4" s="623" t="s">
        <v>1001</v>
      </c>
      <c r="J4" s="623" t="s">
        <v>1002</v>
      </c>
      <c r="K4" s="623"/>
      <c r="L4" s="623"/>
    </row>
    <row r="5" spans="1:15" s="479" customFormat="1" ht="45" customHeight="1">
      <c r="A5" s="478" t="s">
        <v>1003</v>
      </c>
      <c r="B5" s="625"/>
      <c r="C5" s="395" t="s">
        <v>1004</v>
      </c>
      <c r="D5" s="386" t="s">
        <v>1005</v>
      </c>
      <c r="E5" s="50"/>
      <c r="F5" s="623"/>
      <c r="G5" s="623"/>
      <c r="H5" s="623"/>
      <c r="I5" s="623"/>
      <c r="J5" s="50" t="s">
        <v>1006</v>
      </c>
      <c r="K5" s="50" t="s">
        <v>953</v>
      </c>
      <c r="L5" s="50" t="s">
        <v>954</v>
      </c>
    </row>
    <row r="6" spans="1:15" ht="21.75" customHeight="1">
      <c r="A6" s="480"/>
      <c r="B6" s="481" t="s">
        <v>1007</v>
      </c>
      <c r="C6" s="482">
        <v>8118</v>
      </c>
      <c r="D6" s="481" t="s">
        <v>1008</v>
      </c>
      <c r="E6" s="483">
        <v>1</v>
      </c>
      <c r="F6" s="484">
        <v>8.7622</v>
      </c>
      <c r="G6" s="390">
        <v>3395</v>
      </c>
      <c r="H6" s="390">
        <v>562700</v>
      </c>
      <c r="I6" s="485">
        <v>0.35555180380309226</v>
      </c>
      <c r="J6" s="486">
        <v>176.01804733727812</v>
      </c>
      <c r="K6" s="486">
        <v>184.87686458028662</v>
      </c>
      <c r="L6" s="486">
        <v>58.930486008836525</v>
      </c>
      <c r="O6" s="487"/>
    </row>
    <row r="7" spans="1:15" ht="15.75" customHeight="1">
      <c r="A7" s="480"/>
      <c r="B7" s="481" t="s">
        <v>590</v>
      </c>
      <c r="C7" s="482">
        <v>8173</v>
      </c>
      <c r="D7" s="481" t="s">
        <v>1009</v>
      </c>
      <c r="E7" s="483">
        <v>1</v>
      </c>
      <c r="F7" s="484">
        <v>7.6116000000000001</v>
      </c>
      <c r="G7" s="390">
        <v>1825</v>
      </c>
      <c r="H7" s="390">
        <v>260487</v>
      </c>
      <c r="I7" s="485">
        <v>0.45936649429722021</v>
      </c>
      <c r="J7" s="486">
        <v>271.62246575342465</v>
      </c>
      <c r="K7" s="486">
        <v>88.839760999456814</v>
      </c>
      <c r="L7" s="486">
        <v>65.566575342465754</v>
      </c>
      <c r="O7" s="487"/>
    </row>
    <row r="8" spans="1:15" ht="15.75" customHeight="1">
      <c r="A8" s="480"/>
      <c r="B8" s="481" t="s">
        <v>1010</v>
      </c>
      <c r="C8" s="482">
        <v>8610</v>
      </c>
      <c r="D8" s="481" t="s">
        <v>664</v>
      </c>
      <c r="E8" s="483" t="s">
        <v>1011</v>
      </c>
      <c r="F8" s="484">
        <v>6.4268000000000001</v>
      </c>
      <c r="G8" s="390">
        <v>54620</v>
      </c>
      <c r="H8" s="390">
        <v>6501753</v>
      </c>
      <c r="I8" s="485">
        <v>0.47862768702532993</v>
      </c>
      <c r="J8" s="486">
        <v>272.4122096097795</v>
      </c>
      <c r="K8" s="486">
        <v>301.21657053607663</v>
      </c>
      <c r="L8" s="486">
        <v>56.97398388868546</v>
      </c>
      <c r="O8" s="487"/>
    </row>
    <row r="9" spans="1:15" ht="15.75" customHeight="1">
      <c r="A9" s="480"/>
      <c r="B9" s="481" t="s">
        <v>1012</v>
      </c>
      <c r="C9" s="482">
        <v>8008</v>
      </c>
      <c r="D9" s="481" t="s">
        <v>666</v>
      </c>
      <c r="E9" s="488" t="s">
        <v>1011</v>
      </c>
      <c r="F9" s="484">
        <v>7.0867000000000004</v>
      </c>
      <c r="G9" s="390">
        <v>60657</v>
      </c>
      <c r="H9" s="390">
        <v>8020924</v>
      </c>
      <c r="I9" s="485">
        <v>0.51255566066951885</v>
      </c>
      <c r="J9" s="486">
        <v>149.14389619210687</v>
      </c>
      <c r="K9" s="486">
        <v>274.54462842169818</v>
      </c>
      <c r="L9" s="486">
        <v>67.77733814728721</v>
      </c>
      <c r="O9" s="487"/>
    </row>
    <row r="10" spans="1:15" ht="15.75" customHeight="1">
      <c r="A10" s="480"/>
      <c r="B10" s="481" t="s">
        <v>294</v>
      </c>
      <c r="C10" s="482">
        <v>8630</v>
      </c>
      <c r="D10" s="481" t="s">
        <v>1013</v>
      </c>
      <c r="E10" s="483" t="s">
        <v>1011</v>
      </c>
      <c r="F10" s="484">
        <v>4.4161999999999999</v>
      </c>
      <c r="G10" s="390">
        <v>9642</v>
      </c>
      <c r="H10" s="390">
        <v>760019</v>
      </c>
      <c r="I10" s="485">
        <v>0.55490981146523966</v>
      </c>
      <c r="J10" s="486">
        <v>231.56280627245999</v>
      </c>
      <c r="K10" s="486">
        <v>23.439651032495597</v>
      </c>
      <c r="L10" s="486">
        <v>43.740095415888817</v>
      </c>
      <c r="O10" s="487"/>
    </row>
    <row r="11" spans="1:15" ht="15.75" customHeight="1">
      <c r="A11" s="480"/>
      <c r="B11" s="481" t="s">
        <v>1014</v>
      </c>
      <c r="C11" s="482">
        <v>8620</v>
      </c>
      <c r="D11" s="481" t="s">
        <v>1015</v>
      </c>
      <c r="E11" s="483">
        <v>1</v>
      </c>
      <c r="F11" s="484">
        <v>7.9436</v>
      </c>
      <c r="G11" s="390">
        <v>5889</v>
      </c>
      <c r="H11" s="390">
        <v>879653</v>
      </c>
      <c r="I11" s="485">
        <v>0.65145460766916041</v>
      </c>
      <c r="J11" s="486">
        <v>153.14927659574468</v>
      </c>
      <c r="K11" s="486">
        <v>94.384902459711626</v>
      </c>
      <c r="L11" s="486">
        <v>97.309220580743755</v>
      </c>
      <c r="O11" s="487"/>
    </row>
    <row r="12" spans="1:15" ht="15.75" customHeight="1">
      <c r="A12" s="480"/>
      <c r="B12" s="481" t="s">
        <v>445</v>
      </c>
      <c r="C12" s="482">
        <v>8053</v>
      </c>
      <c r="D12" s="481" t="s">
        <v>666</v>
      </c>
      <c r="E12" s="483"/>
      <c r="F12" s="484">
        <v>5.0332999999999997</v>
      </c>
      <c r="G12" s="390">
        <v>8210</v>
      </c>
      <c r="H12" s="390">
        <v>748467</v>
      </c>
      <c r="I12" s="485">
        <v>0.91179036617512865</v>
      </c>
      <c r="J12" s="486">
        <v>52.917999999999999</v>
      </c>
      <c r="K12" s="486">
        <v>109.67532294579837</v>
      </c>
      <c r="L12" s="486">
        <v>83.123629719853838</v>
      </c>
      <c r="O12" s="487"/>
    </row>
    <row r="13" spans="1:15" ht="15.75" customHeight="1">
      <c r="A13" s="480"/>
      <c r="B13" s="481" t="s">
        <v>429</v>
      </c>
      <c r="C13" s="482">
        <v>8451</v>
      </c>
      <c r="D13" s="481" t="s">
        <v>1016</v>
      </c>
      <c r="E13" s="483"/>
      <c r="F13" s="484">
        <v>4.8083999999999998</v>
      </c>
      <c r="G13" s="390">
        <v>17170</v>
      </c>
      <c r="H13" s="390">
        <v>1488080</v>
      </c>
      <c r="I13" s="485">
        <v>0.99388003333154129</v>
      </c>
      <c r="J13" s="486">
        <v>122.05346223283443</v>
      </c>
      <c r="K13" s="486">
        <v>59.382913051074489</v>
      </c>
      <c r="L13" s="486">
        <v>86.137041351193943</v>
      </c>
      <c r="O13" s="487"/>
    </row>
    <row r="14" spans="1:15" ht="15.75" customHeight="1">
      <c r="A14" s="480"/>
      <c r="B14" s="481" t="s">
        <v>519</v>
      </c>
      <c r="C14" s="482">
        <v>8408</v>
      </c>
      <c r="D14" s="481" t="s">
        <v>665</v>
      </c>
      <c r="E14" s="483"/>
      <c r="F14" s="484">
        <v>8.2579999999999991</v>
      </c>
      <c r="G14" s="390">
        <v>3591</v>
      </c>
      <c r="H14" s="390">
        <v>558972</v>
      </c>
      <c r="I14" s="485">
        <v>1.0329139921140951</v>
      </c>
      <c r="J14" s="486">
        <v>37.085753424657533</v>
      </c>
      <c r="K14" s="486">
        <v>109.45085470085471</v>
      </c>
      <c r="L14" s="486">
        <v>160.78251183514342</v>
      </c>
      <c r="O14" s="487"/>
    </row>
    <row r="15" spans="1:15" ht="15.75" customHeight="1">
      <c r="A15" s="480"/>
      <c r="B15" s="481" t="s">
        <v>33</v>
      </c>
      <c r="C15" s="482">
        <v>8194</v>
      </c>
      <c r="D15" s="481" t="s">
        <v>1017</v>
      </c>
      <c r="E15" s="483"/>
      <c r="F15" s="484">
        <v>9.3535000000000004</v>
      </c>
      <c r="G15" s="390">
        <v>3904</v>
      </c>
      <c r="H15" s="390">
        <v>693234</v>
      </c>
      <c r="I15" s="485">
        <v>1.0782794842722658</v>
      </c>
      <c r="J15" s="486">
        <v>89.083626318432948</v>
      </c>
      <c r="K15" s="486">
        <v>94.555527447508226</v>
      </c>
      <c r="L15" s="486">
        <v>191.47028688524591</v>
      </c>
      <c r="O15" s="487"/>
    </row>
    <row r="16" spans="1:15" ht="15.75" customHeight="1">
      <c r="A16" s="480"/>
      <c r="B16" s="481" t="s">
        <v>88</v>
      </c>
      <c r="C16" s="482">
        <v>8630</v>
      </c>
      <c r="D16" s="481" t="s">
        <v>1013</v>
      </c>
      <c r="E16" s="483"/>
      <c r="F16" s="484">
        <v>6.5237999999999996</v>
      </c>
      <c r="G16" s="390">
        <v>2866</v>
      </c>
      <c r="H16" s="390">
        <v>346719</v>
      </c>
      <c r="I16" s="485">
        <v>1.1222084742976302</v>
      </c>
      <c r="J16" s="486">
        <v>105.47522679692952</v>
      </c>
      <c r="K16" s="486">
        <v>93.324842986741103</v>
      </c>
      <c r="L16" s="486">
        <v>135.76099092812282</v>
      </c>
      <c r="O16" s="487"/>
    </row>
    <row r="17" spans="1:15" ht="15.75" customHeight="1">
      <c r="A17" s="480"/>
      <c r="B17" s="481" t="s">
        <v>1018</v>
      </c>
      <c r="C17" s="482">
        <v>8105</v>
      </c>
      <c r="D17" s="481" t="s">
        <v>1019</v>
      </c>
      <c r="E17" s="483"/>
      <c r="F17" s="484">
        <v>2.4626999999999999</v>
      </c>
      <c r="G17" s="390">
        <v>8513</v>
      </c>
      <c r="H17" s="390">
        <v>338420</v>
      </c>
      <c r="I17" s="485">
        <v>1.1330949707464097</v>
      </c>
      <c r="J17" s="486">
        <v>219.64607071537648</v>
      </c>
      <c r="K17" s="486">
        <v>63.155800464037121</v>
      </c>
      <c r="L17" s="486">
        <v>45.044285210853985</v>
      </c>
      <c r="O17" s="487"/>
    </row>
    <row r="18" spans="1:15" ht="15.75" customHeight="1">
      <c r="A18" s="480"/>
      <c r="B18" s="481" t="s">
        <v>547</v>
      </c>
      <c r="C18" s="482">
        <v>8636</v>
      </c>
      <c r="D18" s="481" t="s">
        <v>1020</v>
      </c>
      <c r="E18" s="483"/>
      <c r="F18" s="484">
        <v>5.3735999999999997</v>
      </c>
      <c r="G18" s="390">
        <v>15633</v>
      </c>
      <c r="H18" s="390">
        <v>1530249</v>
      </c>
      <c r="I18" s="485">
        <v>1.1378932448248618</v>
      </c>
      <c r="J18" s="486">
        <v>110.6632973380211</v>
      </c>
      <c r="K18" s="486">
        <v>39.854407332998491</v>
      </c>
      <c r="L18" s="486">
        <v>111.45190597204574</v>
      </c>
      <c r="O18" s="487"/>
    </row>
    <row r="19" spans="1:15" ht="15.75" customHeight="1">
      <c r="A19" s="480"/>
      <c r="B19" s="481" t="s">
        <v>442</v>
      </c>
      <c r="C19" s="482">
        <v>8484</v>
      </c>
      <c r="D19" s="481" t="s">
        <v>1021</v>
      </c>
      <c r="E19" s="483"/>
      <c r="F19" s="484">
        <v>6.8350999999999997</v>
      </c>
      <c r="G19" s="390">
        <v>13745</v>
      </c>
      <c r="H19" s="390">
        <v>1748405</v>
      </c>
      <c r="I19" s="485">
        <v>1.1571146273317681</v>
      </c>
      <c r="J19" s="486">
        <v>157.05410702113156</v>
      </c>
      <c r="K19" s="486">
        <v>65.657666606465597</v>
      </c>
      <c r="L19" s="486">
        <v>147.18843215714804</v>
      </c>
      <c r="O19" s="487"/>
    </row>
    <row r="20" spans="1:15" ht="15.75" customHeight="1">
      <c r="A20" s="480"/>
      <c r="B20" s="481" t="s">
        <v>549</v>
      </c>
      <c r="C20" s="482">
        <v>8833</v>
      </c>
      <c r="D20" s="481" t="s">
        <v>1022</v>
      </c>
      <c r="E20" s="483"/>
      <c r="F20" s="484">
        <v>6.6508000000000003</v>
      </c>
      <c r="G20" s="390">
        <v>10110</v>
      </c>
      <c r="H20" s="390">
        <v>1249157</v>
      </c>
      <c r="I20" s="485">
        <v>1.1581642659809777</v>
      </c>
      <c r="J20" s="486">
        <v>122.00477509311432</v>
      </c>
      <c r="K20" s="486">
        <v>48.437780536720467</v>
      </c>
      <c r="L20" s="486">
        <v>143.06182212581345</v>
      </c>
      <c r="O20" s="487"/>
    </row>
    <row r="21" spans="1:15" ht="15.75" customHeight="1">
      <c r="A21" s="480"/>
      <c r="B21" s="481" t="s">
        <v>572</v>
      </c>
      <c r="C21" s="482">
        <v>8608</v>
      </c>
      <c r="D21" s="481" t="s">
        <v>1023</v>
      </c>
      <c r="E21" s="483"/>
      <c r="F21" s="484">
        <v>5.9832999999999998</v>
      </c>
      <c r="G21" s="390">
        <v>3375</v>
      </c>
      <c r="H21" s="390">
        <v>371810</v>
      </c>
      <c r="I21" s="485">
        <v>1.1874290632312203</v>
      </c>
      <c r="J21" s="486">
        <v>92.06467808623745</v>
      </c>
      <c r="K21" s="486">
        <v>89.413164854540113</v>
      </c>
      <c r="L21" s="486">
        <v>130.81422222222221</v>
      </c>
      <c r="O21" s="487"/>
    </row>
    <row r="22" spans="1:15" ht="15.75" customHeight="1">
      <c r="A22" s="480"/>
      <c r="B22" s="481" t="s">
        <v>143</v>
      </c>
      <c r="C22" s="482">
        <v>8708</v>
      </c>
      <c r="D22" s="481" t="s">
        <v>1024</v>
      </c>
      <c r="E22" s="483"/>
      <c r="F22" s="484">
        <v>7.1125999999999996</v>
      </c>
      <c r="G22" s="390">
        <v>3034</v>
      </c>
      <c r="H22" s="390">
        <v>402769</v>
      </c>
      <c r="I22" s="485">
        <v>1.1950745961084392</v>
      </c>
      <c r="J22" s="486">
        <v>180.77616747181963</v>
      </c>
      <c r="K22" s="486">
        <v>40.22161466709553</v>
      </c>
      <c r="L22" s="486">
        <v>158.64831905075806</v>
      </c>
      <c r="O22" s="487"/>
    </row>
    <row r="23" spans="1:15" ht="15.75" customHeight="1">
      <c r="A23" s="480"/>
      <c r="B23" s="481" t="s">
        <v>1025</v>
      </c>
      <c r="C23" s="482">
        <v>8494</v>
      </c>
      <c r="D23" s="481" t="s">
        <v>1026</v>
      </c>
      <c r="E23" s="483"/>
      <c r="F23" s="484">
        <v>3.1621999999999999</v>
      </c>
      <c r="G23" s="390">
        <v>20399</v>
      </c>
      <c r="H23" s="390">
        <v>1095402</v>
      </c>
      <c r="I23" s="485">
        <v>1.1993459935256645</v>
      </c>
      <c r="J23" s="486">
        <v>131.31320514078288</v>
      </c>
      <c r="K23" s="486">
        <v>21.246929103394912</v>
      </c>
      <c r="L23" s="486">
        <v>64.568289699045749</v>
      </c>
      <c r="O23" s="487"/>
    </row>
    <row r="24" spans="1:15" ht="15.75" customHeight="1">
      <c r="A24" s="480"/>
      <c r="B24" s="481" t="s">
        <v>556</v>
      </c>
      <c r="C24" s="482">
        <v>8603</v>
      </c>
      <c r="D24" s="481" t="s">
        <v>1027</v>
      </c>
      <c r="E24" s="483"/>
      <c r="F24" s="484">
        <v>6.0125999999999999</v>
      </c>
      <c r="G24" s="390">
        <v>18203</v>
      </c>
      <c r="H24" s="390">
        <v>2016014</v>
      </c>
      <c r="I24" s="485">
        <v>1.2110034950154116</v>
      </c>
      <c r="J24" s="486">
        <v>124.97523534445871</v>
      </c>
      <c r="K24" s="486">
        <v>47.853284124946512</v>
      </c>
      <c r="L24" s="486">
        <v>134.12074932703402</v>
      </c>
      <c r="O24" s="487"/>
    </row>
    <row r="25" spans="1:15" ht="15.75" customHeight="1">
      <c r="A25" s="480"/>
      <c r="B25" s="481" t="s">
        <v>564</v>
      </c>
      <c r="C25" s="482">
        <v>8048</v>
      </c>
      <c r="D25" s="481" t="s">
        <v>666</v>
      </c>
      <c r="E25" s="483"/>
      <c r="F25" s="484">
        <v>6.0571999999999999</v>
      </c>
      <c r="G25" s="390">
        <v>22172</v>
      </c>
      <c r="H25" s="390">
        <v>2475728</v>
      </c>
      <c r="I25" s="485">
        <v>1.2237871042376223</v>
      </c>
      <c r="J25" s="486">
        <v>153.24721937029432</v>
      </c>
      <c r="K25" s="486">
        <v>50.309002746309645</v>
      </c>
      <c r="L25" s="486">
        <v>136.62352731961056</v>
      </c>
      <c r="O25" s="487"/>
    </row>
    <row r="26" spans="1:15" ht="15.75" customHeight="1">
      <c r="A26" s="480"/>
      <c r="B26" s="481" t="s">
        <v>1028</v>
      </c>
      <c r="C26" s="482">
        <v>8142</v>
      </c>
      <c r="D26" s="481" t="s">
        <v>1029</v>
      </c>
      <c r="E26" s="483"/>
      <c r="F26" s="484">
        <v>6.2655000000000003</v>
      </c>
      <c r="G26" s="390">
        <v>10964</v>
      </c>
      <c r="H26" s="390">
        <v>1269744</v>
      </c>
      <c r="I26" s="485">
        <v>1.2288862951902115</v>
      </c>
      <c r="J26" s="486">
        <v>209.47307373653686</v>
      </c>
      <c r="K26" s="486">
        <v>39.73398459515311</v>
      </c>
      <c r="L26" s="486">
        <v>142.31767603064574</v>
      </c>
      <c r="O26" s="487"/>
    </row>
    <row r="27" spans="1:15" ht="15.75" customHeight="1">
      <c r="A27" s="489"/>
      <c r="B27" s="481" t="s">
        <v>642</v>
      </c>
      <c r="C27" s="482">
        <v>8038</v>
      </c>
      <c r="D27" s="481" t="s">
        <v>666</v>
      </c>
      <c r="E27" s="483"/>
      <c r="F27" s="484">
        <v>5.2122999999999999</v>
      </c>
      <c r="G27" s="390">
        <v>8012</v>
      </c>
      <c r="H27" s="390">
        <v>759109</v>
      </c>
      <c r="I27" s="485">
        <v>1.2336252106087531</v>
      </c>
      <c r="J27" s="486">
        <v>152.45482904916398</v>
      </c>
      <c r="K27" s="486">
        <v>49.179244151169769</v>
      </c>
      <c r="L27" s="486">
        <v>116.88167748377434</v>
      </c>
      <c r="O27" s="487"/>
    </row>
    <row r="28" spans="1:15" ht="15.75" customHeight="1">
      <c r="A28" s="489"/>
      <c r="B28" s="481" t="s">
        <v>27</v>
      </c>
      <c r="C28" s="482">
        <v>8305</v>
      </c>
      <c r="D28" s="481" t="s">
        <v>1030</v>
      </c>
      <c r="E28" s="483"/>
      <c r="F28" s="484">
        <v>4.3086000000000002</v>
      </c>
      <c r="G28" s="390">
        <v>21945</v>
      </c>
      <c r="H28" s="390">
        <v>1682583</v>
      </c>
      <c r="I28" s="485">
        <v>1.2414977448363618</v>
      </c>
      <c r="J28" s="486">
        <v>127.61001607309026</v>
      </c>
      <c r="K28" s="486">
        <v>39.524414970009296</v>
      </c>
      <c r="L28" s="486">
        <v>95.189017999544319</v>
      </c>
      <c r="O28" s="487"/>
    </row>
    <row r="29" spans="1:15" ht="15.75" customHeight="1">
      <c r="A29" s="489"/>
      <c r="B29" s="481" t="s">
        <v>93</v>
      </c>
      <c r="C29" s="482">
        <v>8804</v>
      </c>
      <c r="D29" s="481" t="s">
        <v>1031</v>
      </c>
      <c r="E29" s="483"/>
      <c r="F29" s="484">
        <v>6.9542999999999999</v>
      </c>
      <c r="G29" s="390">
        <v>7132</v>
      </c>
      <c r="H29" s="390">
        <v>924208</v>
      </c>
      <c r="I29" s="485">
        <v>1.243481986738916</v>
      </c>
      <c r="J29" s="486">
        <v>126.33985024958403</v>
      </c>
      <c r="K29" s="486">
        <v>46.608153078202996</v>
      </c>
      <c r="L29" s="486">
        <v>161.13796971396522</v>
      </c>
      <c r="O29" s="487"/>
    </row>
    <row r="30" spans="1:15" ht="15.75" customHeight="1">
      <c r="A30" s="489"/>
      <c r="B30" s="481" t="s">
        <v>469</v>
      </c>
      <c r="C30" s="482">
        <v>8102</v>
      </c>
      <c r="D30" s="481" t="s">
        <v>1032</v>
      </c>
      <c r="E30" s="483"/>
      <c r="F30" s="484">
        <v>6.8270999999999997</v>
      </c>
      <c r="G30" s="390">
        <v>9830</v>
      </c>
      <c r="H30" s="390">
        <v>1248818</v>
      </c>
      <c r="I30" s="485">
        <v>1.2528246710089059</v>
      </c>
      <c r="J30" s="486">
        <v>197.39130005918327</v>
      </c>
      <c r="K30" s="486">
        <v>56.25932136516078</v>
      </c>
      <c r="L30" s="486">
        <v>159.16073245167854</v>
      </c>
      <c r="O30" s="487"/>
    </row>
    <row r="31" spans="1:15" ht="15.75" customHeight="1">
      <c r="A31" s="489"/>
      <c r="B31" s="481" t="s">
        <v>543</v>
      </c>
      <c r="C31" s="482">
        <v>8152</v>
      </c>
      <c r="D31" s="481" t="s">
        <v>1033</v>
      </c>
      <c r="E31" s="483"/>
      <c r="F31" s="484">
        <v>7.1631999999999998</v>
      </c>
      <c r="G31" s="390">
        <v>13424</v>
      </c>
      <c r="H31" s="390">
        <v>1796714</v>
      </c>
      <c r="I31" s="485">
        <v>1.2645507298323495</v>
      </c>
      <c r="J31" s="486">
        <v>184.25078065366733</v>
      </c>
      <c r="K31" s="486">
        <v>52.376717080616068</v>
      </c>
      <c r="L31" s="486">
        <v>169.15217865716156</v>
      </c>
      <c r="O31" s="487"/>
    </row>
    <row r="32" spans="1:15" ht="15.75" customHeight="1">
      <c r="A32" s="489"/>
      <c r="B32" s="481" t="s">
        <v>614</v>
      </c>
      <c r="C32" s="482">
        <v>8636</v>
      </c>
      <c r="D32" s="481" t="s">
        <v>1034</v>
      </c>
      <c r="E32" s="483"/>
      <c r="F32" s="484">
        <v>5.8566000000000003</v>
      </c>
      <c r="G32" s="390">
        <v>37992</v>
      </c>
      <c r="H32" s="390">
        <v>4089117</v>
      </c>
      <c r="I32" s="485">
        <v>1.2774743300326208</v>
      </c>
      <c r="J32" s="486">
        <v>108.68545581071677</v>
      </c>
      <c r="K32" s="486">
        <v>32.028705287424707</v>
      </c>
      <c r="L32" s="486">
        <v>137.49584122973258</v>
      </c>
      <c r="O32" s="487"/>
    </row>
    <row r="33" spans="1:15" ht="15.75" customHeight="1">
      <c r="A33" s="489"/>
      <c r="B33" s="481" t="s">
        <v>608</v>
      </c>
      <c r="C33" s="482">
        <v>8045</v>
      </c>
      <c r="D33" s="481" t="s">
        <v>666</v>
      </c>
      <c r="E33" s="483"/>
      <c r="F33" s="484">
        <v>6.1142000000000003</v>
      </c>
      <c r="G33" s="390">
        <v>11744</v>
      </c>
      <c r="H33" s="390">
        <v>1324536</v>
      </c>
      <c r="I33" s="485">
        <v>1.2910551317593482</v>
      </c>
      <c r="J33" s="486">
        <v>173.30425511292043</v>
      </c>
      <c r="K33" s="486">
        <v>59.735318791946305</v>
      </c>
      <c r="L33" s="486">
        <v>145.610439373297</v>
      </c>
      <c r="O33" s="487"/>
    </row>
    <row r="34" spans="1:15" ht="15.75" customHeight="1">
      <c r="A34" s="489"/>
      <c r="B34" s="481" t="s">
        <v>559</v>
      </c>
      <c r="C34" s="482">
        <v>8610</v>
      </c>
      <c r="D34" s="481" t="s">
        <v>664</v>
      </c>
      <c r="E34" s="483"/>
      <c r="F34" s="484">
        <v>5.6210000000000004</v>
      </c>
      <c r="G34" s="390">
        <v>5830</v>
      </c>
      <c r="H34" s="390">
        <v>599530</v>
      </c>
      <c r="I34" s="485">
        <v>1.3090120594465664</v>
      </c>
      <c r="J34" s="486">
        <v>52.983909133932798</v>
      </c>
      <c r="K34" s="486">
        <v>30.205475190542852</v>
      </c>
      <c r="L34" s="486">
        <v>137.2141148325359</v>
      </c>
      <c r="O34" s="487"/>
    </row>
    <row r="35" spans="1:15" ht="15.75" customHeight="1">
      <c r="A35" s="489"/>
      <c r="B35" s="481" t="s">
        <v>561</v>
      </c>
      <c r="C35" s="482">
        <v>8408</v>
      </c>
      <c r="D35" s="481" t="s">
        <v>665</v>
      </c>
      <c r="E35" s="483"/>
      <c r="F35" s="484">
        <v>8.2247000000000003</v>
      </c>
      <c r="G35" s="390">
        <v>6178</v>
      </c>
      <c r="H35" s="390">
        <v>957551</v>
      </c>
      <c r="I35" s="485">
        <v>1.3227901177065242</v>
      </c>
      <c r="J35" s="486">
        <v>74.9419629738466</v>
      </c>
      <c r="K35" s="486">
        <v>68.390671936758892</v>
      </c>
      <c r="L35" s="486">
        <v>205.02411783748786</v>
      </c>
      <c r="O35" s="487"/>
    </row>
    <row r="36" spans="1:15" ht="15.75" customHeight="1">
      <c r="A36" s="489"/>
      <c r="B36" s="481" t="s">
        <v>270</v>
      </c>
      <c r="C36" s="482">
        <v>8032</v>
      </c>
      <c r="D36" s="481" t="s">
        <v>666</v>
      </c>
      <c r="E36" s="483"/>
      <c r="F36" s="484">
        <v>3.875</v>
      </c>
      <c r="G36" s="390">
        <v>13561</v>
      </c>
      <c r="H36" s="390">
        <v>922141</v>
      </c>
      <c r="I36" s="485">
        <v>1.3285972535653441</v>
      </c>
      <c r="J36" s="486">
        <v>157.57765814266486</v>
      </c>
      <c r="K36" s="486">
        <v>15.436406460296096</v>
      </c>
      <c r="L36" s="486">
        <v>90.343927438979421</v>
      </c>
      <c r="O36" s="487"/>
    </row>
    <row r="37" spans="1:15" ht="15.75" customHeight="1">
      <c r="A37" s="489"/>
      <c r="B37" s="481" t="s">
        <v>527</v>
      </c>
      <c r="C37" s="482">
        <v>8632</v>
      </c>
      <c r="D37" s="481" t="s">
        <v>1035</v>
      </c>
      <c r="E37" s="483"/>
      <c r="F37" s="484">
        <v>4.7662000000000004</v>
      </c>
      <c r="G37" s="390">
        <v>14074</v>
      </c>
      <c r="H37" s="390">
        <v>1207896</v>
      </c>
      <c r="I37" s="485">
        <v>1.3290854510653236</v>
      </c>
      <c r="J37" s="486">
        <v>129.2965023294625</v>
      </c>
      <c r="K37" s="486">
        <v>28.062594268476623</v>
      </c>
      <c r="L37" s="486">
        <v>114.068281938326</v>
      </c>
      <c r="O37" s="487"/>
    </row>
    <row r="38" spans="1:15" ht="15.75" customHeight="1">
      <c r="A38" s="489"/>
      <c r="B38" s="481" t="s">
        <v>1036</v>
      </c>
      <c r="C38" s="482">
        <v>8135</v>
      </c>
      <c r="D38" s="481" t="s">
        <v>1037</v>
      </c>
      <c r="E38" s="483"/>
      <c r="F38" s="484">
        <v>5.0663</v>
      </c>
      <c r="G38" s="390">
        <v>23370</v>
      </c>
      <c r="H38" s="390">
        <v>2145409</v>
      </c>
      <c r="I38" s="485">
        <v>1.3311033001166677</v>
      </c>
      <c r="J38" s="486">
        <v>135.97247169890139</v>
      </c>
      <c r="K38" s="486">
        <v>15.280807070201767</v>
      </c>
      <c r="L38" s="486">
        <v>122.22412760862127</v>
      </c>
      <c r="O38" s="487"/>
    </row>
    <row r="39" spans="1:15" ht="15.75" customHeight="1">
      <c r="A39" s="489"/>
      <c r="B39" s="481" t="s">
        <v>85</v>
      </c>
      <c r="C39" s="482">
        <v>8627</v>
      </c>
      <c r="D39" s="481" t="s">
        <v>1038</v>
      </c>
      <c r="E39" s="483"/>
      <c r="F39" s="484">
        <v>4.476</v>
      </c>
      <c r="G39" s="390">
        <v>105845</v>
      </c>
      <c r="H39" s="390">
        <v>8469655</v>
      </c>
      <c r="I39" s="485">
        <v>1.3457838601454251</v>
      </c>
      <c r="J39" s="486">
        <v>99.845364126307317</v>
      </c>
      <c r="K39" s="486">
        <v>42.377027880207521</v>
      </c>
      <c r="L39" s="486">
        <v>107.68883745098965</v>
      </c>
      <c r="O39" s="487"/>
    </row>
    <row r="40" spans="1:15" ht="15.75" customHeight="1">
      <c r="A40" s="489"/>
      <c r="B40" s="481" t="s">
        <v>468</v>
      </c>
      <c r="C40" s="482">
        <v>8910</v>
      </c>
      <c r="D40" s="481" t="s">
        <v>1039</v>
      </c>
      <c r="E40" s="483"/>
      <c r="F40" s="484">
        <v>6.0427</v>
      </c>
      <c r="G40" s="390">
        <v>41668</v>
      </c>
      <c r="H40" s="390">
        <v>4639935</v>
      </c>
      <c r="I40" s="485">
        <v>1.3523122629950635</v>
      </c>
      <c r="J40" s="486">
        <v>126.88795804228261</v>
      </c>
      <c r="K40" s="486">
        <v>46.972059130676939</v>
      </c>
      <c r="L40" s="486">
        <v>150.58656522991265</v>
      </c>
      <c r="O40" s="487"/>
    </row>
    <row r="41" spans="1:15" ht="15.75" customHeight="1">
      <c r="A41" s="489"/>
      <c r="B41" s="481" t="s">
        <v>566</v>
      </c>
      <c r="C41" s="482">
        <v>8049</v>
      </c>
      <c r="D41" s="481" t="s">
        <v>666</v>
      </c>
      <c r="E41" s="483" t="s">
        <v>1040</v>
      </c>
      <c r="F41" s="484">
        <v>7.5175000000000001</v>
      </c>
      <c r="G41" s="390">
        <v>14110</v>
      </c>
      <c r="H41" s="390">
        <v>1987400</v>
      </c>
      <c r="I41" s="490">
        <v>1.3532504780114722</v>
      </c>
      <c r="J41" s="486">
        <v>79.203873239436618</v>
      </c>
      <c r="K41" s="486">
        <v>64.477753058954391</v>
      </c>
      <c r="L41" s="486">
        <v>190.60595322466335</v>
      </c>
      <c r="O41" s="487"/>
    </row>
    <row r="42" spans="1:15" ht="15.75" customHeight="1">
      <c r="A42" s="489"/>
      <c r="B42" s="481" t="s">
        <v>503</v>
      </c>
      <c r="C42" s="482">
        <v>8712</v>
      </c>
      <c r="D42" s="481" t="s">
        <v>1041</v>
      </c>
      <c r="E42" s="483"/>
      <c r="F42" s="484">
        <v>4.3262999999999998</v>
      </c>
      <c r="G42" s="390">
        <v>14569</v>
      </c>
      <c r="H42" s="390">
        <v>1122199</v>
      </c>
      <c r="I42" s="485">
        <v>1.3540263357924931</v>
      </c>
      <c r="J42" s="486">
        <v>35.176598549769281</v>
      </c>
      <c r="K42" s="486">
        <v>150.8532299741602</v>
      </c>
      <c r="L42" s="486">
        <v>104.29590225821951</v>
      </c>
      <c r="O42" s="487"/>
    </row>
    <row r="43" spans="1:15" ht="15.75" customHeight="1">
      <c r="A43" s="489"/>
      <c r="B43" s="481" t="s">
        <v>272</v>
      </c>
      <c r="C43" s="482">
        <v>8004</v>
      </c>
      <c r="D43" s="481" t="s">
        <v>666</v>
      </c>
      <c r="E43" s="483"/>
      <c r="F43" s="484">
        <v>2.2362000000000002</v>
      </c>
      <c r="G43" s="390">
        <v>15994</v>
      </c>
      <c r="H43" s="390">
        <v>563378</v>
      </c>
      <c r="I43" s="485">
        <v>1.3617961652744695</v>
      </c>
      <c r="J43" s="486">
        <v>127.96699332651957</v>
      </c>
      <c r="K43" s="486">
        <v>27.265135573859194</v>
      </c>
      <c r="L43" s="486">
        <v>47.968363136176066</v>
      </c>
      <c r="O43" s="487"/>
    </row>
    <row r="44" spans="1:15" ht="15.75" customHeight="1">
      <c r="A44" s="489"/>
      <c r="B44" s="481" t="s">
        <v>127</v>
      </c>
      <c r="C44" s="482">
        <v>8707</v>
      </c>
      <c r="D44" s="481" t="s">
        <v>1042</v>
      </c>
      <c r="E44" s="483"/>
      <c r="F44" s="484">
        <v>3.9241000000000001</v>
      </c>
      <c r="G44" s="390">
        <v>17211</v>
      </c>
      <c r="H44" s="390">
        <v>1187252</v>
      </c>
      <c r="I44" s="485">
        <v>1.376389342784851</v>
      </c>
      <c r="J44" s="486">
        <v>138.82930070317258</v>
      </c>
      <c r="K44" s="486">
        <v>23.474708171206224</v>
      </c>
      <c r="L44" s="486">
        <v>94.94631340421823</v>
      </c>
      <c r="O44" s="487"/>
    </row>
    <row r="45" spans="1:15" ht="15.75" customHeight="1">
      <c r="A45" s="489"/>
      <c r="B45" s="481" t="s">
        <v>384</v>
      </c>
      <c r="C45" s="482">
        <v>8903</v>
      </c>
      <c r="D45" s="481" t="s">
        <v>1043</v>
      </c>
      <c r="E45" s="483"/>
      <c r="F45" s="484">
        <v>5.2835999999999999</v>
      </c>
      <c r="G45" s="390">
        <v>21829</v>
      </c>
      <c r="H45" s="390">
        <v>2099327</v>
      </c>
      <c r="I45" s="485">
        <v>1.376848866327161</v>
      </c>
      <c r="J45" s="486">
        <v>164.19634069965107</v>
      </c>
      <c r="K45" s="486">
        <v>44.385881721392145</v>
      </c>
      <c r="L45" s="486">
        <v>132.4135782674424</v>
      </c>
      <c r="O45" s="487"/>
    </row>
    <row r="46" spans="1:15" ht="15.75" customHeight="1">
      <c r="A46" s="489"/>
      <c r="B46" s="481" t="s">
        <v>435</v>
      </c>
      <c r="C46" s="482">
        <v>8134</v>
      </c>
      <c r="D46" s="481" t="s">
        <v>1044</v>
      </c>
      <c r="E46" s="483"/>
      <c r="F46" s="484">
        <v>3.6621000000000001</v>
      </c>
      <c r="G46" s="390">
        <v>19629</v>
      </c>
      <c r="H46" s="390">
        <v>1251206</v>
      </c>
      <c r="I46" s="485">
        <v>1.3773431393391655</v>
      </c>
      <c r="J46" s="486">
        <v>199.97259167976884</v>
      </c>
      <c r="K46" s="486">
        <v>43.627756767093018</v>
      </c>
      <c r="L46" s="486">
        <v>87.795608538387086</v>
      </c>
      <c r="O46" s="487"/>
    </row>
    <row r="47" spans="1:15" ht="15.75" customHeight="1">
      <c r="A47" s="489"/>
      <c r="B47" s="481" t="s">
        <v>446</v>
      </c>
      <c r="C47" s="482">
        <v>8008</v>
      </c>
      <c r="D47" s="481" t="s">
        <v>666</v>
      </c>
      <c r="E47" s="483"/>
      <c r="F47" s="484">
        <v>5.7595000000000001</v>
      </c>
      <c r="G47" s="390">
        <v>12331</v>
      </c>
      <c r="H47" s="390">
        <v>1303259</v>
      </c>
      <c r="I47" s="485">
        <v>1.3801546737831851</v>
      </c>
      <c r="J47" s="486">
        <v>107.35787978468899</v>
      </c>
      <c r="K47" s="486">
        <v>48.217750334771608</v>
      </c>
      <c r="L47" s="486">
        <v>145.86805611872518</v>
      </c>
      <c r="O47" s="487"/>
    </row>
    <row r="48" spans="1:15" ht="15.75" customHeight="1">
      <c r="A48" s="489"/>
      <c r="B48" s="481" t="s">
        <v>1045</v>
      </c>
      <c r="C48" s="482">
        <v>8330</v>
      </c>
      <c r="D48" s="481" t="s">
        <v>663</v>
      </c>
      <c r="E48" s="483"/>
      <c r="F48" s="484">
        <v>5.7187999999999999</v>
      </c>
      <c r="G48" s="390">
        <v>7486</v>
      </c>
      <c r="H48" s="390">
        <v>784391</v>
      </c>
      <c r="I48" s="485">
        <v>1.3813098314488566</v>
      </c>
      <c r="J48" s="486">
        <v>144.75913016335448</v>
      </c>
      <c r="K48" s="486">
        <v>32.072169224388219</v>
      </c>
      <c r="L48" s="486">
        <v>144.73955283470855</v>
      </c>
      <c r="O48" s="487"/>
    </row>
    <row r="49" spans="1:15" ht="15.75" customHeight="1">
      <c r="A49" s="489"/>
      <c r="B49" s="481" t="s">
        <v>496</v>
      </c>
      <c r="C49" s="482">
        <v>8816</v>
      </c>
      <c r="D49" s="481" t="s">
        <v>1046</v>
      </c>
      <c r="E49" s="483"/>
      <c r="F49" s="484">
        <v>6.3632999999999997</v>
      </c>
      <c r="G49" s="390">
        <v>3716</v>
      </c>
      <c r="H49" s="390">
        <v>437621</v>
      </c>
      <c r="I49" s="485">
        <v>1.3823353998094241</v>
      </c>
      <c r="J49" s="486">
        <v>193.2468698965705</v>
      </c>
      <c r="K49" s="486">
        <v>44.73952095808383</v>
      </c>
      <c r="L49" s="486">
        <v>162.79305705059204</v>
      </c>
      <c r="O49" s="487"/>
    </row>
    <row r="50" spans="1:15" ht="15.75" customHeight="1">
      <c r="A50" s="489"/>
      <c r="B50" s="481" t="s">
        <v>1047</v>
      </c>
      <c r="C50" s="482">
        <v>8620</v>
      </c>
      <c r="D50" s="481" t="s">
        <v>1015</v>
      </c>
      <c r="E50" s="483" t="s">
        <v>1040</v>
      </c>
      <c r="F50" s="484">
        <v>5.3598999999999997</v>
      </c>
      <c r="G50" s="390">
        <v>18780</v>
      </c>
      <c r="H50" s="390">
        <v>1834773</v>
      </c>
      <c r="I50" s="485">
        <v>1.384597985690873</v>
      </c>
      <c r="J50" s="486">
        <v>241.82940850184056</v>
      </c>
      <c r="K50" s="486">
        <v>9.4582724017951687</v>
      </c>
      <c r="L50" s="486">
        <v>135.27279020234292</v>
      </c>
      <c r="O50" s="487"/>
    </row>
    <row r="51" spans="1:15" ht="15.75" customHeight="1">
      <c r="A51" s="489"/>
      <c r="B51" s="481" t="s">
        <v>1048</v>
      </c>
      <c r="C51" s="482">
        <v>8174</v>
      </c>
      <c r="D51" s="481" t="s">
        <v>1049</v>
      </c>
      <c r="E51" s="483"/>
      <c r="F51" s="484">
        <v>5.7580999999999998</v>
      </c>
      <c r="G51" s="390">
        <v>15632</v>
      </c>
      <c r="H51" s="390">
        <v>1650419</v>
      </c>
      <c r="I51" s="485">
        <v>1.3921155779229395</v>
      </c>
      <c r="J51" s="486">
        <v>124.15032996306836</v>
      </c>
      <c r="K51" s="486">
        <v>49.498122577519382</v>
      </c>
      <c r="L51" s="486">
        <v>147.04251304949375</v>
      </c>
      <c r="O51" s="487"/>
    </row>
    <row r="52" spans="1:15" ht="15.75" customHeight="1">
      <c r="A52" s="489"/>
      <c r="B52" s="481" t="s">
        <v>67</v>
      </c>
      <c r="C52" s="482">
        <v>8626</v>
      </c>
      <c r="D52" s="481" t="s">
        <v>1050</v>
      </c>
      <c r="E52" s="483"/>
      <c r="F52" s="484">
        <v>5.6676000000000002</v>
      </c>
      <c r="G52" s="390">
        <v>9658</v>
      </c>
      <c r="H52" s="390">
        <v>1003000</v>
      </c>
      <c r="I52" s="485">
        <v>1.4014885343968095</v>
      </c>
      <c r="J52" s="486">
        <v>151.8572374019098</v>
      </c>
      <c r="K52" s="486">
        <v>45.039773264052904</v>
      </c>
      <c r="L52" s="486">
        <v>145.54700766204184</v>
      </c>
      <c r="O52" s="487"/>
    </row>
    <row r="53" spans="1:15" ht="15.75" customHeight="1">
      <c r="A53" s="489"/>
      <c r="B53" s="481" t="s">
        <v>1051</v>
      </c>
      <c r="C53" s="482">
        <v>8050</v>
      </c>
      <c r="D53" s="481" t="s">
        <v>666</v>
      </c>
      <c r="E53" s="483"/>
      <c r="F53" s="484">
        <v>6.0143000000000004</v>
      </c>
      <c r="G53" s="390">
        <v>11247</v>
      </c>
      <c r="H53" s="390">
        <v>1246077</v>
      </c>
      <c r="I53" s="485">
        <v>1.4018122475577353</v>
      </c>
      <c r="J53" s="486">
        <v>185.82884164713761</v>
      </c>
      <c r="K53" s="486">
        <v>49.165048543689323</v>
      </c>
      <c r="L53" s="486">
        <v>155.25896968117453</v>
      </c>
      <c r="O53" s="487"/>
    </row>
    <row r="54" spans="1:15" ht="15.75" customHeight="1">
      <c r="A54" s="489"/>
      <c r="B54" s="481" t="s">
        <v>444</v>
      </c>
      <c r="C54" s="482">
        <v>8409</v>
      </c>
      <c r="D54" s="481" t="s">
        <v>665</v>
      </c>
      <c r="E54" s="483"/>
      <c r="F54" s="484">
        <v>7.3802000000000003</v>
      </c>
      <c r="G54" s="390">
        <v>3951</v>
      </c>
      <c r="H54" s="390">
        <v>545648</v>
      </c>
      <c r="I54" s="485">
        <v>1.4135981438583116</v>
      </c>
      <c r="J54" s="486">
        <v>189.28676111382512</v>
      </c>
      <c r="K54" s="486">
        <v>65.516811955168123</v>
      </c>
      <c r="L54" s="486">
        <v>195.22323462414579</v>
      </c>
      <c r="O54" s="487"/>
    </row>
    <row r="55" spans="1:15" ht="15.75" customHeight="1">
      <c r="A55" s="489"/>
      <c r="B55" s="481" t="s">
        <v>4</v>
      </c>
      <c r="C55" s="482">
        <v>8625</v>
      </c>
      <c r="D55" s="481" t="s">
        <v>1052</v>
      </c>
      <c r="E55" s="483"/>
      <c r="F55" s="484">
        <v>5.1165000000000003</v>
      </c>
      <c r="G55" s="390">
        <v>16188</v>
      </c>
      <c r="H55" s="390">
        <v>1502716</v>
      </c>
      <c r="I55" s="485">
        <v>1.4159621645074651</v>
      </c>
      <c r="J55" s="486">
        <v>175.62024361948957</v>
      </c>
      <c r="K55" s="486">
        <v>35.319239023258511</v>
      </c>
      <c r="L55" s="486">
        <v>131.4423647146034</v>
      </c>
      <c r="O55" s="487"/>
    </row>
    <row r="56" spans="1:15" ht="15.75" customHeight="1">
      <c r="A56" s="489"/>
      <c r="B56" s="481" t="s">
        <v>596</v>
      </c>
      <c r="C56" s="482">
        <v>8703</v>
      </c>
      <c r="D56" s="481" t="s">
        <v>1053</v>
      </c>
      <c r="E56" s="483"/>
      <c r="F56" s="484">
        <v>5.1600999999999999</v>
      </c>
      <c r="G56" s="390">
        <v>21523</v>
      </c>
      <c r="H56" s="390">
        <v>2016754</v>
      </c>
      <c r="I56" s="485">
        <v>1.4177881883462238</v>
      </c>
      <c r="J56" s="486">
        <v>161.7987518089725</v>
      </c>
      <c r="K56" s="486">
        <v>44.885039797395081</v>
      </c>
      <c r="L56" s="486">
        <v>132.84997444594154</v>
      </c>
      <c r="O56" s="487"/>
    </row>
    <row r="57" spans="1:15" ht="15.75" customHeight="1">
      <c r="A57" s="489"/>
      <c r="B57" s="481" t="s">
        <v>217</v>
      </c>
      <c r="C57" s="482">
        <v>8400</v>
      </c>
      <c r="D57" s="481" t="s">
        <v>665</v>
      </c>
      <c r="E57" s="483"/>
      <c r="F57" s="484">
        <v>7.5559000000000003</v>
      </c>
      <c r="G57" s="390">
        <v>7351</v>
      </c>
      <c r="H57" s="390">
        <v>1041040</v>
      </c>
      <c r="I57" s="485">
        <v>1.418385460693153</v>
      </c>
      <c r="J57" s="486">
        <v>185.690788601723</v>
      </c>
      <c r="K57" s="486">
        <v>50.890921139827704</v>
      </c>
      <c r="L57" s="486">
        <v>200.87008570262549</v>
      </c>
      <c r="O57" s="487"/>
    </row>
    <row r="58" spans="1:15" ht="15.75" customHeight="1">
      <c r="A58" s="489"/>
      <c r="B58" s="481" t="s">
        <v>528</v>
      </c>
      <c r="C58" s="482">
        <v>8700</v>
      </c>
      <c r="D58" s="481" t="s">
        <v>1054</v>
      </c>
      <c r="E58" s="483"/>
      <c r="F58" s="484">
        <v>6.1886000000000001</v>
      </c>
      <c r="G58" s="390">
        <v>54790</v>
      </c>
      <c r="H58" s="390">
        <v>6260970</v>
      </c>
      <c r="I58" s="485">
        <v>1.4190898534891558</v>
      </c>
      <c r="J58" s="486">
        <v>184.28454875462748</v>
      </c>
      <c r="K58" s="486">
        <v>54.850992491662353</v>
      </c>
      <c r="L58" s="486">
        <v>162.16242014966235</v>
      </c>
      <c r="O58" s="487"/>
    </row>
    <row r="59" spans="1:15" ht="15.75" customHeight="1">
      <c r="A59" s="489"/>
      <c r="B59" s="481" t="s">
        <v>1055</v>
      </c>
      <c r="C59" s="482">
        <v>8477</v>
      </c>
      <c r="D59" s="481" t="s">
        <v>1056</v>
      </c>
      <c r="E59" s="483"/>
      <c r="F59" s="484">
        <v>4.1717000000000004</v>
      </c>
      <c r="G59" s="390">
        <v>17218</v>
      </c>
      <c r="H59" s="390">
        <v>1273011</v>
      </c>
      <c r="I59" s="485">
        <v>1.4326144864419867</v>
      </c>
      <c r="J59" s="486">
        <v>136.3022385976665</v>
      </c>
      <c r="K59" s="486">
        <v>29.229219002958747</v>
      </c>
      <c r="L59" s="486">
        <v>105.92019979091648</v>
      </c>
      <c r="O59" s="487"/>
    </row>
    <row r="60" spans="1:15" ht="15.75" customHeight="1">
      <c r="A60" s="489"/>
      <c r="B60" s="481" t="s">
        <v>623</v>
      </c>
      <c r="C60" s="482">
        <v>8053</v>
      </c>
      <c r="D60" s="481" t="s">
        <v>666</v>
      </c>
      <c r="E60" s="483"/>
      <c r="F60" s="484">
        <v>6.1089000000000002</v>
      </c>
      <c r="G60" s="390">
        <v>8666</v>
      </c>
      <c r="H60" s="390">
        <v>977095</v>
      </c>
      <c r="I60" s="485">
        <v>1.4360087811318245</v>
      </c>
      <c r="J60" s="486">
        <v>191.33998139919396</v>
      </c>
      <c r="K60" s="486">
        <v>77.287175777617037</v>
      </c>
      <c r="L60" s="486">
        <v>161.74525139664806</v>
      </c>
      <c r="O60" s="487"/>
    </row>
    <row r="61" spans="1:15" ht="15.75" customHeight="1">
      <c r="A61" s="489"/>
      <c r="B61" s="481" t="s">
        <v>278</v>
      </c>
      <c r="C61" s="482">
        <v>8048</v>
      </c>
      <c r="D61" s="481" t="s">
        <v>666</v>
      </c>
      <c r="E61" s="483"/>
      <c r="F61" s="484">
        <v>7.4960000000000004</v>
      </c>
      <c r="G61" s="390">
        <v>6466</v>
      </c>
      <c r="H61" s="390">
        <v>907960</v>
      </c>
      <c r="I61" s="485">
        <v>1.4365831093880788</v>
      </c>
      <c r="J61" s="486">
        <v>192.11627552575433</v>
      </c>
      <c r="K61" s="486">
        <v>48.06629076501067</v>
      </c>
      <c r="L61" s="486">
        <v>201.72595112898236</v>
      </c>
      <c r="O61" s="487"/>
    </row>
    <row r="62" spans="1:15" ht="15.75" customHeight="1">
      <c r="A62" s="489"/>
      <c r="B62" s="481" t="s">
        <v>1057</v>
      </c>
      <c r="C62" s="482">
        <v>8133</v>
      </c>
      <c r="D62" s="481" t="s">
        <v>1058</v>
      </c>
      <c r="E62" s="483"/>
      <c r="F62" s="484">
        <v>5.5953999999999997</v>
      </c>
      <c r="G62" s="390">
        <v>31238</v>
      </c>
      <c r="H62" s="390">
        <v>3199002</v>
      </c>
      <c r="I62" s="485">
        <v>1.4390509915279828</v>
      </c>
      <c r="J62" s="486">
        <v>143.03020410750509</v>
      </c>
      <c r="K62" s="486">
        <v>71.66151311620834</v>
      </c>
      <c r="L62" s="486">
        <v>147.36945387028618</v>
      </c>
      <c r="O62" s="487"/>
    </row>
    <row r="63" spans="1:15" ht="15.75" customHeight="1">
      <c r="A63" s="489"/>
      <c r="B63" s="481" t="s">
        <v>447</v>
      </c>
      <c r="C63" s="482">
        <v>8048</v>
      </c>
      <c r="D63" s="481" t="s">
        <v>666</v>
      </c>
      <c r="E63" s="483"/>
      <c r="F63" s="484">
        <v>4.9362000000000004</v>
      </c>
      <c r="G63" s="390">
        <v>29746</v>
      </c>
      <c r="H63" s="390">
        <v>2649588</v>
      </c>
      <c r="I63" s="485">
        <v>1.4426910900864587</v>
      </c>
      <c r="J63" s="486">
        <v>144.25183895277269</v>
      </c>
      <c r="K63" s="486">
        <v>36.244261119081777</v>
      </c>
      <c r="L63" s="486">
        <v>128.67161279517669</v>
      </c>
      <c r="O63" s="487"/>
    </row>
    <row r="64" spans="1:15" ht="15.75" customHeight="1">
      <c r="A64" s="489"/>
      <c r="B64" s="481" t="s">
        <v>357</v>
      </c>
      <c r="C64" s="482">
        <v>8344</v>
      </c>
      <c r="D64" s="481" t="s">
        <v>1059</v>
      </c>
      <c r="E64" s="483"/>
      <c r="F64" s="484">
        <v>5.8173000000000004</v>
      </c>
      <c r="G64" s="390">
        <v>7882</v>
      </c>
      <c r="H64" s="390">
        <v>842163</v>
      </c>
      <c r="I64" s="485">
        <v>1.4427883913209201</v>
      </c>
      <c r="J64" s="486">
        <v>107.54656832104013</v>
      </c>
      <c r="K64" s="486">
        <v>38.252874984543091</v>
      </c>
      <c r="L64" s="486">
        <v>154.15668612027403</v>
      </c>
      <c r="O64" s="487"/>
    </row>
    <row r="65" spans="1:15" ht="15.75" customHeight="1">
      <c r="A65" s="489"/>
      <c r="B65" s="481" t="s">
        <v>598</v>
      </c>
      <c r="C65" s="482">
        <v>8708</v>
      </c>
      <c r="D65" s="481" t="s">
        <v>1024</v>
      </c>
      <c r="E65" s="483"/>
      <c r="F65" s="484">
        <v>4.6021000000000001</v>
      </c>
      <c r="G65" s="390">
        <v>15117</v>
      </c>
      <c r="H65" s="390">
        <v>1247798</v>
      </c>
      <c r="I65" s="485">
        <v>1.4447618925499159</v>
      </c>
      <c r="J65" s="486">
        <v>172.7601431980907</v>
      </c>
      <c r="K65" s="486">
        <v>52.924444165305864</v>
      </c>
      <c r="L65" s="486">
        <v>119.25454786002514</v>
      </c>
      <c r="O65" s="487"/>
    </row>
    <row r="66" spans="1:15" ht="15.75" customHeight="1">
      <c r="A66" s="489"/>
      <c r="B66" s="481" t="s">
        <v>613</v>
      </c>
      <c r="C66" s="482">
        <v>8620</v>
      </c>
      <c r="D66" s="481" t="s">
        <v>1060</v>
      </c>
      <c r="E66" s="483"/>
      <c r="F66" s="484">
        <v>4.6855000000000002</v>
      </c>
      <c r="G66" s="390">
        <v>63372</v>
      </c>
      <c r="H66" s="390">
        <v>5295349</v>
      </c>
      <c r="I66" s="485">
        <v>1.4470271931085184</v>
      </c>
      <c r="J66" s="486">
        <v>141.19202682563338</v>
      </c>
      <c r="K66" s="486">
        <v>40.355588673621462</v>
      </c>
      <c r="L66" s="486">
        <v>122.15892081965427</v>
      </c>
      <c r="O66" s="487"/>
    </row>
    <row r="67" spans="1:15" ht="15.75" customHeight="1">
      <c r="A67" s="489"/>
      <c r="B67" s="481" t="s">
        <v>605</v>
      </c>
      <c r="C67" s="482">
        <v>8038</v>
      </c>
      <c r="D67" s="481" t="s">
        <v>666</v>
      </c>
      <c r="E67" s="483"/>
      <c r="F67" s="484">
        <v>5.6284000000000001</v>
      </c>
      <c r="G67" s="390">
        <v>14701</v>
      </c>
      <c r="H67" s="390">
        <v>1513522</v>
      </c>
      <c r="I67" s="485">
        <v>1.4512058628814117</v>
      </c>
      <c r="J67" s="486">
        <v>173.96058224913048</v>
      </c>
      <c r="K67" s="486">
        <v>44.605307226587662</v>
      </c>
      <c r="L67" s="486">
        <v>149.50840758357339</v>
      </c>
      <c r="O67" s="487"/>
    </row>
    <row r="68" spans="1:15" ht="15.75" customHeight="1">
      <c r="A68" s="489"/>
      <c r="B68" s="481" t="s">
        <v>1061</v>
      </c>
      <c r="C68" s="482">
        <v>8610</v>
      </c>
      <c r="D68" s="481" t="s">
        <v>664</v>
      </c>
      <c r="E68" s="483"/>
      <c r="F68" s="484">
        <v>5.4993999999999996</v>
      </c>
      <c r="G68" s="390">
        <v>18190</v>
      </c>
      <c r="H68" s="390">
        <v>1827877</v>
      </c>
      <c r="I68" s="485">
        <v>1.4618450803856058</v>
      </c>
      <c r="J68" s="486">
        <v>155.56186271418059</v>
      </c>
      <c r="K68" s="486">
        <v>34.561982170949136</v>
      </c>
      <c r="L68" s="486">
        <v>146.89791094007697</v>
      </c>
      <c r="O68" s="487"/>
    </row>
    <row r="69" spans="1:15" ht="15.75" customHeight="1">
      <c r="A69" s="489"/>
      <c r="B69" s="481" t="s">
        <v>504</v>
      </c>
      <c r="C69" s="482">
        <v>8332</v>
      </c>
      <c r="D69" s="481" t="s">
        <v>1062</v>
      </c>
      <c r="E69" s="483"/>
      <c r="F69" s="484">
        <v>5.4428999999999998</v>
      </c>
      <c r="G69" s="390">
        <v>10106</v>
      </c>
      <c r="H69" s="390">
        <v>1004103</v>
      </c>
      <c r="I69" s="485">
        <v>1.4689050824467211</v>
      </c>
      <c r="J69" s="486">
        <v>153.91726787220088</v>
      </c>
      <c r="K69" s="486">
        <v>40.80698189878094</v>
      </c>
      <c r="L69" s="486">
        <v>145.94617059172768</v>
      </c>
      <c r="O69" s="487"/>
    </row>
    <row r="70" spans="1:15" ht="15.75" customHeight="1">
      <c r="A70" s="489"/>
      <c r="B70" s="481" t="s">
        <v>483</v>
      </c>
      <c r="C70" s="482">
        <v>8472</v>
      </c>
      <c r="D70" s="481" t="s">
        <v>1063</v>
      </c>
      <c r="E70" s="483"/>
      <c r="F70" s="484">
        <v>5.4119000000000002</v>
      </c>
      <c r="G70" s="390">
        <v>44672</v>
      </c>
      <c r="H70" s="390">
        <v>4396559</v>
      </c>
      <c r="I70" s="485">
        <v>1.4693602428626569</v>
      </c>
      <c r="J70" s="486">
        <v>101.12957091088782</v>
      </c>
      <c r="K70" s="486">
        <v>51.422969309185554</v>
      </c>
      <c r="L70" s="486">
        <v>145.09150746864057</v>
      </c>
      <c r="O70" s="487"/>
    </row>
    <row r="71" spans="1:15" ht="15.75" customHeight="1">
      <c r="A71" s="489"/>
      <c r="B71" s="481" t="s">
        <v>1064</v>
      </c>
      <c r="C71" s="482">
        <v>8810</v>
      </c>
      <c r="D71" s="481" t="s">
        <v>661</v>
      </c>
      <c r="E71" s="483"/>
      <c r="F71" s="484">
        <v>3.8645999999999998</v>
      </c>
      <c r="G71" s="390">
        <v>15154</v>
      </c>
      <c r="H71" s="390">
        <v>1027320</v>
      </c>
      <c r="I71" s="485">
        <v>1.469466183857026</v>
      </c>
      <c r="J71" s="486">
        <v>125.99611046285492</v>
      </c>
      <c r="K71" s="486">
        <v>31.024837472912154</v>
      </c>
      <c r="L71" s="486">
        <v>99.618054639039201</v>
      </c>
      <c r="O71" s="487"/>
    </row>
    <row r="72" spans="1:15" ht="15.75" customHeight="1">
      <c r="A72" s="489"/>
      <c r="B72" s="481" t="s">
        <v>274</v>
      </c>
      <c r="C72" s="482">
        <v>8002</v>
      </c>
      <c r="D72" s="481" t="s">
        <v>666</v>
      </c>
      <c r="E72" s="483"/>
      <c r="F72" s="484">
        <v>5.3787000000000003</v>
      </c>
      <c r="G72" s="390">
        <v>19951</v>
      </c>
      <c r="H72" s="390">
        <v>1956661</v>
      </c>
      <c r="I72" s="485">
        <v>1.4701918216798924</v>
      </c>
      <c r="J72" s="486">
        <v>163.32606909881613</v>
      </c>
      <c r="K72" s="486">
        <v>39.934331964242574</v>
      </c>
      <c r="L72" s="486">
        <v>144.18660718760964</v>
      </c>
      <c r="O72" s="487"/>
    </row>
    <row r="73" spans="1:15" ht="15.75" customHeight="1">
      <c r="A73" s="489"/>
      <c r="B73" s="481" t="s">
        <v>109</v>
      </c>
      <c r="C73" s="482">
        <v>8802</v>
      </c>
      <c r="D73" s="481" t="s">
        <v>1065</v>
      </c>
      <c r="E73" s="483"/>
      <c r="F73" s="484">
        <v>5.1711</v>
      </c>
      <c r="G73" s="390">
        <v>20150</v>
      </c>
      <c r="H73" s="390">
        <v>1892537</v>
      </c>
      <c r="I73" s="485">
        <v>1.4714877437006515</v>
      </c>
      <c r="J73" s="486">
        <v>149.6719904648391</v>
      </c>
      <c r="K73" s="486">
        <v>42.039924847346171</v>
      </c>
      <c r="L73" s="486">
        <v>138.20570719602978</v>
      </c>
      <c r="O73" s="487"/>
    </row>
    <row r="74" spans="1:15" ht="15.75" customHeight="1">
      <c r="A74" s="489"/>
      <c r="B74" s="481" t="s">
        <v>625</v>
      </c>
      <c r="C74" s="482">
        <v>8910</v>
      </c>
      <c r="D74" s="481" t="s">
        <v>1066</v>
      </c>
      <c r="E74" s="483"/>
      <c r="F74" s="484">
        <v>6.4545000000000003</v>
      </c>
      <c r="G74" s="390">
        <v>37621</v>
      </c>
      <c r="H74" s="390">
        <v>4499123</v>
      </c>
      <c r="I74" s="485">
        <v>1.4801280160600188</v>
      </c>
      <c r="J74" s="486">
        <v>158.51661508802192</v>
      </c>
      <c r="K74" s="486">
        <v>66.16274152195173</v>
      </c>
      <c r="L74" s="486">
        <v>177.00959570452673</v>
      </c>
      <c r="O74" s="487"/>
    </row>
    <row r="75" spans="1:15" ht="15.75" customHeight="1">
      <c r="A75" s="489"/>
      <c r="B75" s="481" t="s">
        <v>1067</v>
      </c>
      <c r="C75" s="482">
        <v>8400</v>
      </c>
      <c r="D75" s="481" t="s">
        <v>665</v>
      </c>
      <c r="E75" s="483"/>
      <c r="F75" s="484">
        <v>4.9570999999999996</v>
      </c>
      <c r="G75" s="390">
        <v>201685</v>
      </c>
      <c r="H75" s="390">
        <v>17988115</v>
      </c>
      <c r="I75" s="485">
        <v>1.4819196452768952</v>
      </c>
      <c r="J75" s="486">
        <v>156.24575012085489</v>
      </c>
      <c r="K75" s="486">
        <v>57.254830608605019</v>
      </c>
      <c r="L75" s="486">
        <v>135.07109041111661</v>
      </c>
      <c r="O75" s="487"/>
    </row>
    <row r="76" spans="1:15" ht="15.75" customHeight="1">
      <c r="A76" s="489"/>
      <c r="B76" s="481" t="s">
        <v>440</v>
      </c>
      <c r="C76" s="482">
        <v>8706</v>
      </c>
      <c r="D76" s="481" t="s">
        <v>662</v>
      </c>
      <c r="E76" s="483"/>
      <c r="F76" s="484">
        <v>6.4146000000000001</v>
      </c>
      <c r="G76" s="390">
        <v>9423</v>
      </c>
      <c r="H76" s="390">
        <v>1119384</v>
      </c>
      <c r="I76" s="485">
        <v>1.4843753350056816</v>
      </c>
      <c r="J76" s="486">
        <v>217.84395903010034</v>
      </c>
      <c r="K76" s="486">
        <v>84.064485785953181</v>
      </c>
      <c r="L76" s="486">
        <v>176.33301496338746</v>
      </c>
      <c r="O76" s="487"/>
    </row>
    <row r="77" spans="1:15" ht="15.75" customHeight="1">
      <c r="A77" s="489"/>
      <c r="B77" s="481" t="s">
        <v>438</v>
      </c>
      <c r="C77" s="482">
        <v>8810</v>
      </c>
      <c r="D77" s="481" t="s">
        <v>661</v>
      </c>
      <c r="E77" s="483"/>
      <c r="F77" s="484">
        <v>4.4951999999999996</v>
      </c>
      <c r="G77" s="390">
        <v>46946</v>
      </c>
      <c r="H77" s="390">
        <v>3774657</v>
      </c>
      <c r="I77" s="485">
        <v>1.4850851348877527</v>
      </c>
      <c r="J77" s="486">
        <v>154.00875110369861</v>
      </c>
      <c r="K77" s="486">
        <v>43.461993521733227</v>
      </c>
      <c r="L77" s="486">
        <v>119.40712733779236</v>
      </c>
      <c r="O77" s="487"/>
    </row>
    <row r="78" spans="1:15" ht="15.75" customHeight="1">
      <c r="A78" s="489"/>
      <c r="B78" s="481" t="s">
        <v>1068</v>
      </c>
      <c r="C78" s="482">
        <v>8049</v>
      </c>
      <c r="D78" s="481" t="s">
        <v>666</v>
      </c>
      <c r="E78" s="483"/>
      <c r="F78" s="484">
        <v>7.3902999999999999</v>
      </c>
      <c r="G78" s="390">
        <v>51463</v>
      </c>
      <c r="H78" s="390">
        <v>7109046</v>
      </c>
      <c r="I78" s="485">
        <v>1.4865242115468096</v>
      </c>
      <c r="J78" s="486">
        <v>177.16961030620149</v>
      </c>
      <c r="K78" s="486">
        <v>50.394662492364084</v>
      </c>
      <c r="L78" s="486">
        <v>205.68206956354177</v>
      </c>
      <c r="O78" s="487"/>
    </row>
    <row r="79" spans="1:15" ht="15.75" customHeight="1">
      <c r="A79" s="489"/>
      <c r="B79" s="481" t="s">
        <v>1069</v>
      </c>
      <c r="C79" s="482">
        <v>8051</v>
      </c>
      <c r="D79" s="481" t="s">
        <v>666</v>
      </c>
      <c r="E79" s="483"/>
      <c r="F79" s="484">
        <v>7.3979999999999997</v>
      </c>
      <c r="G79" s="390">
        <v>81085</v>
      </c>
      <c r="H79" s="390">
        <v>11201271</v>
      </c>
      <c r="I79" s="485">
        <v>1.486524341746575</v>
      </c>
      <c r="J79" s="486">
        <v>175.23645563662038</v>
      </c>
      <c r="K79" s="486">
        <v>49.756693232795648</v>
      </c>
      <c r="L79" s="486">
        <v>205.98398377735143</v>
      </c>
      <c r="O79" s="487"/>
    </row>
    <row r="80" spans="1:15" ht="15.75" customHeight="1">
      <c r="A80" s="489"/>
      <c r="B80" s="481" t="s">
        <v>1070</v>
      </c>
      <c r="C80" s="482">
        <v>8047</v>
      </c>
      <c r="D80" s="481" t="s">
        <v>666</v>
      </c>
      <c r="E80" s="483"/>
      <c r="F80" s="484">
        <v>7.3898000000000001</v>
      </c>
      <c r="G80" s="390">
        <v>51204</v>
      </c>
      <c r="H80" s="390">
        <v>7073456</v>
      </c>
      <c r="I80" s="485">
        <v>1.4865244090017666</v>
      </c>
      <c r="J80" s="486">
        <v>179.47193087123034</v>
      </c>
      <c r="K80" s="486">
        <v>50.486676663975082</v>
      </c>
      <c r="L80" s="486">
        <v>205.66413426877011</v>
      </c>
      <c r="O80" s="487"/>
    </row>
    <row r="81" spans="1:15" ht="15.75" customHeight="1">
      <c r="A81" s="489"/>
      <c r="B81" s="481" t="s">
        <v>563</v>
      </c>
      <c r="C81" s="482">
        <v>8045</v>
      </c>
      <c r="D81" s="481" t="s">
        <v>666</v>
      </c>
      <c r="E81" s="483"/>
      <c r="F81" s="484">
        <v>7.3851000000000004</v>
      </c>
      <c r="G81" s="390">
        <v>34089</v>
      </c>
      <c r="H81" s="390">
        <v>4708832</v>
      </c>
      <c r="I81" s="485">
        <v>1.486524471461288</v>
      </c>
      <c r="J81" s="486">
        <v>178.49549315305944</v>
      </c>
      <c r="K81" s="486">
        <v>50.357724046396214</v>
      </c>
      <c r="L81" s="486">
        <v>205.47376886185518</v>
      </c>
      <c r="O81" s="487"/>
    </row>
    <row r="82" spans="1:15" ht="15.75" customHeight="1">
      <c r="A82" s="489"/>
      <c r="B82" s="481" t="s">
        <v>1071</v>
      </c>
      <c r="C82" s="482">
        <v>8008</v>
      </c>
      <c r="D82" s="481" t="s">
        <v>666</v>
      </c>
      <c r="E82" s="483"/>
      <c r="F82" s="484">
        <v>7.4248000000000003</v>
      </c>
      <c r="G82" s="390">
        <v>89680</v>
      </c>
      <c r="H82" s="390">
        <v>12388272</v>
      </c>
      <c r="I82" s="485">
        <v>1.4865245128618423</v>
      </c>
      <c r="J82" s="486">
        <v>176.5993480592787</v>
      </c>
      <c r="K82" s="486">
        <v>48.857694122581663</v>
      </c>
      <c r="L82" s="486">
        <v>207.0646188024694</v>
      </c>
      <c r="O82" s="487"/>
    </row>
    <row r="83" spans="1:15" ht="15.75" customHeight="1">
      <c r="A83" s="489"/>
      <c r="B83" s="481" t="s">
        <v>1072</v>
      </c>
      <c r="C83" s="482">
        <v>8037</v>
      </c>
      <c r="D83" s="481" t="s">
        <v>666</v>
      </c>
      <c r="E83" s="483"/>
      <c r="F83" s="484">
        <v>7.4688999999999997</v>
      </c>
      <c r="G83" s="390">
        <v>69834</v>
      </c>
      <c r="H83" s="390">
        <v>9647063</v>
      </c>
      <c r="I83" s="485">
        <v>1.4865245515655905</v>
      </c>
      <c r="J83" s="486">
        <v>180.65203961944479</v>
      </c>
      <c r="K83" s="486">
        <v>47.965931238793168</v>
      </c>
      <c r="L83" s="486">
        <v>208.82213371415097</v>
      </c>
      <c r="O83" s="487"/>
    </row>
    <row r="84" spans="1:15" ht="15.75" customHeight="1">
      <c r="A84" s="489"/>
      <c r="B84" s="481" t="s">
        <v>1073</v>
      </c>
      <c r="C84" s="482">
        <v>8038</v>
      </c>
      <c r="D84" s="481" t="s">
        <v>666</v>
      </c>
      <c r="E84" s="483"/>
      <c r="F84" s="484">
        <v>7.4139999999999997</v>
      </c>
      <c r="G84" s="390">
        <v>99806</v>
      </c>
      <c r="H84" s="390">
        <v>13787706</v>
      </c>
      <c r="I84" s="485">
        <v>1.4865245893696892</v>
      </c>
      <c r="J84" s="486">
        <v>175.33618581907089</v>
      </c>
      <c r="K84" s="486">
        <v>48.721788194444443</v>
      </c>
      <c r="L84" s="486">
        <v>206.62604964518351</v>
      </c>
      <c r="O84" s="487"/>
    </row>
    <row r="85" spans="1:15" ht="15.75" customHeight="1">
      <c r="A85" s="489"/>
      <c r="B85" s="481" t="s">
        <v>1074</v>
      </c>
      <c r="C85" s="482">
        <v>8055</v>
      </c>
      <c r="D85" s="481" t="s">
        <v>666</v>
      </c>
      <c r="E85" s="483"/>
      <c r="F85" s="484">
        <v>7.3981000000000003</v>
      </c>
      <c r="G85" s="390">
        <v>39914</v>
      </c>
      <c r="H85" s="390">
        <v>5514006</v>
      </c>
      <c r="I85" s="485">
        <v>1.4865246791534141</v>
      </c>
      <c r="J85" s="486">
        <v>179.44517865883503</v>
      </c>
      <c r="K85" s="486">
        <v>49.899015676266863</v>
      </c>
      <c r="L85" s="486">
        <v>205.99637457765064</v>
      </c>
      <c r="O85" s="487"/>
    </row>
    <row r="86" spans="1:15" ht="15.75" customHeight="1">
      <c r="A86" s="489"/>
      <c r="B86" s="481" t="s">
        <v>1075</v>
      </c>
      <c r="C86" s="482">
        <v>8037</v>
      </c>
      <c r="D86" s="481" t="s">
        <v>666</v>
      </c>
      <c r="E86" s="483"/>
      <c r="F86" s="484">
        <v>3.4882</v>
      </c>
      <c r="G86" s="390">
        <v>15836</v>
      </c>
      <c r="H86" s="390">
        <v>954325</v>
      </c>
      <c r="I86" s="485">
        <v>1.4879647918685983</v>
      </c>
      <c r="J86" s="486">
        <v>132.11935289562001</v>
      </c>
      <c r="K86" s="486">
        <v>21.240943120213405</v>
      </c>
      <c r="L86" s="486">
        <v>89.669234655215959</v>
      </c>
      <c r="O86" s="487"/>
    </row>
    <row r="87" spans="1:15" ht="15.75" customHeight="1">
      <c r="A87" s="489"/>
      <c r="B87" s="481" t="s">
        <v>1076</v>
      </c>
      <c r="C87" s="482">
        <v>8032</v>
      </c>
      <c r="D87" s="481" t="s">
        <v>666</v>
      </c>
      <c r="E87" s="483"/>
      <c r="F87" s="484">
        <v>3.488</v>
      </c>
      <c r="G87" s="390">
        <v>6960</v>
      </c>
      <c r="H87" s="390">
        <v>419414</v>
      </c>
      <c r="I87" s="485">
        <v>1.4879665437968213</v>
      </c>
      <c r="J87" s="486">
        <v>135.72804988434075</v>
      </c>
      <c r="K87" s="486">
        <v>21.821080156894297</v>
      </c>
      <c r="L87" s="486">
        <v>89.665804597701154</v>
      </c>
      <c r="O87" s="487"/>
    </row>
    <row r="88" spans="1:15" ht="15.75" customHeight="1">
      <c r="A88" s="489"/>
      <c r="B88" s="481" t="s">
        <v>1077</v>
      </c>
      <c r="C88" s="482">
        <v>8045</v>
      </c>
      <c r="D88" s="481" t="s">
        <v>666</v>
      </c>
      <c r="E88" s="483"/>
      <c r="F88" s="484">
        <v>3.4883000000000002</v>
      </c>
      <c r="G88" s="390">
        <v>18169</v>
      </c>
      <c r="H88" s="390">
        <v>1094980</v>
      </c>
      <c r="I88" s="485">
        <v>1.4879669035050869</v>
      </c>
      <c r="J88" s="486">
        <v>139.18966538932565</v>
      </c>
      <c r="K88" s="486">
        <v>22.377632046774384</v>
      </c>
      <c r="L88" s="486">
        <v>89.67439044526391</v>
      </c>
      <c r="O88" s="487"/>
    </row>
    <row r="89" spans="1:15" ht="15.75" customHeight="1">
      <c r="A89" s="489"/>
      <c r="B89" s="481" t="s">
        <v>1078</v>
      </c>
      <c r="C89" s="482">
        <v>8057</v>
      </c>
      <c r="D89" s="481" t="s">
        <v>666</v>
      </c>
      <c r="E89" s="483"/>
      <c r="F89" s="484">
        <v>3.488</v>
      </c>
      <c r="G89" s="390">
        <v>21986</v>
      </c>
      <c r="H89" s="390">
        <v>1324876</v>
      </c>
      <c r="I89" s="485">
        <v>1.4879679305836924</v>
      </c>
      <c r="J89" s="486">
        <v>135.14592315495815</v>
      </c>
      <c r="K89" s="486">
        <v>21.727523459294954</v>
      </c>
      <c r="L89" s="486">
        <v>89.664923132902757</v>
      </c>
      <c r="O89" s="487"/>
    </row>
    <row r="90" spans="1:15" ht="15.75" customHeight="1">
      <c r="A90" s="489"/>
      <c r="B90" s="481" t="s">
        <v>1079</v>
      </c>
      <c r="C90" s="482">
        <v>8050</v>
      </c>
      <c r="D90" s="481" t="s">
        <v>666</v>
      </c>
      <c r="E90" s="483"/>
      <c r="F90" s="484">
        <v>3.4883000000000002</v>
      </c>
      <c r="G90" s="390">
        <v>29193</v>
      </c>
      <c r="H90" s="390">
        <v>1759345</v>
      </c>
      <c r="I90" s="485">
        <v>1.4879679653507414</v>
      </c>
      <c r="J90" s="486">
        <v>133.30425977818069</v>
      </c>
      <c r="K90" s="486">
        <v>21.431440883509548</v>
      </c>
      <c r="L90" s="486">
        <v>89.673860171959035</v>
      </c>
      <c r="O90" s="487"/>
    </row>
    <row r="91" spans="1:15" ht="15.75" customHeight="1">
      <c r="A91" s="489"/>
      <c r="B91" s="481" t="s">
        <v>1080</v>
      </c>
      <c r="C91" s="482">
        <v>8037</v>
      </c>
      <c r="D91" s="481" t="s">
        <v>666</v>
      </c>
      <c r="E91" s="483"/>
      <c r="F91" s="484">
        <v>3.4883000000000002</v>
      </c>
      <c r="G91" s="390">
        <v>23358</v>
      </c>
      <c r="H91" s="390">
        <v>1407703</v>
      </c>
      <c r="I91" s="485">
        <v>1.4879679875655589</v>
      </c>
      <c r="J91" s="486">
        <v>136.88184098395334</v>
      </c>
      <c r="K91" s="486">
        <v>22.00595310044724</v>
      </c>
      <c r="L91" s="486">
        <v>89.674501241544647</v>
      </c>
      <c r="O91" s="487"/>
    </row>
    <row r="92" spans="1:15" ht="15.75" customHeight="1">
      <c r="A92" s="489"/>
      <c r="B92" s="481" t="s">
        <v>1081</v>
      </c>
      <c r="C92" s="482">
        <v>8002</v>
      </c>
      <c r="D92" s="481" t="s">
        <v>666</v>
      </c>
      <c r="E92" s="483"/>
      <c r="F92" s="484">
        <v>3.4878999999999998</v>
      </c>
      <c r="G92" s="390">
        <v>6631</v>
      </c>
      <c r="H92" s="390">
        <v>399569</v>
      </c>
      <c r="I92" s="485">
        <v>1.4879682858279797</v>
      </c>
      <c r="J92" s="486">
        <v>132.10953555281546</v>
      </c>
      <c r="K92" s="486">
        <v>21.239416358405261</v>
      </c>
      <c r="L92" s="486">
        <v>89.661589503845576</v>
      </c>
      <c r="O92" s="487"/>
    </row>
    <row r="93" spans="1:15" ht="15.75" customHeight="1">
      <c r="A93" s="489"/>
      <c r="B93" s="481" t="s">
        <v>1082</v>
      </c>
      <c r="C93" s="482">
        <v>8038</v>
      </c>
      <c r="D93" s="481" t="s">
        <v>666</v>
      </c>
      <c r="E93" s="483"/>
      <c r="F93" s="484">
        <v>3.4882</v>
      </c>
      <c r="G93" s="390">
        <v>12254</v>
      </c>
      <c r="H93" s="390">
        <v>738468</v>
      </c>
      <c r="I93" s="485">
        <v>1.4879683344437402</v>
      </c>
      <c r="J93" s="486">
        <v>131.3159988947223</v>
      </c>
      <c r="K93" s="486">
        <v>21.110632183908045</v>
      </c>
      <c r="L93" s="486">
        <v>89.67006691692508</v>
      </c>
      <c r="O93" s="487"/>
    </row>
    <row r="94" spans="1:15" ht="15.75" customHeight="1">
      <c r="A94" s="489"/>
      <c r="B94" s="481" t="s">
        <v>1083</v>
      </c>
      <c r="C94" s="482">
        <v>8004</v>
      </c>
      <c r="D94" s="481" t="s">
        <v>666</v>
      </c>
      <c r="E94" s="483"/>
      <c r="F94" s="484">
        <v>3.4883999999999999</v>
      </c>
      <c r="G94" s="390">
        <v>27574</v>
      </c>
      <c r="H94" s="390">
        <v>1661826</v>
      </c>
      <c r="I94" s="485">
        <v>1.4879686561649654</v>
      </c>
      <c r="J94" s="486">
        <v>132.87399050766592</v>
      </c>
      <c r="K94" s="486">
        <v>21.362274184330193</v>
      </c>
      <c r="L94" s="486">
        <v>89.676688184521652</v>
      </c>
      <c r="O94" s="487"/>
    </row>
    <row r="95" spans="1:15" ht="15.75" customHeight="1">
      <c r="A95" s="489"/>
      <c r="B95" s="481" t="s">
        <v>1084</v>
      </c>
      <c r="C95" s="482">
        <v>8702</v>
      </c>
      <c r="D95" s="481" t="s">
        <v>1085</v>
      </c>
      <c r="E95" s="483"/>
      <c r="F95" s="484">
        <v>3.488</v>
      </c>
      <c r="G95" s="390">
        <v>19678</v>
      </c>
      <c r="H95" s="390">
        <v>1185801</v>
      </c>
      <c r="I95" s="485">
        <v>1.4879688919135672</v>
      </c>
      <c r="J95" s="486">
        <v>132.43365381277985</v>
      </c>
      <c r="K95" s="486">
        <v>21.2907469110093</v>
      </c>
      <c r="L95" s="486">
        <v>89.665362333570485</v>
      </c>
      <c r="O95" s="487"/>
    </row>
    <row r="96" spans="1:15" ht="15.75" customHeight="1">
      <c r="A96" s="489"/>
      <c r="B96" s="481" t="s">
        <v>1086</v>
      </c>
      <c r="C96" s="482">
        <v>8006</v>
      </c>
      <c r="D96" s="481" t="s">
        <v>666</v>
      </c>
      <c r="E96" s="483"/>
      <c r="F96" s="484">
        <v>3.4881000000000002</v>
      </c>
      <c r="G96" s="390">
        <v>23400</v>
      </c>
      <c r="H96" s="390">
        <v>1410137</v>
      </c>
      <c r="I96" s="485">
        <v>1.4879688994757247</v>
      </c>
      <c r="J96" s="486">
        <v>133.14722108104937</v>
      </c>
      <c r="K96" s="486">
        <v>21.406215153471447</v>
      </c>
      <c r="L96" s="486">
        <v>89.668376068376062</v>
      </c>
      <c r="O96" s="487"/>
    </row>
    <row r="97" spans="1:15" ht="15.75" customHeight="1">
      <c r="A97" s="489"/>
      <c r="B97" s="481" t="s">
        <v>1087</v>
      </c>
      <c r="C97" s="482">
        <v>8046</v>
      </c>
      <c r="D97" s="481" t="s">
        <v>666</v>
      </c>
      <c r="E97" s="483"/>
      <c r="F97" s="484">
        <v>3.4885999999999999</v>
      </c>
      <c r="G97" s="390">
        <v>13154</v>
      </c>
      <c r="H97" s="390">
        <v>792806</v>
      </c>
      <c r="I97" s="485">
        <v>1.4879693140566546</v>
      </c>
      <c r="J97" s="486">
        <v>132.86510416666667</v>
      </c>
      <c r="K97" s="486">
        <v>21.360833333333332</v>
      </c>
      <c r="L97" s="486">
        <v>89.681541736353964</v>
      </c>
      <c r="O97" s="487"/>
    </row>
    <row r="98" spans="1:15" ht="15.75" customHeight="1">
      <c r="A98" s="489"/>
      <c r="B98" s="481" t="s">
        <v>1088</v>
      </c>
      <c r="C98" s="482">
        <v>8610</v>
      </c>
      <c r="D98" s="481" t="s">
        <v>664</v>
      </c>
      <c r="E98" s="483"/>
      <c r="F98" s="484">
        <v>3.4882</v>
      </c>
      <c r="G98" s="390">
        <v>17412</v>
      </c>
      <c r="H98" s="390">
        <v>1049324</v>
      </c>
      <c r="I98" s="485">
        <v>1.4879693974406381</v>
      </c>
      <c r="J98" s="486">
        <v>133.13899842271294</v>
      </c>
      <c r="K98" s="486">
        <v>21.404045581798826</v>
      </c>
      <c r="L98" s="486">
        <v>89.671605789110956</v>
      </c>
      <c r="O98" s="487"/>
    </row>
    <row r="99" spans="1:15" ht="15.75" customHeight="1">
      <c r="A99" s="489"/>
      <c r="B99" s="481" t="s">
        <v>1089</v>
      </c>
      <c r="C99" s="482">
        <v>8032</v>
      </c>
      <c r="D99" s="481" t="s">
        <v>666</v>
      </c>
      <c r="E99" s="483"/>
      <c r="F99" s="484">
        <v>3.4881000000000002</v>
      </c>
      <c r="G99" s="390">
        <v>24586</v>
      </c>
      <c r="H99" s="390">
        <v>1481601</v>
      </c>
      <c r="I99" s="485">
        <v>1.4879694330659874</v>
      </c>
      <c r="J99" s="486">
        <v>132.83577140628049</v>
      </c>
      <c r="K99" s="486">
        <v>21.356125832427765</v>
      </c>
      <c r="L99" s="486">
        <v>89.667981778247778</v>
      </c>
      <c r="O99" s="487"/>
    </row>
    <row r="100" spans="1:15" ht="15.75" customHeight="1">
      <c r="A100" s="489"/>
      <c r="B100" s="481" t="s">
        <v>1090</v>
      </c>
      <c r="C100" s="482">
        <v>8051</v>
      </c>
      <c r="D100" s="481" t="s">
        <v>666</v>
      </c>
      <c r="E100" s="483"/>
      <c r="F100" s="484">
        <v>3.4878999999999998</v>
      </c>
      <c r="G100" s="390">
        <v>19639</v>
      </c>
      <c r="H100" s="390">
        <v>1183406</v>
      </c>
      <c r="I100" s="485">
        <v>1.4879694711705027</v>
      </c>
      <c r="J100" s="486">
        <v>131.89155207647812</v>
      </c>
      <c r="K100" s="486">
        <v>21.204322676734439</v>
      </c>
      <c r="L100" s="486">
        <v>89.661999083456394</v>
      </c>
      <c r="O100" s="487"/>
    </row>
    <row r="101" spans="1:15" ht="15.75" customHeight="1">
      <c r="A101" s="489"/>
      <c r="B101" s="481" t="s">
        <v>1091</v>
      </c>
      <c r="C101" s="482">
        <v>8047</v>
      </c>
      <c r="D101" s="481" t="s">
        <v>666</v>
      </c>
      <c r="E101" s="483"/>
      <c r="F101" s="484">
        <v>3.4881000000000002</v>
      </c>
      <c r="G101" s="390">
        <v>13710</v>
      </c>
      <c r="H101" s="390">
        <v>826205</v>
      </c>
      <c r="I101" s="485">
        <v>1.4879696927517989</v>
      </c>
      <c r="J101" s="486">
        <v>134.72922156902493</v>
      </c>
      <c r="K101" s="486">
        <v>21.637523414164939</v>
      </c>
      <c r="L101" s="486">
        <v>89.669438366156086</v>
      </c>
      <c r="O101" s="487"/>
    </row>
    <row r="102" spans="1:15" ht="15.75" customHeight="1">
      <c r="A102" s="489"/>
      <c r="B102" s="481" t="s">
        <v>1092</v>
      </c>
      <c r="C102" s="482">
        <v>8047</v>
      </c>
      <c r="D102" s="481" t="s">
        <v>666</v>
      </c>
      <c r="E102" s="483"/>
      <c r="F102" s="484">
        <v>3.4881000000000002</v>
      </c>
      <c r="G102" s="390">
        <v>26602</v>
      </c>
      <c r="H102" s="390">
        <v>1603103</v>
      </c>
      <c r="I102" s="485">
        <v>1.4879698933880106</v>
      </c>
      <c r="J102" s="486">
        <v>132.77133149725876</v>
      </c>
      <c r="K102" s="486">
        <v>21.345233192628434</v>
      </c>
      <c r="L102" s="486">
        <v>89.668784301932192</v>
      </c>
      <c r="O102" s="487"/>
    </row>
    <row r="103" spans="1:15" ht="15.75" customHeight="1">
      <c r="A103" s="489"/>
      <c r="B103" s="481" t="s">
        <v>1093</v>
      </c>
      <c r="C103" s="482">
        <v>8008</v>
      </c>
      <c r="D103" s="481" t="s">
        <v>666</v>
      </c>
      <c r="E103" s="483"/>
      <c r="F103" s="484">
        <v>3.4883999999999999</v>
      </c>
      <c r="G103" s="390">
        <v>20945</v>
      </c>
      <c r="H103" s="390">
        <v>1262297</v>
      </c>
      <c r="I103" s="485">
        <v>1.48796994685086</v>
      </c>
      <c r="J103" s="486">
        <v>144.28735346358792</v>
      </c>
      <c r="K103" s="486">
        <v>23.183228600844959</v>
      </c>
      <c r="L103" s="486">
        <v>89.67581761756982</v>
      </c>
      <c r="O103" s="487"/>
    </row>
    <row r="104" spans="1:15" ht="15.75" customHeight="1">
      <c r="A104" s="489"/>
      <c r="B104" s="481" t="s">
        <v>1094</v>
      </c>
      <c r="C104" s="482">
        <v>8001</v>
      </c>
      <c r="D104" s="481" t="s">
        <v>666</v>
      </c>
      <c r="E104" s="483"/>
      <c r="F104" s="484">
        <v>3.4882</v>
      </c>
      <c r="G104" s="390">
        <v>25460</v>
      </c>
      <c r="H104" s="390">
        <v>1534316</v>
      </c>
      <c r="I104" s="485">
        <v>1.4879705354047015</v>
      </c>
      <c r="J104" s="486">
        <v>146.65852716632506</v>
      </c>
      <c r="K104" s="486">
        <v>23.578439235956392</v>
      </c>
      <c r="L104" s="486">
        <v>89.670738413197171</v>
      </c>
      <c r="O104" s="487"/>
    </row>
    <row r="105" spans="1:15" ht="15.75" customHeight="1">
      <c r="A105" s="489"/>
      <c r="B105" s="481" t="s">
        <v>1095</v>
      </c>
      <c r="C105" s="482">
        <v>8005</v>
      </c>
      <c r="D105" s="481" t="s">
        <v>666</v>
      </c>
      <c r="E105" s="483"/>
      <c r="F105" s="484">
        <v>3.4883999999999999</v>
      </c>
      <c r="G105" s="390">
        <v>25719</v>
      </c>
      <c r="H105" s="390">
        <v>1550021</v>
      </c>
      <c r="I105" s="485">
        <v>1.4879708081374381</v>
      </c>
      <c r="J105" s="486">
        <v>134.05456255879585</v>
      </c>
      <c r="K105" s="486">
        <v>21.552076333826097</v>
      </c>
      <c r="L105" s="486">
        <v>89.676348225047633</v>
      </c>
      <c r="O105" s="487"/>
    </row>
    <row r="106" spans="1:15" ht="15.75" customHeight="1">
      <c r="A106" s="489"/>
      <c r="B106" s="481" t="s">
        <v>1096</v>
      </c>
      <c r="C106" s="482">
        <v>8064</v>
      </c>
      <c r="D106" s="481" t="s">
        <v>666</v>
      </c>
      <c r="E106" s="483"/>
      <c r="F106" s="484">
        <v>3.4883000000000002</v>
      </c>
      <c r="G106" s="390">
        <v>20246</v>
      </c>
      <c r="H106" s="390">
        <v>1220131</v>
      </c>
      <c r="I106" s="485">
        <v>1.4879713735656253</v>
      </c>
      <c r="J106" s="486">
        <v>132.3093721565059</v>
      </c>
      <c r="K106" s="486">
        <v>21.271492602702793</v>
      </c>
      <c r="L106" s="486">
        <v>89.67302183147288</v>
      </c>
      <c r="O106" s="487"/>
    </row>
    <row r="107" spans="1:15" ht="15.75" customHeight="1">
      <c r="A107" s="489"/>
      <c r="B107" s="481" t="s">
        <v>1097</v>
      </c>
      <c r="C107" s="482">
        <v>8041</v>
      </c>
      <c r="D107" s="481" t="s">
        <v>666</v>
      </c>
      <c r="E107" s="483"/>
      <c r="F107" s="484">
        <v>3.4883999999999999</v>
      </c>
      <c r="G107" s="390">
        <v>27893</v>
      </c>
      <c r="H107" s="390">
        <v>1681058</v>
      </c>
      <c r="I107" s="485">
        <v>1.4879718605782786</v>
      </c>
      <c r="J107" s="486">
        <v>135.09010763966933</v>
      </c>
      <c r="K107" s="486">
        <v>21.700678744323003</v>
      </c>
      <c r="L107" s="486">
        <v>89.677230846448936</v>
      </c>
      <c r="O107" s="487"/>
    </row>
    <row r="108" spans="1:15" ht="15.75" customHeight="1">
      <c r="A108" s="489"/>
      <c r="B108" s="481" t="s">
        <v>1098</v>
      </c>
      <c r="C108" s="482">
        <v>8330</v>
      </c>
      <c r="D108" s="481" t="s">
        <v>1099</v>
      </c>
      <c r="E108" s="483"/>
      <c r="F108" s="484">
        <v>3.4876999999999998</v>
      </c>
      <c r="G108" s="390">
        <v>8066</v>
      </c>
      <c r="H108" s="390">
        <v>486007</v>
      </c>
      <c r="I108" s="485">
        <v>1.4879723954593247</v>
      </c>
      <c r="J108" s="486">
        <v>132.89920965411744</v>
      </c>
      <c r="K108" s="486">
        <v>21.366363559105974</v>
      </c>
      <c r="L108" s="486">
        <v>89.655963302752298</v>
      </c>
      <c r="O108" s="487"/>
    </row>
    <row r="109" spans="1:15" ht="15.75" customHeight="1">
      <c r="A109" s="489"/>
      <c r="B109" s="481" t="s">
        <v>461</v>
      </c>
      <c r="C109" s="482">
        <v>8620</v>
      </c>
      <c r="D109" s="481" t="s">
        <v>1015</v>
      </c>
      <c r="E109" s="483"/>
      <c r="F109" s="484">
        <v>7.1787999999999998</v>
      </c>
      <c r="G109" s="390">
        <v>61021</v>
      </c>
      <c r="H109" s="390">
        <v>8181503</v>
      </c>
      <c r="I109" s="485">
        <v>1.4904727163211944</v>
      </c>
      <c r="J109" s="486">
        <v>135.21067328575862</v>
      </c>
      <c r="K109" s="486">
        <v>73.411834365727969</v>
      </c>
      <c r="L109" s="486">
        <v>199.83787548548861</v>
      </c>
      <c r="O109" s="487"/>
    </row>
    <row r="110" spans="1:15" ht="15.75" customHeight="1">
      <c r="A110" s="489"/>
      <c r="B110" s="481" t="s">
        <v>1100</v>
      </c>
      <c r="C110" s="482">
        <v>8603</v>
      </c>
      <c r="D110" s="481" t="s">
        <v>1027</v>
      </c>
      <c r="E110" s="483"/>
      <c r="F110" s="484">
        <v>6.0151000000000003</v>
      </c>
      <c r="G110" s="390">
        <v>4885</v>
      </c>
      <c r="H110" s="390">
        <v>541263</v>
      </c>
      <c r="I110" s="485">
        <v>1.4913784980684066</v>
      </c>
      <c r="J110" s="486">
        <v>120.44457855562261</v>
      </c>
      <c r="K110" s="486">
        <v>7.8276347546259046</v>
      </c>
      <c r="L110" s="486">
        <v>165.24626407369499</v>
      </c>
      <c r="O110" s="487"/>
    </row>
    <row r="111" spans="1:15" ht="15.75" customHeight="1">
      <c r="A111" s="489"/>
      <c r="B111" s="481" t="s">
        <v>197</v>
      </c>
      <c r="C111" s="482">
        <v>8600</v>
      </c>
      <c r="D111" s="481" t="s">
        <v>1101</v>
      </c>
      <c r="E111" s="483"/>
      <c r="F111" s="484">
        <v>5.0541</v>
      </c>
      <c r="G111" s="390">
        <v>20743</v>
      </c>
      <c r="H111" s="390">
        <v>1899703</v>
      </c>
      <c r="I111" s="485">
        <v>1.4936676943711729</v>
      </c>
      <c r="J111" s="486">
        <v>162.30617206140548</v>
      </c>
      <c r="K111" s="486">
        <v>53.674864002157982</v>
      </c>
      <c r="L111" s="486">
        <v>136.79434025936462</v>
      </c>
      <c r="O111" s="487"/>
    </row>
    <row r="112" spans="1:15" ht="15.75" customHeight="1">
      <c r="A112" s="489"/>
      <c r="B112" s="481" t="s">
        <v>312</v>
      </c>
      <c r="C112" s="482">
        <v>8003</v>
      </c>
      <c r="D112" s="481" t="s">
        <v>666</v>
      </c>
      <c r="E112" s="483"/>
      <c r="F112" s="484">
        <v>5.4043999999999999</v>
      </c>
      <c r="G112" s="390">
        <v>33370</v>
      </c>
      <c r="H112" s="390">
        <v>3289868</v>
      </c>
      <c r="I112" s="485">
        <v>1.4947344391933051</v>
      </c>
      <c r="J112" s="486">
        <v>161.82497541789579</v>
      </c>
      <c r="K112" s="486">
        <v>36.950273914875687</v>
      </c>
      <c r="L112" s="486">
        <v>147.36227150134852</v>
      </c>
      <c r="O112" s="487"/>
    </row>
    <row r="113" spans="1:15" ht="15.75" customHeight="1">
      <c r="A113" s="489"/>
      <c r="B113" s="481" t="s">
        <v>304</v>
      </c>
      <c r="C113" s="482">
        <v>8047</v>
      </c>
      <c r="D113" s="481" t="s">
        <v>666</v>
      </c>
      <c r="E113" s="483"/>
      <c r="F113" s="484">
        <v>5.6341999999999999</v>
      </c>
      <c r="G113" s="390">
        <v>18878</v>
      </c>
      <c r="H113" s="390">
        <v>1947901</v>
      </c>
      <c r="I113" s="485">
        <v>1.4962310712916109</v>
      </c>
      <c r="J113" s="486">
        <v>167.7428427672956</v>
      </c>
      <c r="K113" s="486">
        <v>101.69489308176101</v>
      </c>
      <c r="L113" s="486">
        <v>154.38658756224177</v>
      </c>
      <c r="O113" s="487"/>
    </row>
    <row r="114" spans="1:15" ht="15.75" customHeight="1">
      <c r="A114" s="489"/>
      <c r="B114" s="481" t="s">
        <v>181</v>
      </c>
      <c r="C114" s="482">
        <v>8494</v>
      </c>
      <c r="D114" s="481" t="s">
        <v>1026</v>
      </c>
      <c r="E114" s="483"/>
      <c r="F114" s="484">
        <v>5.3091999999999997</v>
      </c>
      <c r="G114" s="390">
        <v>37228</v>
      </c>
      <c r="H114" s="390">
        <v>3599335</v>
      </c>
      <c r="I114" s="485">
        <v>1.4964864342996693</v>
      </c>
      <c r="J114" s="486">
        <v>124.24855818743563</v>
      </c>
      <c r="K114" s="486">
        <v>75.821884654994847</v>
      </c>
      <c r="L114" s="486">
        <v>144.68561297947781</v>
      </c>
      <c r="O114" s="487"/>
    </row>
    <row r="115" spans="1:15" ht="15.75" customHeight="1">
      <c r="A115" s="489"/>
      <c r="B115" s="481" t="s">
        <v>532</v>
      </c>
      <c r="C115" s="482">
        <v>8004</v>
      </c>
      <c r="D115" s="481" t="s">
        <v>666</v>
      </c>
      <c r="E115" s="483"/>
      <c r="F115" s="484">
        <v>4.0088999999999997</v>
      </c>
      <c r="G115" s="390">
        <v>29716</v>
      </c>
      <c r="H115" s="390">
        <v>2100261</v>
      </c>
      <c r="I115" s="485">
        <v>1.4980452429483764</v>
      </c>
      <c r="J115" s="486">
        <v>152.8669060872688</v>
      </c>
      <c r="K115" s="486">
        <v>47.326499087206855</v>
      </c>
      <c r="L115" s="486">
        <v>105.87851662404093</v>
      </c>
      <c r="O115" s="487"/>
    </row>
    <row r="116" spans="1:15" ht="15.75" customHeight="1">
      <c r="A116" s="489"/>
      <c r="B116" s="481" t="s">
        <v>395</v>
      </c>
      <c r="C116" s="482">
        <v>8330</v>
      </c>
      <c r="D116" s="481" t="s">
        <v>1099</v>
      </c>
      <c r="E116" s="483"/>
      <c r="F116" s="484">
        <v>4.8676000000000004</v>
      </c>
      <c r="G116" s="390">
        <v>27684</v>
      </c>
      <c r="H116" s="390">
        <v>2432101</v>
      </c>
      <c r="I116" s="485">
        <v>1.4985006790425233</v>
      </c>
      <c r="J116" s="486">
        <v>165.97179563393772</v>
      </c>
      <c r="K116" s="486">
        <v>18.440935788292748</v>
      </c>
      <c r="L116" s="486">
        <v>131.64661898569571</v>
      </c>
      <c r="O116" s="487"/>
    </row>
    <row r="117" spans="1:15" ht="15.75" customHeight="1">
      <c r="A117" s="489"/>
      <c r="B117" s="481" t="s">
        <v>1102</v>
      </c>
      <c r="C117" s="482">
        <v>8049</v>
      </c>
      <c r="D117" s="481" t="s">
        <v>666</v>
      </c>
      <c r="E117" s="483"/>
      <c r="F117" s="484">
        <v>3.6113</v>
      </c>
      <c r="G117" s="390">
        <v>32371</v>
      </c>
      <c r="H117" s="390">
        <v>2030499</v>
      </c>
      <c r="I117" s="485">
        <v>1.5023873441947029</v>
      </c>
      <c r="J117" s="486">
        <v>134.54276897264583</v>
      </c>
      <c r="K117" s="486">
        <v>35.336279473889206</v>
      </c>
      <c r="L117" s="486">
        <v>94.238546847486944</v>
      </c>
      <c r="O117" s="487"/>
    </row>
    <row r="118" spans="1:15" ht="15.75" customHeight="1">
      <c r="A118" s="489"/>
      <c r="B118" s="481" t="s">
        <v>570</v>
      </c>
      <c r="C118" s="482">
        <v>8702</v>
      </c>
      <c r="D118" s="481" t="s">
        <v>1085</v>
      </c>
      <c r="E118" s="483"/>
      <c r="F118" s="484">
        <v>5.6345999999999998</v>
      </c>
      <c r="G118" s="390">
        <v>35365</v>
      </c>
      <c r="H118" s="390">
        <v>3638667</v>
      </c>
      <c r="I118" s="485">
        <v>1.5030501554552806</v>
      </c>
      <c r="J118" s="486">
        <v>186.34745623632386</v>
      </c>
      <c r="K118" s="486">
        <v>57.386722808552527</v>
      </c>
      <c r="L118" s="486">
        <v>155.173499636445</v>
      </c>
      <c r="O118" s="487"/>
    </row>
    <row r="119" spans="1:15" ht="15.75" customHeight="1">
      <c r="A119" s="489"/>
      <c r="B119" s="481" t="s">
        <v>589</v>
      </c>
      <c r="C119" s="482">
        <v>8303</v>
      </c>
      <c r="D119" s="481" t="s">
        <v>1103</v>
      </c>
      <c r="E119" s="483"/>
      <c r="F119" s="484">
        <v>5.5163000000000002</v>
      </c>
      <c r="G119" s="390">
        <v>17630</v>
      </c>
      <c r="H119" s="390">
        <v>1777559</v>
      </c>
      <c r="I119" s="485">
        <v>1.5058172471349756</v>
      </c>
      <c r="J119" s="486">
        <v>147.34525700814842</v>
      </c>
      <c r="K119" s="486">
        <v>50.410197284140402</v>
      </c>
      <c r="L119" s="486">
        <v>151.82524106636416</v>
      </c>
      <c r="O119" s="487"/>
    </row>
    <row r="120" spans="1:15" ht="15.75" customHeight="1">
      <c r="A120" s="489"/>
      <c r="B120" s="481" t="s">
        <v>214</v>
      </c>
      <c r="C120" s="482">
        <v>8353</v>
      </c>
      <c r="D120" s="481" t="s">
        <v>1104</v>
      </c>
      <c r="E120" s="483"/>
      <c r="F120" s="484">
        <v>5.2613000000000003</v>
      </c>
      <c r="G120" s="390">
        <v>47896</v>
      </c>
      <c r="H120" s="390">
        <v>4584872</v>
      </c>
      <c r="I120" s="485">
        <v>1.5070132819411317</v>
      </c>
      <c r="J120" s="486">
        <v>113.94729752134627</v>
      </c>
      <c r="K120" s="486">
        <v>54.484467287008059</v>
      </c>
      <c r="L120" s="486">
        <v>144.25970853515952</v>
      </c>
      <c r="O120" s="487"/>
    </row>
    <row r="121" spans="1:15" ht="15.75" customHeight="1">
      <c r="A121" s="489"/>
      <c r="B121" s="481" t="s">
        <v>133</v>
      </c>
      <c r="C121" s="482">
        <v>8634</v>
      </c>
      <c r="D121" s="481" t="s">
        <v>1105</v>
      </c>
      <c r="E121" s="483"/>
      <c r="F121" s="484">
        <v>5.0395000000000003</v>
      </c>
      <c r="G121" s="390">
        <v>17540</v>
      </c>
      <c r="H121" s="390">
        <v>1601223</v>
      </c>
      <c r="I121" s="485">
        <v>1.5077468909702147</v>
      </c>
      <c r="J121" s="486">
        <v>150.54844752227962</v>
      </c>
      <c r="K121" s="486">
        <v>54.01277175455526</v>
      </c>
      <c r="L121" s="486">
        <v>137.64190421892818</v>
      </c>
      <c r="O121" s="487"/>
    </row>
    <row r="122" spans="1:15" ht="15.75" customHeight="1">
      <c r="A122" s="489"/>
      <c r="B122" s="481" t="s">
        <v>502</v>
      </c>
      <c r="C122" s="482">
        <v>8712</v>
      </c>
      <c r="D122" s="481" t="s">
        <v>1041</v>
      </c>
      <c r="E122" s="483"/>
      <c r="F122" s="484">
        <v>4.8789999999999996</v>
      </c>
      <c r="G122" s="390">
        <v>44616</v>
      </c>
      <c r="H122" s="390">
        <v>3931651</v>
      </c>
      <c r="I122" s="485">
        <v>1.5087547190734885</v>
      </c>
      <c r="J122" s="486">
        <v>142.1345521559758</v>
      </c>
      <c r="K122" s="486">
        <v>33.388426459796626</v>
      </c>
      <c r="L122" s="486">
        <v>132.89736548336683</v>
      </c>
      <c r="O122" s="487"/>
    </row>
    <row r="123" spans="1:15" ht="15.75" customHeight="1">
      <c r="A123" s="489"/>
      <c r="B123" s="481" t="s">
        <v>573</v>
      </c>
      <c r="C123" s="482">
        <v>8630</v>
      </c>
      <c r="D123" s="481" t="s">
        <v>1013</v>
      </c>
      <c r="E123" s="483"/>
      <c r="F123" s="484">
        <v>5.1132999999999997</v>
      </c>
      <c r="G123" s="390">
        <v>2864</v>
      </c>
      <c r="H123" s="390">
        <v>265681</v>
      </c>
      <c r="I123" s="485">
        <v>1.5112597438281248</v>
      </c>
      <c r="J123" s="486">
        <v>88.192737430167597</v>
      </c>
      <c r="K123" s="486">
        <v>90.864525139664806</v>
      </c>
      <c r="L123" s="486">
        <v>140.19308659217876</v>
      </c>
      <c r="O123" s="487"/>
    </row>
    <row r="124" spans="1:15" ht="15.75" customHeight="1">
      <c r="A124" s="489"/>
      <c r="B124" s="481" t="s">
        <v>1106</v>
      </c>
      <c r="C124" s="482">
        <v>8606</v>
      </c>
      <c r="D124" s="481" t="s">
        <v>1107</v>
      </c>
      <c r="E124" s="483"/>
      <c r="F124" s="484">
        <v>5.0533000000000001</v>
      </c>
      <c r="G124" s="390">
        <v>9841</v>
      </c>
      <c r="H124" s="390">
        <v>901094</v>
      </c>
      <c r="I124" s="485">
        <v>1.5125913611676474</v>
      </c>
      <c r="J124" s="486">
        <v>145.07278925205534</v>
      </c>
      <c r="K124" s="486">
        <v>44.242457542457544</v>
      </c>
      <c r="L124" s="486">
        <v>138.50086373336043</v>
      </c>
      <c r="O124" s="487"/>
    </row>
    <row r="125" spans="1:15" ht="15.75" customHeight="1">
      <c r="A125" s="489"/>
      <c r="B125" s="481" t="s">
        <v>246</v>
      </c>
      <c r="C125" s="482">
        <v>8038</v>
      </c>
      <c r="D125" s="481" t="s">
        <v>666</v>
      </c>
      <c r="E125" s="483"/>
      <c r="F125" s="484">
        <v>3.3226</v>
      </c>
      <c r="G125" s="390">
        <v>21759</v>
      </c>
      <c r="H125" s="390">
        <v>1239213</v>
      </c>
      <c r="I125" s="485">
        <v>1.5152842973726066</v>
      </c>
      <c r="J125" s="486">
        <v>124.98532152842498</v>
      </c>
      <c r="K125" s="486">
        <v>44.334272736315107</v>
      </c>
      <c r="L125" s="486">
        <v>86.298083551633809</v>
      </c>
      <c r="O125" s="487"/>
    </row>
    <row r="126" spans="1:15" ht="15.75" customHeight="1">
      <c r="A126" s="489"/>
      <c r="B126" s="481" t="s">
        <v>157</v>
      </c>
      <c r="C126" s="482">
        <v>8707</v>
      </c>
      <c r="D126" s="481" t="s">
        <v>1042</v>
      </c>
      <c r="E126" s="483"/>
      <c r="F126" s="484">
        <v>6.0193000000000003</v>
      </c>
      <c r="G126" s="390">
        <v>41003</v>
      </c>
      <c r="H126" s="390">
        <v>4546695</v>
      </c>
      <c r="I126" s="485">
        <v>1.5156952467671572</v>
      </c>
      <c r="J126" s="486">
        <v>124.62511132986452</v>
      </c>
      <c r="K126" s="486">
        <v>57.20085239912887</v>
      </c>
      <c r="L126" s="486">
        <v>168.07072653220496</v>
      </c>
      <c r="O126" s="487"/>
    </row>
    <row r="127" spans="1:15" ht="15.75" customHeight="1">
      <c r="A127" s="489"/>
      <c r="B127" s="481" t="s">
        <v>421</v>
      </c>
      <c r="C127" s="482">
        <v>8055</v>
      </c>
      <c r="D127" s="481" t="s">
        <v>666</v>
      </c>
      <c r="E127" s="483"/>
      <c r="F127" s="484">
        <v>3.1949999999999998</v>
      </c>
      <c r="G127" s="390">
        <v>32672</v>
      </c>
      <c r="H127" s="390">
        <v>1777379</v>
      </c>
      <c r="I127" s="485">
        <v>1.5215387376580909</v>
      </c>
      <c r="J127" s="486">
        <v>119.65303681281125</v>
      </c>
      <c r="K127" s="486">
        <v>16.822019461881315</v>
      </c>
      <c r="L127" s="486">
        <v>82.772741185112636</v>
      </c>
      <c r="O127" s="487"/>
    </row>
    <row r="128" spans="1:15" ht="15.75" customHeight="1">
      <c r="A128" s="489"/>
      <c r="B128" s="481" t="s">
        <v>1108</v>
      </c>
      <c r="C128" s="482">
        <v>8600</v>
      </c>
      <c r="D128" s="481" t="s">
        <v>1101</v>
      </c>
      <c r="E128" s="483"/>
      <c r="F128" s="484">
        <v>4.7008999999999999</v>
      </c>
      <c r="G128" s="390">
        <v>51992</v>
      </c>
      <c r="H128" s="390">
        <v>4389688</v>
      </c>
      <c r="I128" s="485">
        <v>1.5216188485377549</v>
      </c>
      <c r="J128" s="486">
        <v>154.27533597119736</v>
      </c>
      <c r="K128" s="486">
        <v>51.997527812113724</v>
      </c>
      <c r="L128" s="486">
        <v>128.53507897561724</v>
      </c>
      <c r="O128" s="487"/>
    </row>
    <row r="129" spans="1:15" ht="15.75" customHeight="1">
      <c r="A129" s="489"/>
      <c r="B129" s="481" t="s">
        <v>583</v>
      </c>
      <c r="C129" s="482">
        <v>8307</v>
      </c>
      <c r="D129" s="481" t="s">
        <v>1109</v>
      </c>
      <c r="E129" s="483"/>
      <c r="F129" s="484">
        <v>5.1802000000000001</v>
      </c>
      <c r="G129" s="390">
        <v>53055</v>
      </c>
      <c r="H129" s="390">
        <v>4980990</v>
      </c>
      <c r="I129" s="485">
        <v>1.5236840467457273</v>
      </c>
      <c r="J129" s="486">
        <v>152.0435040218328</v>
      </c>
      <c r="K129" s="486">
        <v>41.402109132436387</v>
      </c>
      <c r="L129" s="486">
        <v>143.35422950819671</v>
      </c>
      <c r="O129" s="487"/>
    </row>
    <row r="130" spans="1:15" ht="15.75" customHeight="1">
      <c r="A130" s="489"/>
      <c r="B130" s="481" t="s">
        <v>59</v>
      </c>
      <c r="C130" s="482">
        <v>8902</v>
      </c>
      <c r="D130" s="481" t="s">
        <v>1110</v>
      </c>
      <c r="E130" s="483"/>
      <c r="F130" s="484">
        <v>4.9744000000000002</v>
      </c>
      <c r="G130" s="390">
        <v>31404</v>
      </c>
      <c r="H130" s="390">
        <v>2825978</v>
      </c>
      <c r="I130" s="485">
        <v>1.5257818709133617</v>
      </c>
      <c r="J130" s="486">
        <v>168.56702156702156</v>
      </c>
      <c r="K130" s="486">
        <v>42.061849728516393</v>
      </c>
      <c r="L130" s="486">
        <v>137.3018086867915</v>
      </c>
      <c r="O130" s="487"/>
    </row>
    <row r="131" spans="1:15" ht="15.75" customHeight="1">
      <c r="A131" s="489"/>
      <c r="B131" s="481" t="s">
        <v>2</v>
      </c>
      <c r="C131" s="482">
        <v>8910</v>
      </c>
      <c r="D131" s="481" t="s">
        <v>1039</v>
      </c>
      <c r="E131" s="483"/>
      <c r="F131" s="484">
        <v>4.2758000000000003</v>
      </c>
      <c r="G131" s="390">
        <v>27610</v>
      </c>
      <c r="H131" s="390">
        <v>2098807</v>
      </c>
      <c r="I131" s="485">
        <v>1.5259397362406357</v>
      </c>
      <c r="J131" s="486">
        <v>152.61486725663715</v>
      </c>
      <c r="K131" s="486">
        <v>59.186744432661719</v>
      </c>
      <c r="L131" s="486">
        <v>115.99612459253893</v>
      </c>
      <c r="O131" s="487"/>
    </row>
    <row r="132" spans="1:15" ht="15.75" customHeight="1">
      <c r="A132" s="489"/>
      <c r="B132" s="481" t="s">
        <v>524</v>
      </c>
      <c r="C132" s="482">
        <v>8104</v>
      </c>
      <c r="D132" s="481" t="s">
        <v>1111</v>
      </c>
      <c r="E132" s="483"/>
      <c r="F132" s="484">
        <v>4.1275000000000004</v>
      </c>
      <c r="G132" s="390">
        <v>24135</v>
      </c>
      <c r="H132" s="390">
        <v>1763041</v>
      </c>
      <c r="I132" s="485">
        <v>1.5259809613049271</v>
      </c>
      <c r="J132" s="486">
        <v>122.813046149645</v>
      </c>
      <c r="K132" s="486">
        <v>50.973526405451445</v>
      </c>
      <c r="L132" s="486">
        <v>111.47159726538223</v>
      </c>
      <c r="O132" s="487"/>
    </row>
    <row r="133" spans="1:15" ht="15.75" customHeight="1">
      <c r="A133" s="489"/>
      <c r="B133" s="481" t="s">
        <v>1112</v>
      </c>
      <c r="C133" s="482">
        <v>8488</v>
      </c>
      <c r="D133" s="481" t="s">
        <v>1113</v>
      </c>
      <c r="E133" s="483"/>
      <c r="F133" s="484">
        <v>4.2454000000000001</v>
      </c>
      <c r="G133" s="390">
        <v>34998</v>
      </c>
      <c r="H133" s="390">
        <v>2639161</v>
      </c>
      <c r="I133" s="485">
        <v>1.529791475396916</v>
      </c>
      <c r="J133" s="486">
        <v>148.78327111848472</v>
      </c>
      <c r="K133" s="486">
        <v>35.476894896061722</v>
      </c>
      <c r="L133" s="486">
        <v>115.35990628035887</v>
      </c>
      <c r="O133" s="487"/>
    </row>
    <row r="134" spans="1:15" ht="15.75" customHeight="1">
      <c r="A134" s="489"/>
      <c r="B134" s="481" t="s">
        <v>1114</v>
      </c>
      <c r="C134" s="482">
        <v>8304</v>
      </c>
      <c r="D134" s="481" t="s">
        <v>1115</v>
      </c>
      <c r="E134" s="483"/>
      <c r="F134" s="484">
        <v>6.1468999999999996</v>
      </c>
      <c r="G134" s="390">
        <v>39276</v>
      </c>
      <c r="H134" s="390">
        <v>4455381</v>
      </c>
      <c r="I134" s="485">
        <v>1.5350961006477335</v>
      </c>
      <c r="J134" s="486">
        <v>188.48157675720662</v>
      </c>
      <c r="K134" s="486">
        <v>41.856775365060152</v>
      </c>
      <c r="L134" s="486">
        <v>174.13784499439862</v>
      </c>
      <c r="O134" s="487"/>
    </row>
    <row r="135" spans="1:15" ht="15.75" customHeight="1">
      <c r="A135" s="489"/>
      <c r="B135" s="481" t="s">
        <v>576</v>
      </c>
      <c r="C135" s="482">
        <v>8134</v>
      </c>
      <c r="D135" s="481" t="s">
        <v>1044</v>
      </c>
      <c r="E135" s="483"/>
      <c r="F135" s="484">
        <v>5.3117000000000001</v>
      </c>
      <c r="G135" s="390">
        <v>40185</v>
      </c>
      <c r="H135" s="390">
        <v>3864399</v>
      </c>
      <c r="I135" s="485">
        <v>1.5375371435506531</v>
      </c>
      <c r="J135" s="486">
        <v>132.38656122930379</v>
      </c>
      <c r="K135" s="486">
        <v>58.268974491283963</v>
      </c>
      <c r="L135" s="486">
        <v>148.56955063384797</v>
      </c>
      <c r="O135" s="487"/>
    </row>
    <row r="136" spans="1:15" ht="15.75" customHeight="1">
      <c r="A136" s="489"/>
      <c r="B136" s="481" t="s">
        <v>1116</v>
      </c>
      <c r="C136" s="482">
        <v>8952</v>
      </c>
      <c r="D136" s="481" t="s">
        <v>1117</v>
      </c>
      <c r="E136" s="483"/>
      <c r="F136" s="484">
        <v>6.4607000000000001</v>
      </c>
      <c r="G136" s="390">
        <v>8987</v>
      </c>
      <c r="H136" s="390">
        <v>1075862</v>
      </c>
      <c r="I136" s="485">
        <v>1.5385839447810221</v>
      </c>
      <c r="J136" s="486">
        <v>129.13319401671799</v>
      </c>
      <c r="K136" s="486">
        <v>85.788665879574964</v>
      </c>
      <c r="L136" s="486">
        <v>184.18871703571827</v>
      </c>
      <c r="O136" s="487"/>
    </row>
    <row r="137" spans="1:15" ht="15.75" customHeight="1">
      <c r="A137" s="489"/>
      <c r="B137" s="481" t="s">
        <v>432</v>
      </c>
      <c r="C137" s="482">
        <v>8165</v>
      </c>
      <c r="D137" s="481" t="s">
        <v>1118</v>
      </c>
      <c r="E137" s="483"/>
      <c r="F137" s="484">
        <v>3.0863999999999998</v>
      </c>
      <c r="G137" s="390">
        <v>12397</v>
      </c>
      <c r="H137" s="390">
        <v>647461</v>
      </c>
      <c r="I137" s="485">
        <v>1.5415600321872669</v>
      </c>
      <c r="J137" s="486">
        <v>148.01339315609724</v>
      </c>
      <c r="K137" s="486">
        <v>33.173758865248224</v>
      </c>
      <c r="L137" s="486">
        <v>80.511414051786716</v>
      </c>
      <c r="O137" s="487"/>
    </row>
    <row r="138" spans="1:15" ht="15.75" customHeight="1">
      <c r="A138" s="489"/>
      <c r="B138" s="481" t="s">
        <v>350</v>
      </c>
      <c r="C138" s="482">
        <v>8952</v>
      </c>
      <c r="D138" s="481" t="s">
        <v>1117</v>
      </c>
      <c r="E138" s="483"/>
      <c r="F138" s="484">
        <v>6.218</v>
      </c>
      <c r="G138" s="390">
        <v>45198</v>
      </c>
      <c r="H138" s="390">
        <v>5191403</v>
      </c>
      <c r="I138" s="485">
        <v>1.5445816862994455</v>
      </c>
      <c r="J138" s="486">
        <v>158.47803866836335</v>
      </c>
      <c r="K138" s="486">
        <v>46.652077330811359</v>
      </c>
      <c r="L138" s="486">
        <v>177.40931014646665</v>
      </c>
      <c r="O138" s="487"/>
    </row>
    <row r="139" spans="1:15" ht="15.75" customHeight="1">
      <c r="A139" s="489"/>
      <c r="B139" s="481" t="s">
        <v>82</v>
      </c>
      <c r="C139" s="482">
        <v>8630</v>
      </c>
      <c r="D139" s="481" t="s">
        <v>1119</v>
      </c>
      <c r="E139" s="483"/>
      <c r="F139" s="484">
        <v>4.3872999999999998</v>
      </c>
      <c r="G139" s="390">
        <v>32281</v>
      </c>
      <c r="H139" s="390">
        <v>2525864</v>
      </c>
      <c r="I139" s="485">
        <v>1.5537859520544257</v>
      </c>
      <c r="J139" s="486">
        <v>148.20415345685117</v>
      </c>
      <c r="K139" s="486">
        <v>28.618626566999215</v>
      </c>
      <c r="L139" s="486">
        <v>121.57777020538397</v>
      </c>
      <c r="O139" s="487"/>
    </row>
    <row r="140" spans="1:15" ht="15.75" customHeight="1">
      <c r="A140" s="489"/>
      <c r="B140" s="481" t="s">
        <v>498</v>
      </c>
      <c r="C140" s="482">
        <v>8700</v>
      </c>
      <c r="D140" s="481" t="s">
        <v>1054</v>
      </c>
      <c r="E140" s="483"/>
      <c r="F140" s="484">
        <v>4.8136999999999999</v>
      </c>
      <c r="G140" s="390">
        <v>34201</v>
      </c>
      <c r="H140" s="390">
        <v>2967736</v>
      </c>
      <c r="I140" s="485">
        <v>1.5556201764577442</v>
      </c>
      <c r="J140" s="486">
        <v>177.30542211915412</v>
      </c>
      <c r="K140" s="486">
        <v>50.585549507882341</v>
      </c>
      <c r="L140" s="486">
        <v>134.98640390631851</v>
      </c>
      <c r="O140" s="487"/>
    </row>
    <row r="141" spans="1:15" ht="15.75" customHeight="1">
      <c r="A141" s="489"/>
      <c r="B141" s="481" t="s">
        <v>1120</v>
      </c>
      <c r="C141" s="482">
        <v>8704</v>
      </c>
      <c r="D141" s="481" t="s">
        <v>1121</v>
      </c>
      <c r="E141" s="483"/>
      <c r="F141" s="484">
        <v>4.0609999999999999</v>
      </c>
      <c r="G141" s="390">
        <v>16395</v>
      </c>
      <c r="H141" s="390">
        <v>1175850</v>
      </c>
      <c r="I141" s="485">
        <v>1.556575243440915</v>
      </c>
      <c r="J141" s="486">
        <v>146.77134287032763</v>
      </c>
      <c r="K141" s="486">
        <v>35.884921550530684</v>
      </c>
      <c r="L141" s="486">
        <v>111.63763342482464</v>
      </c>
      <c r="O141" s="487"/>
    </row>
    <row r="142" spans="1:15" ht="15.75" customHeight="1">
      <c r="A142" s="489"/>
      <c r="B142" s="481" t="s">
        <v>48</v>
      </c>
      <c r="C142" s="482">
        <v>8153</v>
      </c>
      <c r="D142" s="481" t="s">
        <v>1122</v>
      </c>
      <c r="E142" s="483"/>
      <c r="F142" s="484">
        <v>3.7069000000000001</v>
      </c>
      <c r="G142" s="390">
        <v>24515</v>
      </c>
      <c r="H142" s="390">
        <v>1584604</v>
      </c>
      <c r="I142" s="485">
        <v>1.5576326956135413</v>
      </c>
      <c r="J142" s="486">
        <v>141.29034297455351</v>
      </c>
      <c r="K142" s="486">
        <v>30.720246562351825</v>
      </c>
      <c r="L142" s="486">
        <v>100.68248011421579</v>
      </c>
      <c r="O142" s="487"/>
    </row>
    <row r="143" spans="1:15" ht="15.75" customHeight="1">
      <c r="A143" s="489"/>
      <c r="B143" s="481" t="s">
        <v>13</v>
      </c>
      <c r="C143" s="482">
        <v>8192</v>
      </c>
      <c r="D143" s="481" t="s">
        <v>1123</v>
      </c>
      <c r="E143" s="483"/>
      <c r="F143" s="484">
        <v>4.2576000000000001</v>
      </c>
      <c r="G143" s="390">
        <v>14175</v>
      </c>
      <c r="H143" s="390">
        <v>1067419</v>
      </c>
      <c r="I143" s="485">
        <v>1.5601595999321729</v>
      </c>
      <c r="J143" s="486">
        <v>143.44969928922907</v>
      </c>
      <c r="K143" s="486">
        <v>40.084472389283761</v>
      </c>
      <c r="L143" s="486">
        <v>117.94272695408343</v>
      </c>
      <c r="O143" s="487"/>
    </row>
    <row r="144" spans="1:15" ht="15.75" customHeight="1">
      <c r="A144" s="489"/>
      <c r="B144" s="481" t="s">
        <v>1124</v>
      </c>
      <c r="C144" s="482">
        <v>8053</v>
      </c>
      <c r="D144" s="481" t="s">
        <v>666</v>
      </c>
      <c r="E144" s="483"/>
      <c r="F144" s="484">
        <v>4.4785000000000004</v>
      </c>
      <c r="G144" s="390">
        <v>15439</v>
      </c>
      <c r="H144" s="390">
        <v>1236211</v>
      </c>
      <c r="I144" s="485">
        <v>1.5603946251893892</v>
      </c>
      <c r="J144" s="486">
        <v>163.29142821206213</v>
      </c>
      <c r="K144" s="486">
        <v>43.066851141437645</v>
      </c>
      <c r="L144" s="486">
        <v>124.94183561111471</v>
      </c>
      <c r="O144" s="487"/>
    </row>
    <row r="145" spans="1:15" ht="15.75" customHeight="1">
      <c r="A145" s="489"/>
      <c r="B145" s="481" t="s">
        <v>286</v>
      </c>
      <c r="C145" s="482">
        <v>8050</v>
      </c>
      <c r="D145" s="481" t="s">
        <v>666</v>
      </c>
      <c r="E145" s="483"/>
      <c r="F145" s="484">
        <v>7.1951999999999998</v>
      </c>
      <c r="G145" s="390">
        <v>4265</v>
      </c>
      <c r="H145" s="390">
        <v>573237</v>
      </c>
      <c r="I145" s="485">
        <v>1.565432796557096</v>
      </c>
      <c r="J145" s="486">
        <v>142.7192254495159</v>
      </c>
      <c r="K145" s="486">
        <v>79.715998155832182</v>
      </c>
      <c r="L145" s="486">
        <v>210.40187573270808</v>
      </c>
      <c r="O145" s="487"/>
    </row>
    <row r="146" spans="1:15" ht="15.75" customHeight="1">
      <c r="A146" s="489"/>
      <c r="B146" s="481" t="s">
        <v>430</v>
      </c>
      <c r="C146" s="482">
        <v>8460</v>
      </c>
      <c r="D146" s="481" t="s">
        <v>1125</v>
      </c>
      <c r="E146" s="483"/>
      <c r="F146" s="484">
        <v>6.0282</v>
      </c>
      <c r="G146" s="390">
        <v>21576</v>
      </c>
      <c r="H146" s="390">
        <v>2396311</v>
      </c>
      <c r="I146" s="485">
        <v>1.5659995718418853</v>
      </c>
      <c r="J146" s="486">
        <v>128.43023734394293</v>
      </c>
      <c r="K146" s="486">
        <v>48.771332147580608</v>
      </c>
      <c r="L146" s="486">
        <v>173.9257508342603</v>
      </c>
      <c r="O146" s="487"/>
    </row>
    <row r="147" spans="1:15" ht="15.75" customHeight="1">
      <c r="A147" s="489"/>
      <c r="B147" s="481" t="s">
        <v>382</v>
      </c>
      <c r="C147" s="482">
        <v>8193</v>
      </c>
      <c r="D147" s="481" t="s">
        <v>1126</v>
      </c>
      <c r="E147" s="483"/>
      <c r="F147" s="484">
        <v>5.7788000000000004</v>
      </c>
      <c r="G147" s="390">
        <v>6763</v>
      </c>
      <c r="H147" s="390">
        <v>717395</v>
      </c>
      <c r="I147" s="485">
        <v>1.5685361620864378</v>
      </c>
      <c r="J147" s="486">
        <v>145.95092777181415</v>
      </c>
      <c r="K147" s="486">
        <v>53.899554533697369</v>
      </c>
      <c r="L147" s="486">
        <v>166.38474049977822</v>
      </c>
      <c r="O147" s="487"/>
    </row>
    <row r="148" spans="1:15" ht="15.75" customHeight="1">
      <c r="A148" s="489"/>
      <c r="B148" s="481" t="s">
        <v>473</v>
      </c>
      <c r="C148" s="482">
        <v>8032</v>
      </c>
      <c r="D148" s="481" t="s">
        <v>666</v>
      </c>
      <c r="E148" s="483"/>
      <c r="F148" s="484">
        <v>4.7779999999999996</v>
      </c>
      <c r="G148" s="390">
        <v>21253</v>
      </c>
      <c r="H148" s="390">
        <v>1829038</v>
      </c>
      <c r="I148" s="485">
        <v>1.5698465532154062</v>
      </c>
      <c r="J148" s="486">
        <v>156.28993402502121</v>
      </c>
      <c r="K148" s="486">
        <v>29.987089935585573</v>
      </c>
      <c r="L148" s="486">
        <v>135.10135039759092</v>
      </c>
      <c r="O148" s="487"/>
    </row>
    <row r="149" spans="1:15" ht="15.75" customHeight="1">
      <c r="A149" s="489"/>
      <c r="B149" s="481" t="s">
        <v>116</v>
      </c>
      <c r="C149" s="482">
        <v>8803</v>
      </c>
      <c r="D149" s="481" t="s">
        <v>1127</v>
      </c>
      <c r="E149" s="483"/>
      <c r="F149" s="484">
        <v>6.5898000000000003</v>
      </c>
      <c r="G149" s="390">
        <v>31880</v>
      </c>
      <c r="H149" s="390">
        <v>3898770</v>
      </c>
      <c r="I149" s="485">
        <v>1.5742949699520619</v>
      </c>
      <c r="J149" s="486">
        <v>137.80675094974154</v>
      </c>
      <c r="K149" s="486">
        <v>66.568141482703865</v>
      </c>
      <c r="L149" s="486">
        <v>192.52867001254705</v>
      </c>
      <c r="O149" s="487"/>
    </row>
    <row r="150" spans="1:15" ht="15.75" customHeight="1">
      <c r="A150" s="489"/>
      <c r="B150" s="481" t="s">
        <v>1128</v>
      </c>
      <c r="C150" s="482">
        <v>8800</v>
      </c>
      <c r="D150" s="481" t="s">
        <v>1129</v>
      </c>
      <c r="E150" s="483"/>
      <c r="F150" s="484">
        <v>5.0301</v>
      </c>
      <c r="G150" s="390">
        <v>65449</v>
      </c>
      <c r="H150" s="390">
        <v>5962529</v>
      </c>
      <c r="I150" s="485">
        <v>1.5767084738707351</v>
      </c>
      <c r="J150" s="486">
        <v>109.59970680628273</v>
      </c>
      <c r="K150" s="486">
        <v>50.636920175425466</v>
      </c>
      <c r="L150" s="486">
        <v>143.64115570902536</v>
      </c>
      <c r="O150" s="487"/>
    </row>
    <row r="151" spans="1:15" ht="15.75" customHeight="1">
      <c r="A151" s="489"/>
      <c r="B151" s="481" t="s">
        <v>166</v>
      </c>
      <c r="C151" s="482">
        <v>8634</v>
      </c>
      <c r="D151" s="481" t="s">
        <v>1105</v>
      </c>
      <c r="E151" s="483"/>
      <c r="F151" s="484">
        <v>6.4912000000000001</v>
      </c>
      <c r="G151" s="390">
        <v>5802</v>
      </c>
      <c r="H151" s="390">
        <v>698124</v>
      </c>
      <c r="I151" s="485">
        <v>1.5776079894116231</v>
      </c>
      <c r="J151" s="486">
        <v>140.51384083044982</v>
      </c>
      <c r="K151" s="486">
        <v>29.864864864864863</v>
      </c>
      <c r="L151" s="486">
        <v>189.82523267838675</v>
      </c>
      <c r="O151" s="487"/>
    </row>
    <row r="152" spans="1:15" ht="15.75" customHeight="1">
      <c r="A152" s="489"/>
      <c r="B152" s="481" t="s">
        <v>506</v>
      </c>
      <c r="C152" s="482">
        <v>8127</v>
      </c>
      <c r="D152" s="481" t="s">
        <v>1130</v>
      </c>
      <c r="E152" s="483"/>
      <c r="F152" s="484">
        <v>4.5627000000000004</v>
      </c>
      <c r="G152" s="390">
        <v>31276</v>
      </c>
      <c r="H152" s="390">
        <v>2556920</v>
      </c>
      <c r="I152" s="485">
        <v>1.579701359448086</v>
      </c>
      <c r="J152" s="486">
        <v>160.33893195521102</v>
      </c>
      <c r="K152" s="486">
        <v>47.398597742858023</v>
      </c>
      <c r="L152" s="486">
        <v>129.14599053587415</v>
      </c>
      <c r="O152" s="487"/>
    </row>
    <row r="153" spans="1:15" ht="15.75" customHeight="1">
      <c r="A153" s="489"/>
      <c r="B153" s="481" t="s">
        <v>1131</v>
      </c>
      <c r="C153" s="482">
        <v>8610</v>
      </c>
      <c r="D153" s="481" t="s">
        <v>664</v>
      </c>
      <c r="E153" s="483"/>
      <c r="F153" s="484">
        <v>5.4958</v>
      </c>
      <c r="G153" s="390">
        <v>76798</v>
      </c>
      <c r="H153" s="390">
        <v>7694811</v>
      </c>
      <c r="I153" s="485">
        <v>1.5876191111126705</v>
      </c>
      <c r="J153" s="486">
        <v>145.15560324446221</v>
      </c>
      <c r="K153" s="486">
        <v>53.24439711505881</v>
      </c>
      <c r="L153" s="486">
        <v>159.37542812092073</v>
      </c>
      <c r="O153" s="487"/>
    </row>
    <row r="154" spans="1:15" ht="15.75" customHeight="1">
      <c r="A154" s="489"/>
      <c r="B154" s="481" t="s">
        <v>539</v>
      </c>
      <c r="C154" s="482">
        <v>8802</v>
      </c>
      <c r="D154" s="481" t="s">
        <v>1065</v>
      </c>
      <c r="E154" s="483"/>
      <c r="F154" s="484">
        <v>6.1098999999999997</v>
      </c>
      <c r="G154" s="390">
        <v>7562</v>
      </c>
      <c r="H154" s="390">
        <v>852229</v>
      </c>
      <c r="I154" s="485">
        <v>1.5890564625235706</v>
      </c>
      <c r="J154" s="486">
        <v>131.02371593291406</v>
      </c>
      <c r="K154" s="486">
        <v>84.845932136774536</v>
      </c>
      <c r="L154" s="486">
        <v>179.08489817508595</v>
      </c>
      <c r="O154" s="487"/>
    </row>
    <row r="155" spans="1:15" ht="15.75" customHeight="1">
      <c r="A155" s="489"/>
      <c r="B155" s="481" t="s">
        <v>72</v>
      </c>
      <c r="C155" s="482">
        <v>8632</v>
      </c>
      <c r="D155" s="481" t="s">
        <v>1035</v>
      </c>
      <c r="E155" s="483"/>
      <c r="F155" s="484">
        <v>4.1437999999999997</v>
      </c>
      <c r="G155" s="390">
        <v>16607</v>
      </c>
      <c r="H155" s="390">
        <v>1218541</v>
      </c>
      <c r="I155" s="485">
        <v>1.5912890908061361</v>
      </c>
      <c r="J155" s="486">
        <v>136.39912816041848</v>
      </c>
      <c r="K155" s="486">
        <v>27.01707019682982</v>
      </c>
      <c r="L155" s="486">
        <v>116.76106461130848</v>
      </c>
      <c r="O155" s="487"/>
    </row>
    <row r="156" spans="1:15" ht="15.75" customHeight="1">
      <c r="A156" s="489"/>
      <c r="B156" s="481" t="s">
        <v>1132</v>
      </c>
      <c r="C156" s="482">
        <v>8424</v>
      </c>
      <c r="D156" s="481" t="s">
        <v>1133</v>
      </c>
      <c r="E156" s="483"/>
      <c r="F156" s="484">
        <v>3.7524000000000002</v>
      </c>
      <c r="G156" s="390">
        <v>25803</v>
      </c>
      <c r="H156" s="390">
        <v>1691315</v>
      </c>
      <c r="I156" s="485">
        <v>1.5966978357077186</v>
      </c>
      <c r="J156" s="486">
        <v>140.3569103170297</v>
      </c>
      <c r="K156" s="486">
        <v>59.426478567552905</v>
      </c>
      <c r="L156" s="486">
        <v>104.65910940588304</v>
      </c>
      <c r="O156" s="487"/>
    </row>
    <row r="157" spans="1:15" ht="15.75" customHeight="1">
      <c r="A157" s="489"/>
      <c r="B157" s="481" t="s">
        <v>500</v>
      </c>
      <c r="C157" s="482">
        <v>8707</v>
      </c>
      <c r="D157" s="481" t="s">
        <v>1042</v>
      </c>
      <c r="E157" s="483"/>
      <c r="F157" s="484">
        <v>5.9873000000000003</v>
      </c>
      <c r="G157" s="390">
        <v>48456</v>
      </c>
      <c r="H157" s="390">
        <v>5342111</v>
      </c>
      <c r="I157" s="485">
        <v>1.5978318308998072</v>
      </c>
      <c r="J157" s="486">
        <v>120.42690476676951</v>
      </c>
      <c r="K157" s="486">
        <v>55.226978321721184</v>
      </c>
      <c r="L157" s="486">
        <v>176.15558444774641</v>
      </c>
      <c r="O157" s="487"/>
    </row>
    <row r="158" spans="1:15" ht="15.75" customHeight="1">
      <c r="A158" s="489"/>
      <c r="B158" s="481" t="s">
        <v>130</v>
      </c>
      <c r="C158" s="482">
        <v>8708</v>
      </c>
      <c r="D158" s="481" t="s">
        <v>1024</v>
      </c>
      <c r="E158" s="483"/>
      <c r="F158" s="484">
        <v>5.0940000000000003</v>
      </c>
      <c r="G158" s="390">
        <v>16599</v>
      </c>
      <c r="H158" s="390">
        <v>1533432</v>
      </c>
      <c r="I158" s="485">
        <v>1.5983564970601891</v>
      </c>
      <c r="J158" s="486">
        <v>184.99804432855279</v>
      </c>
      <c r="K158" s="486">
        <v>53.48862154794358</v>
      </c>
      <c r="L158" s="486">
        <v>147.65775046689561</v>
      </c>
      <c r="O158" s="487"/>
    </row>
    <row r="159" spans="1:15" ht="15.75" customHeight="1">
      <c r="A159" s="489"/>
      <c r="B159" s="481" t="s">
        <v>422</v>
      </c>
      <c r="C159" s="482">
        <v>8055</v>
      </c>
      <c r="D159" s="481" t="s">
        <v>666</v>
      </c>
      <c r="E159" s="483"/>
      <c r="F159" s="484">
        <v>4.2046000000000001</v>
      </c>
      <c r="G159" s="390">
        <v>32404</v>
      </c>
      <c r="H159" s="390">
        <v>2417084</v>
      </c>
      <c r="I159" s="485">
        <v>1.5986337255966281</v>
      </c>
      <c r="J159" s="486">
        <v>148.27200586648507</v>
      </c>
      <c r="K159" s="486">
        <v>29.02979902979903</v>
      </c>
      <c r="L159" s="486">
        <v>119.24552524379706</v>
      </c>
      <c r="O159" s="487"/>
    </row>
    <row r="160" spans="1:15" ht="15.75" customHeight="1">
      <c r="A160" s="489"/>
      <c r="B160" s="481" t="s">
        <v>343</v>
      </c>
      <c r="C160" s="482">
        <v>8006</v>
      </c>
      <c r="D160" s="481" t="s">
        <v>666</v>
      </c>
      <c r="E160" s="483"/>
      <c r="F160" s="484">
        <v>3.8209</v>
      </c>
      <c r="G160" s="390">
        <v>19220</v>
      </c>
      <c r="H160" s="390">
        <v>1286162</v>
      </c>
      <c r="I160" s="485">
        <v>1.599772034938056</v>
      </c>
      <c r="J160" s="486">
        <v>161.04310086800359</v>
      </c>
      <c r="K160" s="486">
        <v>32.345405567195449</v>
      </c>
      <c r="L160" s="486">
        <v>107.05338189386056</v>
      </c>
      <c r="O160" s="487"/>
    </row>
    <row r="161" spans="1:15" ht="15.75" customHeight="1">
      <c r="A161" s="489"/>
      <c r="B161" s="481" t="s">
        <v>69</v>
      </c>
      <c r="C161" s="482">
        <v>8340</v>
      </c>
      <c r="D161" s="481" t="s">
        <v>660</v>
      </c>
      <c r="E161" s="483"/>
      <c r="F161" s="484">
        <v>4.4798</v>
      </c>
      <c r="G161" s="390">
        <v>40549</v>
      </c>
      <c r="H161" s="390">
        <v>3238607</v>
      </c>
      <c r="I161" s="485">
        <v>1.6057131970628113</v>
      </c>
      <c r="J161" s="486">
        <v>129.93044735737277</v>
      </c>
      <c r="K161" s="486">
        <v>39.967673469387755</v>
      </c>
      <c r="L161" s="486">
        <v>128.55564557707888</v>
      </c>
      <c r="O161" s="487"/>
    </row>
    <row r="162" spans="1:15" ht="15.75" customHeight="1">
      <c r="A162" s="489"/>
      <c r="B162" s="481" t="s">
        <v>448</v>
      </c>
      <c r="C162" s="482">
        <v>8050</v>
      </c>
      <c r="D162" s="481" t="s">
        <v>666</v>
      </c>
      <c r="E162" s="483"/>
      <c r="F162" s="484">
        <v>5.9256000000000002</v>
      </c>
      <c r="G162" s="390">
        <v>8814</v>
      </c>
      <c r="H162" s="390">
        <v>960827</v>
      </c>
      <c r="I162" s="485">
        <v>1.6062433715955109</v>
      </c>
      <c r="J162" s="486">
        <v>180.37349397590361</v>
      </c>
      <c r="K162" s="486">
        <v>62.182584884994526</v>
      </c>
      <c r="L162" s="486">
        <v>175.09893351486272</v>
      </c>
      <c r="O162" s="487"/>
    </row>
    <row r="163" spans="1:15" ht="15.75" customHeight="1">
      <c r="A163" s="489"/>
      <c r="B163" s="481" t="s">
        <v>521</v>
      </c>
      <c r="C163" s="482">
        <v>8051</v>
      </c>
      <c r="D163" s="481" t="s">
        <v>666</v>
      </c>
      <c r="E163" s="483"/>
      <c r="F163" s="484">
        <v>3.9525999999999999</v>
      </c>
      <c r="G163" s="390">
        <v>10955</v>
      </c>
      <c r="H163" s="390">
        <v>761937</v>
      </c>
      <c r="I163" s="485">
        <v>1.6065921460698194</v>
      </c>
      <c r="J163" s="486">
        <v>127.55825886932672</v>
      </c>
      <c r="K163" s="486">
        <v>40.762039409737561</v>
      </c>
      <c r="L163" s="486">
        <v>111.7409402099498</v>
      </c>
      <c r="O163" s="487"/>
    </row>
    <row r="164" spans="1:15" ht="15.75" customHeight="1">
      <c r="A164" s="489"/>
      <c r="B164" s="481" t="s">
        <v>508</v>
      </c>
      <c r="C164" s="482">
        <v>8604</v>
      </c>
      <c r="D164" s="481" t="s">
        <v>1134</v>
      </c>
      <c r="E164" s="483"/>
      <c r="F164" s="484">
        <v>5.1395</v>
      </c>
      <c r="G164" s="390">
        <v>24409</v>
      </c>
      <c r="H164" s="390">
        <v>2278816</v>
      </c>
      <c r="I164" s="485">
        <v>1.6109554259755943</v>
      </c>
      <c r="J164" s="486">
        <v>192.94904458598725</v>
      </c>
      <c r="K164" s="486">
        <v>49.045940641646972</v>
      </c>
      <c r="L164" s="486">
        <v>150.43268091365996</v>
      </c>
      <c r="O164" s="487"/>
    </row>
    <row r="165" spans="1:15" ht="15.75" customHeight="1">
      <c r="A165" s="489"/>
      <c r="B165" s="481" t="s">
        <v>17</v>
      </c>
      <c r="C165" s="482">
        <v>8197</v>
      </c>
      <c r="D165" s="481" t="s">
        <v>1135</v>
      </c>
      <c r="E165" s="483"/>
      <c r="F165" s="484">
        <v>4.3579999999999997</v>
      </c>
      <c r="G165" s="390">
        <v>14522</v>
      </c>
      <c r="H165" s="390">
        <v>1127765</v>
      </c>
      <c r="I165" s="485">
        <v>1.6145650911315743</v>
      </c>
      <c r="J165" s="486">
        <v>132.59375</v>
      </c>
      <c r="K165" s="486">
        <v>44.226202928870293</v>
      </c>
      <c r="L165" s="486">
        <v>125.38562181517698</v>
      </c>
      <c r="O165" s="487"/>
    </row>
    <row r="166" spans="1:15" ht="15.75" customHeight="1">
      <c r="A166" s="489"/>
      <c r="B166" s="481" t="s">
        <v>1136</v>
      </c>
      <c r="C166" s="482">
        <v>8180</v>
      </c>
      <c r="D166" s="481" t="s">
        <v>657</v>
      </c>
      <c r="E166" s="483"/>
      <c r="F166" s="484">
        <v>4.9776999999999996</v>
      </c>
      <c r="G166" s="390">
        <v>58049</v>
      </c>
      <c r="H166" s="390">
        <v>5227578</v>
      </c>
      <c r="I166" s="485">
        <v>1.6156878003541983</v>
      </c>
      <c r="J166" s="486">
        <v>146.66727269517943</v>
      </c>
      <c r="K166" s="486">
        <v>54.640135817516978</v>
      </c>
      <c r="L166" s="486">
        <v>145.50007752071525</v>
      </c>
      <c r="O166" s="487"/>
    </row>
    <row r="167" spans="1:15" ht="15.75" customHeight="1">
      <c r="A167" s="489"/>
      <c r="B167" s="481" t="s">
        <v>492</v>
      </c>
      <c r="C167" s="482">
        <v>8953</v>
      </c>
      <c r="D167" s="481" t="s">
        <v>659</v>
      </c>
      <c r="E167" s="483"/>
      <c r="F167" s="484">
        <v>5.0141999999999998</v>
      </c>
      <c r="G167" s="390">
        <v>21477</v>
      </c>
      <c r="H167" s="390">
        <v>1949772</v>
      </c>
      <c r="I167" s="485">
        <v>1.6165813233547308</v>
      </c>
      <c r="J167" s="486">
        <v>177.65409431429438</v>
      </c>
      <c r="K167" s="486">
        <v>48.095440176676917</v>
      </c>
      <c r="L167" s="486">
        <v>146.76002234949016</v>
      </c>
      <c r="O167" s="487"/>
    </row>
    <row r="168" spans="1:15" ht="15.75" customHeight="1">
      <c r="A168" s="489"/>
      <c r="B168" s="481" t="s">
        <v>593</v>
      </c>
      <c r="C168" s="482">
        <v>8810</v>
      </c>
      <c r="D168" s="481" t="s">
        <v>661</v>
      </c>
      <c r="E168" s="483"/>
      <c r="F168" s="484">
        <v>6.1037999999999997</v>
      </c>
      <c r="G168" s="390">
        <v>34931</v>
      </c>
      <c r="H168" s="390">
        <v>3932379</v>
      </c>
      <c r="I168" s="485">
        <v>1.6213210883284648</v>
      </c>
      <c r="J168" s="486">
        <v>129.97311075009804</v>
      </c>
      <c r="K168" s="486">
        <v>69.274691443627788</v>
      </c>
      <c r="L168" s="486">
        <v>182.52122756290973</v>
      </c>
      <c r="O168" s="487"/>
    </row>
    <row r="169" spans="1:15" ht="15.75" customHeight="1">
      <c r="A169" s="489"/>
      <c r="B169" s="481" t="s">
        <v>1137</v>
      </c>
      <c r="C169" s="482">
        <v>8003</v>
      </c>
      <c r="D169" s="481" t="s">
        <v>666</v>
      </c>
      <c r="E169" s="483"/>
      <c r="F169" s="484">
        <v>6.1935000000000002</v>
      </c>
      <c r="G169" s="390">
        <v>4258</v>
      </c>
      <c r="H169" s="390">
        <v>486991</v>
      </c>
      <c r="I169" s="485">
        <v>1.6284325583018988</v>
      </c>
      <c r="J169" s="486">
        <v>174.04533829342014</v>
      </c>
      <c r="K169" s="486">
        <v>60.671471750755636</v>
      </c>
      <c r="L169" s="486">
        <v>186.24518553311412</v>
      </c>
      <c r="O169" s="487"/>
    </row>
    <row r="170" spans="1:15" ht="15.75" customHeight="1">
      <c r="A170" s="489"/>
      <c r="B170" s="481" t="s">
        <v>1138</v>
      </c>
      <c r="C170" s="482">
        <v>8038</v>
      </c>
      <c r="D170" s="481" t="s">
        <v>666</v>
      </c>
      <c r="E170" s="483"/>
      <c r="F170" s="484">
        <v>3.3883000000000001</v>
      </c>
      <c r="G170" s="390">
        <v>24480</v>
      </c>
      <c r="H170" s="390">
        <v>1426342</v>
      </c>
      <c r="I170" s="485">
        <v>1.630589297657925</v>
      </c>
      <c r="J170" s="486">
        <v>125.50654462242564</v>
      </c>
      <c r="K170" s="486">
        <v>40.48802604753066</v>
      </c>
      <c r="L170" s="486">
        <v>95.007271241830068</v>
      </c>
      <c r="O170" s="487"/>
    </row>
    <row r="171" spans="1:15" ht="15.75" customHeight="1">
      <c r="A171" s="489"/>
      <c r="B171" s="481" t="s">
        <v>433</v>
      </c>
      <c r="C171" s="482">
        <v>8153</v>
      </c>
      <c r="D171" s="481" t="s">
        <v>1122</v>
      </c>
      <c r="E171" s="483"/>
      <c r="F171" s="484">
        <v>5.819</v>
      </c>
      <c r="G171" s="390">
        <v>9322</v>
      </c>
      <c r="H171" s="390">
        <v>996344</v>
      </c>
      <c r="I171" s="485">
        <v>1.6368402880932691</v>
      </c>
      <c r="J171" s="486">
        <v>157.47186553920034</v>
      </c>
      <c r="K171" s="486">
        <v>56.751122246581062</v>
      </c>
      <c r="L171" s="486">
        <v>174.94700708002574</v>
      </c>
      <c r="O171" s="487"/>
    </row>
    <row r="172" spans="1:15" ht="15.75" customHeight="1">
      <c r="A172" s="489"/>
      <c r="B172" s="481" t="s">
        <v>309</v>
      </c>
      <c r="C172" s="482">
        <v>8400</v>
      </c>
      <c r="D172" s="481" t="s">
        <v>665</v>
      </c>
      <c r="E172" s="483"/>
      <c r="F172" s="484">
        <v>4.5819000000000001</v>
      </c>
      <c r="G172" s="390">
        <v>29728</v>
      </c>
      <c r="H172" s="390">
        <v>2441787</v>
      </c>
      <c r="I172" s="485">
        <v>1.6409731888981307</v>
      </c>
      <c r="J172" s="486">
        <v>150.56557106011508</v>
      </c>
      <c r="K172" s="486">
        <v>59.368930115868352</v>
      </c>
      <c r="L172" s="486">
        <v>134.78562298170075</v>
      </c>
      <c r="O172" s="487"/>
    </row>
    <row r="173" spans="1:15" ht="15.75" customHeight="1">
      <c r="A173" s="489"/>
      <c r="B173" s="481" t="s">
        <v>443</v>
      </c>
      <c r="C173" s="482">
        <v>8400</v>
      </c>
      <c r="D173" s="481" t="s">
        <v>665</v>
      </c>
      <c r="E173" s="483"/>
      <c r="F173" s="484">
        <v>7.0407000000000002</v>
      </c>
      <c r="G173" s="390">
        <v>6806</v>
      </c>
      <c r="H173" s="390">
        <v>893724</v>
      </c>
      <c r="I173" s="485">
        <v>1.6421949058098473</v>
      </c>
      <c r="J173" s="486">
        <v>234.22392593664111</v>
      </c>
      <c r="K173" s="486">
        <v>9.3625054245624177</v>
      </c>
      <c r="L173" s="486">
        <v>215.64340287981193</v>
      </c>
      <c r="O173" s="487"/>
    </row>
    <row r="174" spans="1:15" ht="15.75" customHeight="1">
      <c r="A174" s="489"/>
      <c r="B174" s="481" t="s">
        <v>552</v>
      </c>
      <c r="C174" s="482">
        <v>8618</v>
      </c>
      <c r="D174" s="481" t="s">
        <v>1139</v>
      </c>
      <c r="E174" s="483"/>
      <c r="F174" s="484">
        <v>5.3723000000000001</v>
      </c>
      <c r="G174" s="390">
        <v>6936</v>
      </c>
      <c r="H174" s="390">
        <v>679351</v>
      </c>
      <c r="I174" s="485">
        <v>1.6422070476086736</v>
      </c>
      <c r="J174" s="486">
        <v>207.54718011743822</v>
      </c>
      <c r="K174" s="486">
        <v>23.441058228504733</v>
      </c>
      <c r="L174" s="486">
        <v>160.84702998846598</v>
      </c>
      <c r="O174" s="487"/>
    </row>
    <row r="175" spans="1:15" ht="15.75" customHeight="1">
      <c r="A175" s="489"/>
      <c r="B175" s="481" t="s">
        <v>219</v>
      </c>
      <c r="C175" s="482">
        <v>8400</v>
      </c>
      <c r="D175" s="481" t="s">
        <v>665</v>
      </c>
      <c r="E175" s="483"/>
      <c r="F175" s="484">
        <v>4.6608000000000001</v>
      </c>
      <c r="G175" s="390">
        <v>38558</v>
      </c>
      <c r="H175" s="390">
        <v>3227923</v>
      </c>
      <c r="I175" s="485">
        <v>1.6465200687872665</v>
      </c>
      <c r="J175" s="486">
        <v>160.91935103939699</v>
      </c>
      <c r="K175" s="486">
        <v>39.62511041752547</v>
      </c>
      <c r="L175" s="486">
        <v>137.84013693656311</v>
      </c>
      <c r="O175" s="487"/>
    </row>
    <row r="176" spans="1:15" ht="15.75" customHeight="1">
      <c r="A176" s="489"/>
      <c r="B176" s="481" t="s">
        <v>525</v>
      </c>
      <c r="C176" s="482">
        <v>8700</v>
      </c>
      <c r="D176" s="481" t="s">
        <v>1140</v>
      </c>
      <c r="E176" s="483"/>
      <c r="F176" s="484">
        <v>3.8481999999999998</v>
      </c>
      <c r="G176" s="390">
        <v>9727</v>
      </c>
      <c r="H176" s="390">
        <v>656227</v>
      </c>
      <c r="I176" s="485">
        <v>1.6545677029442556</v>
      </c>
      <c r="J176" s="486">
        <v>189.26939676804176</v>
      </c>
      <c r="K176" s="486">
        <v>32.374245472837025</v>
      </c>
      <c r="L176" s="486">
        <v>111.62455022103424</v>
      </c>
      <c r="O176" s="487"/>
    </row>
    <row r="177" spans="1:15" ht="15.75" customHeight="1">
      <c r="A177" s="489"/>
      <c r="B177" s="481" t="s">
        <v>352</v>
      </c>
      <c r="C177" s="482">
        <v>8608</v>
      </c>
      <c r="D177" s="481" t="s">
        <v>1023</v>
      </c>
      <c r="E177" s="483"/>
      <c r="F177" s="484">
        <v>5.3037000000000001</v>
      </c>
      <c r="G177" s="390">
        <v>19532</v>
      </c>
      <c r="H177" s="390">
        <v>1877832</v>
      </c>
      <c r="I177" s="485">
        <v>1.654591571556987</v>
      </c>
      <c r="J177" s="486">
        <v>140.11420500403551</v>
      </c>
      <c r="K177" s="486">
        <v>51.884741488020175</v>
      </c>
      <c r="L177" s="486">
        <v>159.66229026207736</v>
      </c>
      <c r="O177" s="487"/>
    </row>
    <row r="178" spans="1:15" ht="15.75" customHeight="1">
      <c r="A178" s="489"/>
      <c r="B178" s="481" t="s">
        <v>154</v>
      </c>
      <c r="C178" s="482">
        <v>8706</v>
      </c>
      <c r="D178" s="481" t="s">
        <v>662</v>
      </c>
      <c r="E178" s="483"/>
      <c r="F178" s="484">
        <v>4.9653</v>
      </c>
      <c r="G178" s="390">
        <v>31972</v>
      </c>
      <c r="H178" s="390">
        <v>2871504</v>
      </c>
      <c r="I178" s="485">
        <v>1.6573147730248678</v>
      </c>
      <c r="J178" s="486">
        <v>200.23269178144668</v>
      </c>
      <c r="K178" s="486">
        <v>38.236878787878787</v>
      </c>
      <c r="L178" s="486">
        <v>148.83475499657555</v>
      </c>
      <c r="O178" s="487"/>
    </row>
    <row r="179" spans="1:15" ht="15.75" customHeight="1">
      <c r="A179" s="489"/>
      <c r="B179" s="481" t="s">
        <v>434</v>
      </c>
      <c r="C179" s="482">
        <v>8497</v>
      </c>
      <c r="D179" s="481" t="s">
        <v>1141</v>
      </c>
      <c r="E179" s="483"/>
      <c r="F179" s="484">
        <v>4.6505999999999998</v>
      </c>
      <c r="G179" s="390">
        <v>9995</v>
      </c>
      <c r="H179" s="390">
        <v>834704</v>
      </c>
      <c r="I179" s="490">
        <v>1.6586933811267228</v>
      </c>
      <c r="J179" s="486">
        <v>142.10981564524167</v>
      </c>
      <c r="K179" s="486">
        <v>23.976588961944611</v>
      </c>
      <c r="L179" s="486">
        <v>138.52106053026515</v>
      </c>
      <c r="O179" s="487"/>
    </row>
    <row r="180" spans="1:15" ht="15.75" customHeight="1">
      <c r="A180" s="489"/>
      <c r="B180" s="481" t="s">
        <v>323</v>
      </c>
      <c r="C180" s="482">
        <v>8032</v>
      </c>
      <c r="D180" s="481" t="s">
        <v>666</v>
      </c>
      <c r="E180" s="483"/>
      <c r="F180" s="484">
        <v>4.0913000000000004</v>
      </c>
      <c r="G180" s="390">
        <v>9952</v>
      </c>
      <c r="H180" s="390">
        <v>719783</v>
      </c>
      <c r="I180" s="485">
        <v>1.6641612819419187</v>
      </c>
      <c r="J180" s="486">
        <v>127.55083996463307</v>
      </c>
      <c r="K180" s="486">
        <v>12.372629924354062</v>
      </c>
      <c r="L180" s="486">
        <v>120.36123392282958</v>
      </c>
      <c r="O180" s="487"/>
    </row>
    <row r="181" spans="1:15" ht="15.75" customHeight="1">
      <c r="A181" s="489"/>
      <c r="B181" s="481" t="s">
        <v>550</v>
      </c>
      <c r="C181" s="482">
        <v>8810</v>
      </c>
      <c r="D181" s="481" t="s">
        <v>661</v>
      </c>
      <c r="E181" s="483"/>
      <c r="F181" s="484">
        <v>6.5035999999999996</v>
      </c>
      <c r="G181" s="390">
        <v>7780</v>
      </c>
      <c r="H181" s="390">
        <v>938052</v>
      </c>
      <c r="I181" s="485">
        <v>1.6643267110991715</v>
      </c>
      <c r="J181" s="486">
        <v>226.87625046313448</v>
      </c>
      <c r="K181" s="486">
        <v>58.228603186365319</v>
      </c>
      <c r="L181" s="486">
        <v>200.67159383033419</v>
      </c>
      <c r="O181" s="487"/>
    </row>
    <row r="182" spans="1:15" ht="15.75" customHeight="1">
      <c r="A182" s="489"/>
      <c r="B182" s="481" t="s">
        <v>428</v>
      </c>
      <c r="C182" s="482">
        <v>8245</v>
      </c>
      <c r="D182" s="481" t="s">
        <v>1142</v>
      </c>
      <c r="E182" s="488"/>
      <c r="F182" s="484">
        <v>4.7816999999999998</v>
      </c>
      <c r="G182" s="390">
        <v>27256</v>
      </c>
      <c r="H182" s="390">
        <v>2355590</v>
      </c>
      <c r="I182" s="485">
        <v>1.6716699425621606</v>
      </c>
      <c r="J182" s="486">
        <v>146.67120966288084</v>
      </c>
      <c r="K182" s="486">
        <v>40.609734991887507</v>
      </c>
      <c r="L182" s="486">
        <v>143.9353459303388</v>
      </c>
      <c r="O182" s="487"/>
    </row>
    <row r="183" spans="1:15" ht="15.75" customHeight="1">
      <c r="A183" s="489"/>
      <c r="B183" s="481" t="s">
        <v>347</v>
      </c>
      <c r="C183" s="482">
        <v>8305</v>
      </c>
      <c r="D183" s="481" t="s">
        <v>1030</v>
      </c>
      <c r="E183" s="483"/>
      <c r="F183" s="484">
        <v>6.0320999999999998</v>
      </c>
      <c r="G183" s="390">
        <v>35159</v>
      </c>
      <c r="H183" s="390">
        <v>3907631</v>
      </c>
      <c r="I183" s="485">
        <v>1.6732636730540831</v>
      </c>
      <c r="J183" s="486">
        <v>162.12657025802426</v>
      </c>
      <c r="K183" s="486">
        <v>59.438451311826789</v>
      </c>
      <c r="L183" s="486">
        <v>185.96936772945762</v>
      </c>
      <c r="O183" s="487"/>
    </row>
    <row r="184" spans="1:15" ht="15.75" customHeight="1">
      <c r="A184" s="489"/>
      <c r="B184" s="481" t="s">
        <v>578</v>
      </c>
      <c r="C184" s="482">
        <v>8032</v>
      </c>
      <c r="D184" s="481" t="s">
        <v>666</v>
      </c>
      <c r="E184" s="483"/>
      <c r="F184" s="484">
        <v>5.5678999999999998</v>
      </c>
      <c r="G184" s="390">
        <v>8014</v>
      </c>
      <c r="H184" s="390">
        <v>815330</v>
      </c>
      <c r="I184" s="485">
        <v>1.6875375614781745</v>
      </c>
      <c r="J184" s="486">
        <v>223.89077844311376</v>
      </c>
      <c r="K184" s="486">
        <v>71.79389221556886</v>
      </c>
      <c r="L184" s="486">
        <v>171.81860694068422</v>
      </c>
      <c r="O184" s="487"/>
    </row>
    <row r="185" spans="1:15" ht="15.75" customHeight="1">
      <c r="A185" s="489"/>
      <c r="B185" s="481" t="s">
        <v>548</v>
      </c>
      <c r="C185" s="482">
        <v>8802</v>
      </c>
      <c r="D185" s="481" t="s">
        <v>1143</v>
      </c>
      <c r="E185" s="483"/>
      <c r="F185" s="484">
        <v>6.4189999999999996</v>
      </c>
      <c r="G185" s="390">
        <v>6682</v>
      </c>
      <c r="H185" s="390">
        <v>794351</v>
      </c>
      <c r="I185" s="485">
        <v>1.6887975214986826</v>
      </c>
      <c r="J185" s="486">
        <v>224.24876810512168</v>
      </c>
      <c r="K185" s="486">
        <v>52.12174556213018</v>
      </c>
      <c r="L185" s="486">
        <v>200.76294522598025</v>
      </c>
      <c r="O185" s="487"/>
    </row>
    <row r="186" spans="1:15" ht="15.75" customHeight="1">
      <c r="A186" s="489"/>
      <c r="B186" s="481" t="s">
        <v>612</v>
      </c>
      <c r="C186" s="482">
        <v>8172</v>
      </c>
      <c r="D186" s="481" t="s">
        <v>1144</v>
      </c>
      <c r="E186" s="483"/>
      <c r="F186" s="484">
        <v>2.9988999999999999</v>
      </c>
      <c r="G186" s="390">
        <v>14126</v>
      </c>
      <c r="H186" s="390">
        <v>713040</v>
      </c>
      <c r="I186" s="485">
        <v>1.6896836082127229</v>
      </c>
      <c r="J186" s="486">
        <v>140.67576862232616</v>
      </c>
      <c r="K186" s="486">
        <v>11.71662425201183</v>
      </c>
      <c r="L186" s="486">
        <v>85.290386521308221</v>
      </c>
      <c r="O186" s="487"/>
    </row>
    <row r="187" spans="1:15" ht="15.75" customHeight="1">
      <c r="A187" s="489"/>
      <c r="B187" s="481" t="s">
        <v>140</v>
      </c>
      <c r="C187" s="482">
        <v>8634</v>
      </c>
      <c r="D187" s="481" t="s">
        <v>1105</v>
      </c>
      <c r="E187" s="483"/>
      <c r="F187" s="484">
        <v>4.9707999999999997</v>
      </c>
      <c r="G187" s="390">
        <v>27557</v>
      </c>
      <c r="H187" s="390">
        <v>2477800</v>
      </c>
      <c r="I187" s="485">
        <v>1.6955331342319799</v>
      </c>
      <c r="J187" s="486">
        <v>134.25641096879949</v>
      </c>
      <c r="K187" s="486">
        <v>39.348817825688329</v>
      </c>
      <c r="L187" s="486">
        <v>152.45462133033348</v>
      </c>
      <c r="O187" s="487"/>
    </row>
    <row r="188" spans="1:15" ht="15.75" customHeight="1">
      <c r="A188" s="489"/>
      <c r="B188" s="481" t="s">
        <v>346</v>
      </c>
      <c r="C188" s="482">
        <v>8303</v>
      </c>
      <c r="D188" s="481" t="s">
        <v>1103</v>
      </c>
      <c r="E188" s="483"/>
      <c r="F188" s="484">
        <v>6.7986000000000004</v>
      </c>
      <c r="G188" s="390">
        <v>72182</v>
      </c>
      <c r="H188" s="390">
        <v>9122981</v>
      </c>
      <c r="I188" s="485">
        <v>1.6965852499309162</v>
      </c>
      <c r="J188" s="486">
        <v>169.12799294243362</v>
      </c>
      <c r="K188" s="486">
        <v>40.834557246998287</v>
      </c>
      <c r="L188" s="486">
        <v>214.08977403813532</v>
      </c>
      <c r="O188" s="487"/>
    </row>
    <row r="189" spans="1:15" ht="15.75" customHeight="1">
      <c r="A189" s="489"/>
      <c r="B189" s="481" t="s">
        <v>179</v>
      </c>
      <c r="C189" s="482">
        <v>8330</v>
      </c>
      <c r="D189" s="481" t="s">
        <v>1099</v>
      </c>
      <c r="E189" s="483"/>
      <c r="F189" s="484">
        <v>5.6444000000000001</v>
      </c>
      <c r="G189" s="390">
        <v>28922</v>
      </c>
      <c r="H189" s="390">
        <v>2980344</v>
      </c>
      <c r="I189" s="485">
        <v>1.6971024150232321</v>
      </c>
      <c r="J189" s="486">
        <v>158.50568572833032</v>
      </c>
      <c r="K189" s="486">
        <v>67.209051360739224</v>
      </c>
      <c r="L189" s="486">
        <v>175.36238218822567</v>
      </c>
      <c r="O189" s="487"/>
    </row>
    <row r="190" spans="1:15" ht="15.75" customHeight="1">
      <c r="A190" s="489"/>
      <c r="B190" s="481" t="s">
        <v>530</v>
      </c>
      <c r="C190" s="482">
        <v>8057</v>
      </c>
      <c r="D190" s="481" t="s">
        <v>666</v>
      </c>
      <c r="E190" s="483"/>
      <c r="F190" s="484">
        <v>5.9363000000000001</v>
      </c>
      <c r="G190" s="390">
        <v>27615</v>
      </c>
      <c r="H190" s="390">
        <v>3016288</v>
      </c>
      <c r="I190" s="485">
        <v>1.7153348751843325</v>
      </c>
      <c r="J190" s="486">
        <v>217.84252108615965</v>
      </c>
      <c r="K190" s="486">
        <v>46.016827350670603</v>
      </c>
      <c r="L190" s="486">
        <v>187.35991309071156</v>
      </c>
      <c r="O190" s="487"/>
    </row>
    <row r="191" spans="1:15" ht="15.75" customHeight="1">
      <c r="A191" s="489"/>
      <c r="B191" s="481" t="s">
        <v>11</v>
      </c>
      <c r="C191" s="482">
        <v>8416</v>
      </c>
      <c r="D191" s="481" t="s">
        <v>1145</v>
      </c>
      <c r="E191" s="483"/>
      <c r="F191" s="484">
        <v>4.2981999999999996</v>
      </c>
      <c r="G191" s="390">
        <v>13982</v>
      </c>
      <c r="H191" s="390">
        <v>1069120</v>
      </c>
      <c r="I191" s="485">
        <v>1.722397859922179</v>
      </c>
      <c r="J191" s="486">
        <v>137.8023074745187</v>
      </c>
      <c r="K191" s="486">
        <v>79.651996625421816</v>
      </c>
      <c r="L191" s="486">
        <v>131.70147332284367</v>
      </c>
      <c r="O191" s="487"/>
    </row>
    <row r="192" spans="1:15" ht="15.75" customHeight="1">
      <c r="A192" s="489"/>
      <c r="B192" s="481" t="s">
        <v>471</v>
      </c>
      <c r="C192" s="482">
        <v>8636</v>
      </c>
      <c r="D192" s="481" t="s">
        <v>1034</v>
      </c>
      <c r="E192" s="483"/>
      <c r="F192" s="484">
        <v>4.9469000000000003</v>
      </c>
      <c r="G192" s="390">
        <v>42234</v>
      </c>
      <c r="H192" s="390">
        <v>3771060</v>
      </c>
      <c r="I192" s="485">
        <v>1.7257251276829326</v>
      </c>
      <c r="J192" s="486">
        <v>136.24565891091544</v>
      </c>
      <c r="K192" s="486">
        <v>53.232033056225099</v>
      </c>
      <c r="L192" s="486">
        <v>154.36556881989335</v>
      </c>
      <c r="O192" s="487"/>
    </row>
    <row r="193" spans="1:15" ht="15.75" customHeight="1">
      <c r="A193" s="489"/>
      <c r="B193" s="481" t="s">
        <v>485</v>
      </c>
      <c r="C193" s="482">
        <v>8032</v>
      </c>
      <c r="D193" s="481" t="s">
        <v>666</v>
      </c>
      <c r="E193" s="483"/>
      <c r="F193" s="484">
        <v>4.0407999999999999</v>
      </c>
      <c r="G193" s="390">
        <v>22214</v>
      </c>
      <c r="H193" s="390">
        <v>1584225</v>
      </c>
      <c r="I193" s="485">
        <v>1.7271940538749231</v>
      </c>
      <c r="J193" s="486">
        <v>200.4968801313629</v>
      </c>
      <c r="K193" s="486">
        <v>50.198850574712644</v>
      </c>
      <c r="L193" s="486">
        <v>123.17745565859369</v>
      </c>
      <c r="O193" s="487"/>
    </row>
    <row r="194" spans="1:15" ht="15.75" customHeight="1">
      <c r="A194" s="489"/>
      <c r="B194" s="481" t="s">
        <v>368</v>
      </c>
      <c r="C194" s="482">
        <v>8634</v>
      </c>
      <c r="D194" s="481" t="s">
        <v>1105</v>
      </c>
      <c r="E194" s="483"/>
      <c r="F194" s="484">
        <v>5.0155000000000003</v>
      </c>
      <c r="G194" s="390">
        <v>7176</v>
      </c>
      <c r="H194" s="390">
        <v>651649</v>
      </c>
      <c r="I194" s="485">
        <v>1.7538659615836132</v>
      </c>
      <c r="J194" s="486">
        <v>109.45923097900192</v>
      </c>
      <c r="K194" s="486">
        <v>39.835969457322065</v>
      </c>
      <c r="L194" s="486">
        <v>159.26769788182833</v>
      </c>
      <c r="O194" s="487"/>
    </row>
    <row r="195" spans="1:15" ht="15.75" customHeight="1">
      <c r="A195" s="489"/>
      <c r="B195" s="481" t="s">
        <v>620</v>
      </c>
      <c r="C195" s="482">
        <v>8049</v>
      </c>
      <c r="D195" s="481" t="s">
        <v>666</v>
      </c>
      <c r="E195" s="483"/>
      <c r="F195" s="484">
        <v>6.0433000000000003</v>
      </c>
      <c r="G195" s="390">
        <v>6886</v>
      </c>
      <c r="H195" s="390">
        <v>766864</v>
      </c>
      <c r="I195" s="485">
        <v>1.754170230966638</v>
      </c>
      <c r="J195" s="486">
        <v>190.16223294279808</v>
      </c>
      <c r="K195" s="486">
        <v>65.037215713301165</v>
      </c>
      <c r="L195" s="486">
        <v>195.35434214347953</v>
      </c>
      <c r="O195" s="487"/>
    </row>
    <row r="196" spans="1:15" ht="15.75" customHeight="1">
      <c r="A196" s="489"/>
      <c r="B196" s="481" t="s">
        <v>439</v>
      </c>
      <c r="C196" s="482">
        <v>8820</v>
      </c>
      <c r="D196" s="481" t="s">
        <v>1146</v>
      </c>
      <c r="E196" s="483"/>
      <c r="F196" s="484">
        <v>5.2838000000000003</v>
      </c>
      <c r="G196" s="390">
        <v>53437</v>
      </c>
      <c r="H196" s="390">
        <v>5139331</v>
      </c>
      <c r="I196" s="485">
        <v>1.7709205731251791</v>
      </c>
      <c r="J196" s="486">
        <v>164.06959322524608</v>
      </c>
      <c r="K196" s="486">
        <v>45.632369679034831</v>
      </c>
      <c r="L196" s="486">
        <v>170.31919830828826</v>
      </c>
      <c r="O196" s="487"/>
    </row>
    <row r="197" spans="1:15" ht="15.75" customHeight="1">
      <c r="A197" s="489"/>
      <c r="B197" s="481" t="s">
        <v>1147</v>
      </c>
      <c r="C197" s="482">
        <v>8032</v>
      </c>
      <c r="D197" s="481" t="s">
        <v>666</v>
      </c>
      <c r="E197" s="483"/>
      <c r="F197" s="484">
        <v>5.2370999999999999</v>
      </c>
      <c r="G197" s="390">
        <v>24867</v>
      </c>
      <c r="H197" s="390">
        <v>2368366</v>
      </c>
      <c r="I197" s="485">
        <v>1.7742937535836945</v>
      </c>
      <c r="J197" s="486">
        <v>179.40216067570222</v>
      </c>
      <c r="K197" s="486">
        <v>41.006440532417344</v>
      </c>
      <c r="L197" s="486">
        <v>168.98608597739977</v>
      </c>
      <c r="O197" s="487"/>
    </row>
    <row r="198" spans="1:15" ht="15.75" customHeight="1">
      <c r="A198" s="489"/>
      <c r="B198" s="481" t="s">
        <v>1148</v>
      </c>
      <c r="C198" s="482">
        <v>8193</v>
      </c>
      <c r="D198" s="481" t="s">
        <v>1126</v>
      </c>
      <c r="E198" s="483"/>
      <c r="F198" s="484">
        <v>4.734</v>
      </c>
      <c r="G198" s="390">
        <v>19082</v>
      </c>
      <c r="H198" s="390">
        <v>1625404</v>
      </c>
      <c r="I198" s="485">
        <v>1.7994301724371295</v>
      </c>
      <c r="J198" s="486">
        <v>155.89135401330151</v>
      </c>
      <c r="K198" s="486">
        <v>29.348536350261277</v>
      </c>
      <c r="L198" s="486">
        <v>153.27539042029139</v>
      </c>
      <c r="O198" s="487"/>
    </row>
    <row r="199" spans="1:15" ht="15.75" customHeight="1">
      <c r="A199" s="489"/>
      <c r="B199" s="481" t="s">
        <v>191</v>
      </c>
      <c r="C199" s="482">
        <v>8117</v>
      </c>
      <c r="D199" s="481" t="s">
        <v>1149</v>
      </c>
      <c r="E199" s="483"/>
      <c r="F199" s="484">
        <v>5.1798000000000002</v>
      </c>
      <c r="G199" s="390">
        <v>9903</v>
      </c>
      <c r="H199" s="390">
        <v>931832</v>
      </c>
      <c r="I199" s="485">
        <v>1.8013526043321113</v>
      </c>
      <c r="J199" s="486">
        <v>190.85703155434359</v>
      </c>
      <c r="K199" s="486">
        <v>53.785936891312815</v>
      </c>
      <c r="L199" s="486">
        <v>169.49994951024942</v>
      </c>
      <c r="O199" s="487"/>
    </row>
    <row r="200" spans="1:15" ht="15.75" customHeight="1">
      <c r="A200" s="489"/>
      <c r="B200" s="481" t="s">
        <v>56</v>
      </c>
      <c r="C200" s="482">
        <v>8953</v>
      </c>
      <c r="D200" s="481" t="s">
        <v>659</v>
      </c>
      <c r="E200" s="483"/>
      <c r="F200" s="484">
        <v>3.8290999999999999</v>
      </c>
      <c r="G200" s="390">
        <v>43645</v>
      </c>
      <c r="H200" s="390">
        <v>2927794</v>
      </c>
      <c r="I200" s="485">
        <v>1.8060560271658457</v>
      </c>
      <c r="J200" s="486">
        <v>137.59426274518418</v>
      </c>
      <c r="K200" s="486">
        <v>39.472401790154152</v>
      </c>
      <c r="L200" s="486">
        <v>121.15385496620461</v>
      </c>
      <c r="O200" s="487"/>
    </row>
    <row r="201" spans="1:15" ht="15.75" customHeight="1">
      <c r="A201" s="489"/>
      <c r="B201" s="481" t="s">
        <v>491</v>
      </c>
      <c r="C201" s="482">
        <v>8952</v>
      </c>
      <c r="D201" s="481" t="s">
        <v>1117</v>
      </c>
      <c r="E201" s="483"/>
      <c r="F201" s="484">
        <v>4.258</v>
      </c>
      <c r="G201" s="390">
        <v>26238</v>
      </c>
      <c r="H201" s="390">
        <v>1985142</v>
      </c>
      <c r="I201" s="485">
        <v>1.8103833378166398</v>
      </c>
      <c r="J201" s="486">
        <v>137.86721317267941</v>
      </c>
      <c r="K201" s="486">
        <v>28.16397877797688</v>
      </c>
      <c r="L201" s="486">
        <v>136.9718728561628</v>
      </c>
      <c r="O201" s="487"/>
    </row>
    <row r="202" spans="1:15" ht="15.75" customHeight="1">
      <c r="A202" s="489"/>
      <c r="B202" s="481" t="s">
        <v>607</v>
      </c>
      <c r="C202" s="482">
        <v>8044</v>
      </c>
      <c r="D202" s="481" t="s">
        <v>666</v>
      </c>
      <c r="E202" s="483"/>
      <c r="F202" s="484">
        <v>6.6966000000000001</v>
      </c>
      <c r="G202" s="390">
        <v>6404</v>
      </c>
      <c r="H202" s="390">
        <v>796865</v>
      </c>
      <c r="I202" s="485">
        <v>1.8121777214459163</v>
      </c>
      <c r="J202" s="486">
        <v>156.6395688991532</v>
      </c>
      <c r="K202" s="486">
        <v>50.862265312403814</v>
      </c>
      <c r="L202" s="486">
        <v>225.49359775140536</v>
      </c>
      <c r="O202" s="487"/>
    </row>
    <row r="203" spans="1:15" ht="15.75" customHeight="1">
      <c r="A203" s="489"/>
      <c r="B203" s="481" t="s">
        <v>626</v>
      </c>
      <c r="C203" s="482">
        <v>8627</v>
      </c>
      <c r="D203" s="481" t="s">
        <v>1038</v>
      </c>
      <c r="E203" s="488"/>
      <c r="F203" s="484">
        <v>5.1894</v>
      </c>
      <c r="G203" s="390">
        <v>2054</v>
      </c>
      <c r="H203" s="390">
        <v>193667</v>
      </c>
      <c r="I203" s="485">
        <v>1.8261500410498432</v>
      </c>
      <c r="J203" s="486">
        <v>174.89712696941612</v>
      </c>
      <c r="K203" s="486">
        <v>46.991203703703704</v>
      </c>
      <c r="L203" s="486">
        <v>186.59493670886076</v>
      </c>
      <c r="O203" s="487"/>
    </row>
    <row r="204" spans="1:15" ht="15.75" customHeight="1">
      <c r="A204" s="489"/>
      <c r="B204" s="481" t="s">
        <v>1150</v>
      </c>
      <c r="C204" s="482">
        <v>8400</v>
      </c>
      <c r="D204" s="481" t="s">
        <v>665</v>
      </c>
      <c r="E204" s="483"/>
      <c r="F204" s="484">
        <v>4.5237999999999996</v>
      </c>
      <c r="G204" s="390">
        <v>9216</v>
      </c>
      <c r="H204" s="390">
        <v>746267</v>
      </c>
      <c r="I204" s="485">
        <v>1.8397624442726264</v>
      </c>
      <c r="J204" s="486">
        <v>97.691286038224817</v>
      </c>
      <c r="K204" s="486">
        <v>13.378792786956053</v>
      </c>
      <c r="L204" s="486">
        <v>148.97504340277777</v>
      </c>
      <c r="O204" s="487"/>
    </row>
    <row r="205" spans="1:15" ht="15.75" customHeight="1">
      <c r="A205" s="489"/>
      <c r="B205" s="481" t="s">
        <v>1151</v>
      </c>
      <c r="C205" s="482">
        <v>8055</v>
      </c>
      <c r="D205" s="481" t="s">
        <v>666</v>
      </c>
      <c r="E205" s="483"/>
      <c r="F205" s="484">
        <v>4.9040999999999997</v>
      </c>
      <c r="G205" s="390">
        <v>23250</v>
      </c>
      <c r="H205" s="390">
        <v>2059525</v>
      </c>
      <c r="I205" s="485">
        <v>1.8413410859300081</v>
      </c>
      <c r="J205" s="486">
        <v>202.62938492999842</v>
      </c>
      <c r="K205" s="486">
        <v>45.407802422526352</v>
      </c>
      <c r="L205" s="486">
        <v>163.10916129032259</v>
      </c>
      <c r="O205" s="487"/>
    </row>
    <row r="206" spans="1:15" ht="15.75" customHeight="1">
      <c r="A206" s="489"/>
      <c r="B206" s="481" t="s">
        <v>348</v>
      </c>
      <c r="C206" s="482">
        <v>8157</v>
      </c>
      <c r="D206" s="481" t="s">
        <v>658</v>
      </c>
      <c r="E206" s="483"/>
      <c r="F206" s="484">
        <v>6.4641999999999999</v>
      </c>
      <c r="G206" s="390">
        <v>74679</v>
      </c>
      <c r="H206" s="390">
        <v>8930862</v>
      </c>
      <c r="I206" s="485">
        <v>1.8469768091814653</v>
      </c>
      <c r="J206" s="486">
        <v>163.01126600845566</v>
      </c>
      <c r="K206" s="486">
        <v>66.778655437057708</v>
      </c>
      <c r="L206" s="486">
        <v>221.09297732838297</v>
      </c>
      <c r="O206" s="487"/>
    </row>
    <row r="207" spans="1:15" ht="15.75" customHeight="1">
      <c r="A207" s="489"/>
      <c r="B207" s="481" t="s">
        <v>618</v>
      </c>
      <c r="C207" s="482">
        <v>8487</v>
      </c>
      <c r="D207" s="481" t="s">
        <v>1152</v>
      </c>
      <c r="E207" s="483"/>
      <c r="F207" s="484">
        <v>4.1001000000000003</v>
      </c>
      <c r="G207" s="390">
        <v>34007</v>
      </c>
      <c r="H207" s="390">
        <v>2455898</v>
      </c>
      <c r="I207" s="485">
        <v>1.8538054104852888</v>
      </c>
      <c r="J207" s="486">
        <v>113.09320520238485</v>
      </c>
      <c r="K207" s="486">
        <v>43.163773584905663</v>
      </c>
      <c r="L207" s="486">
        <v>133.21893196781272</v>
      </c>
      <c r="O207" s="487"/>
    </row>
    <row r="208" spans="1:15" ht="15.75" customHeight="1">
      <c r="A208" s="489"/>
      <c r="B208" s="481" t="s">
        <v>437</v>
      </c>
      <c r="C208" s="482">
        <v>8803</v>
      </c>
      <c r="D208" s="481" t="s">
        <v>1127</v>
      </c>
      <c r="E208" s="483"/>
      <c r="F208" s="484">
        <v>4.4009</v>
      </c>
      <c r="G208" s="390">
        <v>15794</v>
      </c>
      <c r="H208" s="390">
        <v>1240099</v>
      </c>
      <c r="I208" s="485">
        <v>1.865285755411463</v>
      </c>
      <c r="J208" s="486">
        <v>198.46284969985277</v>
      </c>
      <c r="K208" s="486">
        <v>49.933571185864764</v>
      </c>
      <c r="L208" s="486">
        <v>146.45681904520703</v>
      </c>
      <c r="O208" s="487"/>
    </row>
    <row r="209" spans="1:15" ht="15.75" customHeight="1">
      <c r="A209" s="489"/>
      <c r="B209" s="481" t="s">
        <v>619</v>
      </c>
      <c r="C209" s="482">
        <v>8488</v>
      </c>
      <c r="D209" s="481" t="s">
        <v>1113</v>
      </c>
      <c r="E209" s="483" t="s">
        <v>1040</v>
      </c>
      <c r="F209" s="484">
        <v>6.8231000000000002</v>
      </c>
      <c r="G209" s="390">
        <v>4413</v>
      </c>
      <c r="H209" s="390">
        <v>560279</v>
      </c>
      <c r="I209" s="485">
        <v>1.8664718827584115</v>
      </c>
      <c r="J209" s="486">
        <v>44.074186550976137</v>
      </c>
      <c r="K209" s="486">
        <v>0</v>
      </c>
      <c r="L209" s="486">
        <v>236.96918196238386</v>
      </c>
      <c r="O209" s="487"/>
    </row>
    <row r="210" spans="1:15" ht="15.75" customHeight="1">
      <c r="A210" s="489"/>
      <c r="B210" s="481" t="s">
        <v>1153</v>
      </c>
      <c r="C210" s="482">
        <v>8400</v>
      </c>
      <c r="D210" s="481" t="s">
        <v>665</v>
      </c>
      <c r="E210" s="483"/>
      <c r="F210" s="484">
        <v>5.0712999999999999</v>
      </c>
      <c r="G210" s="390">
        <v>12351</v>
      </c>
      <c r="H210" s="390">
        <v>1135389</v>
      </c>
      <c r="I210" s="485">
        <v>1.8680161601001948</v>
      </c>
      <c r="J210" s="486">
        <v>131.59388028002832</v>
      </c>
      <c r="K210" s="486">
        <v>61.805490011011486</v>
      </c>
      <c r="L210" s="486">
        <v>171.72091328637356</v>
      </c>
      <c r="O210" s="487"/>
    </row>
    <row r="211" spans="1:15" ht="15.75" customHeight="1">
      <c r="A211" s="489"/>
      <c r="B211" s="481" t="s">
        <v>41</v>
      </c>
      <c r="C211" s="482">
        <v>8105</v>
      </c>
      <c r="D211" s="481" t="s">
        <v>1019</v>
      </c>
      <c r="E211" s="483"/>
      <c r="F211" s="484">
        <v>3.4628000000000001</v>
      </c>
      <c r="G211" s="390">
        <v>18065</v>
      </c>
      <c r="H211" s="390">
        <v>1079485</v>
      </c>
      <c r="I211" s="485">
        <v>1.8686901624385703</v>
      </c>
      <c r="J211" s="486">
        <v>150.74376310272535</v>
      </c>
      <c r="K211" s="486">
        <v>31.047492717436537</v>
      </c>
      <c r="L211" s="486">
        <v>111.6647107666759</v>
      </c>
      <c r="O211" s="487"/>
    </row>
    <row r="212" spans="1:15" ht="15.75" customHeight="1">
      <c r="A212" s="489"/>
      <c r="B212" s="481" t="s">
        <v>522</v>
      </c>
      <c r="C212" s="482">
        <v>8051</v>
      </c>
      <c r="D212" s="481" t="s">
        <v>666</v>
      </c>
      <c r="E212" s="483"/>
      <c r="F212" s="484">
        <v>4.1444999999999999</v>
      </c>
      <c r="G212" s="390">
        <v>6361</v>
      </c>
      <c r="H212" s="390">
        <v>466840</v>
      </c>
      <c r="I212" s="485">
        <v>1.8723716905149517</v>
      </c>
      <c r="J212" s="486">
        <v>141.5238897396631</v>
      </c>
      <c r="K212" s="486">
        <v>47.546707503828486</v>
      </c>
      <c r="L212" s="486">
        <v>137.41518629146361</v>
      </c>
      <c r="O212" s="487"/>
    </row>
    <row r="213" spans="1:15" ht="15.75" customHeight="1">
      <c r="A213" s="489"/>
      <c r="B213" s="481" t="s">
        <v>1154</v>
      </c>
      <c r="C213" s="482">
        <v>8008</v>
      </c>
      <c r="D213" s="481" t="s">
        <v>666</v>
      </c>
      <c r="E213" s="483"/>
      <c r="F213" s="484">
        <v>5.4969000000000001</v>
      </c>
      <c r="G213" s="390">
        <v>16465</v>
      </c>
      <c r="H213" s="390">
        <v>1653726</v>
      </c>
      <c r="I213" s="485">
        <v>1.8742669583715803</v>
      </c>
      <c r="J213" s="486">
        <v>183.76959646839097</v>
      </c>
      <c r="K213" s="486">
        <v>44.381735108931856</v>
      </c>
      <c r="L213" s="486">
        <v>188.2492559975706</v>
      </c>
      <c r="O213" s="487"/>
    </row>
    <row r="214" spans="1:15" ht="15.75" customHeight="1">
      <c r="A214" s="489"/>
      <c r="B214" s="481" t="s">
        <v>125</v>
      </c>
      <c r="C214" s="482">
        <v>8820</v>
      </c>
      <c r="D214" s="481" t="s">
        <v>1146</v>
      </c>
      <c r="E214" s="483"/>
      <c r="F214" s="484">
        <v>3.8860000000000001</v>
      </c>
      <c r="G214" s="390">
        <v>15264</v>
      </c>
      <c r="H214" s="390">
        <v>1041314</v>
      </c>
      <c r="I214" s="485">
        <v>1.8806882458125023</v>
      </c>
      <c r="J214" s="486">
        <v>120.71776022522874</v>
      </c>
      <c r="K214" s="486">
        <v>7.9900680378509428</v>
      </c>
      <c r="L214" s="486">
        <v>128.30103511530399</v>
      </c>
      <c r="O214" s="487"/>
    </row>
    <row r="215" spans="1:15" ht="15.75" customHeight="1">
      <c r="A215" s="489"/>
      <c r="B215" s="481" t="s">
        <v>1155</v>
      </c>
      <c r="C215" s="482">
        <v>8126</v>
      </c>
      <c r="D215" s="481" t="s">
        <v>1156</v>
      </c>
      <c r="E215" s="483"/>
      <c r="F215" s="484">
        <v>5.6368999999999998</v>
      </c>
      <c r="G215" s="390">
        <v>13243</v>
      </c>
      <c r="H215" s="390">
        <v>1367194</v>
      </c>
      <c r="I215" s="485">
        <v>1.8997340538358127</v>
      </c>
      <c r="J215" s="486">
        <v>265.33934909008531</v>
      </c>
      <c r="K215" s="486">
        <v>88.848448236804344</v>
      </c>
      <c r="L215" s="486">
        <v>196.12663293815601</v>
      </c>
      <c r="O215" s="487"/>
    </row>
    <row r="216" spans="1:15" ht="15.75" customHeight="1">
      <c r="A216" s="489"/>
      <c r="B216" s="481" t="s">
        <v>252</v>
      </c>
      <c r="C216" s="482">
        <v>8055</v>
      </c>
      <c r="D216" s="481" t="s">
        <v>666</v>
      </c>
      <c r="E216" s="483"/>
      <c r="F216" s="484">
        <v>4.5667</v>
      </c>
      <c r="G216" s="390">
        <v>6280</v>
      </c>
      <c r="H216" s="390">
        <v>508462</v>
      </c>
      <c r="I216" s="485">
        <v>1.9020044762440458</v>
      </c>
      <c r="J216" s="486">
        <v>185.96881606765328</v>
      </c>
      <c r="K216" s="486">
        <v>66.082532964349667</v>
      </c>
      <c r="L216" s="486">
        <v>164.50344180225281</v>
      </c>
      <c r="O216" s="487"/>
    </row>
    <row r="217" spans="1:15" ht="15.75" customHeight="1">
      <c r="A217" s="489"/>
      <c r="B217" s="481" t="s">
        <v>165</v>
      </c>
      <c r="C217" s="482">
        <v>8125</v>
      </c>
      <c r="D217" s="481" t="s">
        <v>1157</v>
      </c>
      <c r="E217" s="483"/>
      <c r="F217" s="484">
        <v>5.2473000000000001</v>
      </c>
      <c r="G217" s="390">
        <v>27396</v>
      </c>
      <c r="H217" s="390">
        <v>2614820</v>
      </c>
      <c r="I217" s="485">
        <v>1.9123442531417076</v>
      </c>
      <c r="J217" s="486">
        <v>179.01457306322192</v>
      </c>
      <c r="K217" s="486">
        <v>32.168661168626073</v>
      </c>
      <c r="L217" s="486">
        <v>182.52431011826545</v>
      </c>
      <c r="O217" s="487"/>
    </row>
    <row r="218" spans="1:15" ht="15.75" customHeight="1">
      <c r="A218" s="489"/>
      <c r="B218" s="481" t="s">
        <v>594</v>
      </c>
      <c r="C218" s="482">
        <v>8810</v>
      </c>
      <c r="D218" s="481" t="s">
        <v>661</v>
      </c>
      <c r="E218" s="483"/>
      <c r="F218" s="484">
        <v>4.3696999999999999</v>
      </c>
      <c r="G218" s="390">
        <v>21275</v>
      </c>
      <c r="H218" s="390">
        <v>1657209</v>
      </c>
      <c r="I218" s="485">
        <v>1.9134900908696488</v>
      </c>
      <c r="J218" s="486">
        <v>144.01289445304076</v>
      </c>
      <c r="K218" s="486">
        <v>51.486875872315522</v>
      </c>
      <c r="L218" s="486">
        <v>149.05066980023503</v>
      </c>
      <c r="O218" s="487"/>
    </row>
    <row r="219" spans="1:15" ht="15.75" customHeight="1">
      <c r="A219" s="489"/>
      <c r="B219" s="481" t="s">
        <v>145</v>
      </c>
      <c r="C219" s="482">
        <v>8708</v>
      </c>
      <c r="D219" s="481" t="s">
        <v>1024</v>
      </c>
      <c r="E219" s="483"/>
      <c r="F219" s="484">
        <v>4.6764999999999999</v>
      </c>
      <c r="G219" s="390">
        <v>20609</v>
      </c>
      <c r="H219" s="390">
        <v>1731756</v>
      </c>
      <c r="I219" s="485">
        <v>1.9694881957966366</v>
      </c>
      <c r="J219" s="486">
        <v>164.08982679331243</v>
      </c>
      <c r="K219" s="486">
        <v>9.2239324301149033</v>
      </c>
      <c r="L219" s="486">
        <v>165.49434712989472</v>
      </c>
      <c r="O219" s="487"/>
    </row>
    <row r="220" spans="1:15" ht="15.75" customHeight="1">
      <c r="A220" s="489"/>
      <c r="B220" s="481" t="s">
        <v>377</v>
      </c>
      <c r="C220" s="482">
        <v>8044</v>
      </c>
      <c r="D220" s="481" t="s">
        <v>666</v>
      </c>
      <c r="E220" s="483"/>
      <c r="F220" s="484">
        <v>5.1327999999999996</v>
      </c>
      <c r="G220" s="390">
        <v>6094</v>
      </c>
      <c r="H220" s="390">
        <v>566089</v>
      </c>
      <c r="I220" s="485">
        <v>1.9702997231884032</v>
      </c>
      <c r="J220" s="486">
        <v>182.79546884833229</v>
      </c>
      <c r="K220" s="486">
        <v>49.846440204746393</v>
      </c>
      <c r="L220" s="486">
        <v>183.39514420726741</v>
      </c>
      <c r="O220" s="487"/>
    </row>
    <row r="221" spans="1:15" ht="15.75" customHeight="1">
      <c r="A221" s="489"/>
      <c r="B221" s="481" t="s">
        <v>51</v>
      </c>
      <c r="C221" s="482">
        <v>8158</v>
      </c>
      <c r="D221" s="481" t="s">
        <v>1158</v>
      </c>
      <c r="E221" s="483"/>
      <c r="F221" s="484">
        <v>4.1348000000000003</v>
      </c>
      <c r="G221" s="390">
        <v>4911</v>
      </c>
      <c r="H221" s="390">
        <v>359461</v>
      </c>
      <c r="I221" s="485">
        <v>1.9706310281226613</v>
      </c>
      <c r="J221" s="486">
        <v>154.81742316303684</v>
      </c>
      <c r="K221" s="486">
        <v>49.191939751679222</v>
      </c>
      <c r="L221" s="486">
        <v>144.24048055385867</v>
      </c>
      <c r="O221" s="487"/>
    </row>
    <row r="222" spans="1:15" ht="15.75" customHeight="1">
      <c r="A222" s="489"/>
      <c r="B222" s="481" t="s">
        <v>603</v>
      </c>
      <c r="C222" s="482">
        <v>8032</v>
      </c>
      <c r="D222" s="481" t="s">
        <v>666</v>
      </c>
      <c r="E222" s="483"/>
      <c r="F222" s="484">
        <v>6.2710999999999997</v>
      </c>
      <c r="G222" s="390">
        <v>4848</v>
      </c>
      <c r="H222" s="390">
        <v>561987</v>
      </c>
      <c r="I222" s="485">
        <v>1.9969465485856435</v>
      </c>
      <c r="J222" s="486">
        <v>142.47542924807578</v>
      </c>
      <c r="K222" s="486">
        <v>53.852748942714342</v>
      </c>
      <c r="L222" s="486">
        <v>231.48886138613861</v>
      </c>
      <c r="O222" s="487"/>
    </row>
    <row r="223" spans="1:15" ht="15.75" customHeight="1">
      <c r="A223" s="489"/>
      <c r="B223" s="481" t="s">
        <v>472</v>
      </c>
      <c r="C223" s="482">
        <v>8125</v>
      </c>
      <c r="D223" s="481" t="s">
        <v>1157</v>
      </c>
      <c r="E223" s="488"/>
      <c r="F223" s="484">
        <v>5.3483000000000001</v>
      </c>
      <c r="G223" s="390">
        <v>9333</v>
      </c>
      <c r="H223" s="390">
        <v>906438</v>
      </c>
      <c r="I223" s="485">
        <v>2.0176713685878132</v>
      </c>
      <c r="J223" s="486">
        <v>219.98256462240244</v>
      </c>
      <c r="K223" s="486">
        <v>90.553674607197166</v>
      </c>
      <c r="L223" s="486">
        <v>196.41283924843424</v>
      </c>
      <c r="O223" s="487"/>
    </row>
    <row r="224" spans="1:15" ht="15.75" customHeight="1">
      <c r="A224" s="489"/>
      <c r="B224" s="481" t="s">
        <v>441</v>
      </c>
      <c r="C224" s="482">
        <v>8494</v>
      </c>
      <c r="D224" s="481" t="s">
        <v>1026</v>
      </c>
      <c r="E224" s="483"/>
      <c r="F224" s="484">
        <v>5.0891000000000002</v>
      </c>
      <c r="G224" s="390">
        <v>13526</v>
      </c>
      <c r="H224" s="390">
        <v>1248211</v>
      </c>
      <c r="I224" s="485">
        <v>2.0185433392271017</v>
      </c>
      <c r="J224" s="486">
        <v>123.19300317366596</v>
      </c>
      <c r="K224" s="486">
        <v>51.789873791423723</v>
      </c>
      <c r="L224" s="486">
        <v>186.27591305633595</v>
      </c>
      <c r="O224" s="487"/>
    </row>
    <row r="225" spans="1:15" ht="15.75" customHeight="1">
      <c r="A225" s="489"/>
      <c r="B225" s="481" t="s">
        <v>36</v>
      </c>
      <c r="C225" s="482">
        <v>8302</v>
      </c>
      <c r="D225" s="481" t="s">
        <v>1159</v>
      </c>
      <c r="E225" s="483"/>
      <c r="F225" s="484">
        <v>4.1912000000000003</v>
      </c>
      <c r="G225" s="390">
        <v>47125</v>
      </c>
      <c r="H225" s="390">
        <v>3502479</v>
      </c>
      <c r="I225" s="485">
        <v>2.0236755166840399</v>
      </c>
      <c r="J225" s="486">
        <v>124.83642287151783</v>
      </c>
      <c r="K225" s="486">
        <v>45.939565764242559</v>
      </c>
      <c r="L225" s="486">
        <v>150.40596286472149</v>
      </c>
      <c r="O225" s="487"/>
    </row>
    <row r="226" spans="1:15" ht="15.75" customHeight="1">
      <c r="A226" s="489"/>
      <c r="B226" s="481" t="s">
        <v>436</v>
      </c>
      <c r="C226" s="482">
        <v>8805</v>
      </c>
      <c r="D226" s="481" t="s">
        <v>1160</v>
      </c>
      <c r="E226" s="483"/>
      <c r="F226" s="484">
        <v>4.5590999999999999</v>
      </c>
      <c r="G226" s="390">
        <v>22941</v>
      </c>
      <c r="H226" s="390">
        <v>1873863</v>
      </c>
      <c r="I226" s="485">
        <v>2.0273349759294037</v>
      </c>
      <c r="J226" s="486">
        <v>139.70256388306296</v>
      </c>
      <c r="K226" s="486">
        <v>55.357231519924667</v>
      </c>
      <c r="L226" s="486">
        <v>165.59644304956191</v>
      </c>
      <c r="O226" s="487"/>
    </row>
    <row r="227" spans="1:15" ht="15.75" customHeight="1">
      <c r="A227" s="489"/>
      <c r="B227" s="481" t="s">
        <v>380</v>
      </c>
      <c r="C227" s="482">
        <v>8008</v>
      </c>
      <c r="D227" s="481" t="s">
        <v>666</v>
      </c>
      <c r="E227" s="483" t="s">
        <v>1040</v>
      </c>
      <c r="F227" s="484">
        <v>13.670999999999999</v>
      </c>
      <c r="G227" s="390">
        <v>8179</v>
      </c>
      <c r="H227" s="390">
        <v>2158608</v>
      </c>
      <c r="I227" s="485">
        <v>2.0685983745080163</v>
      </c>
      <c r="J227" s="486">
        <v>120.41157480777132</v>
      </c>
      <c r="K227" s="486">
        <v>115.02564555026174</v>
      </c>
      <c r="L227" s="486">
        <v>545.94608142804748</v>
      </c>
      <c r="O227" s="487"/>
    </row>
    <row r="228" spans="1:15" ht="15.75" customHeight="1">
      <c r="A228" s="489"/>
      <c r="B228" s="481" t="s">
        <v>1161</v>
      </c>
      <c r="C228" s="482">
        <v>8049</v>
      </c>
      <c r="D228" s="481" t="s">
        <v>666</v>
      </c>
      <c r="E228" s="483"/>
      <c r="F228" s="484">
        <v>3.3862000000000001</v>
      </c>
      <c r="G228" s="390">
        <v>9963</v>
      </c>
      <c r="H228" s="390">
        <v>580094</v>
      </c>
      <c r="I228" s="485">
        <v>2.0746620375318483</v>
      </c>
      <c r="J228" s="486">
        <v>124.51318101933217</v>
      </c>
      <c r="K228" s="486">
        <v>27.338886545761284</v>
      </c>
      <c r="L228" s="486">
        <v>120.79684833885376</v>
      </c>
      <c r="O228" s="487"/>
    </row>
    <row r="229" spans="1:15" ht="15.75" customHeight="1">
      <c r="A229" s="489"/>
      <c r="B229" s="481" t="s">
        <v>579</v>
      </c>
      <c r="C229" s="482">
        <v>8044</v>
      </c>
      <c r="D229" s="481" t="s">
        <v>666</v>
      </c>
      <c r="E229" s="483"/>
      <c r="F229" s="484">
        <v>6.5879000000000003</v>
      </c>
      <c r="G229" s="390">
        <v>3952</v>
      </c>
      <c r="H229" s="390">
        <v>483160</v>
      </c>
      <c r="I229" s="485">
        <v>2.0839659740044705</v>
      </c>
      <c r="J229" s="486">
        <v>234.64654333008764</v>
      </c>
      <c r="K229" s="486">
        <v>73.337175085826388</v>
      </c>
      <c r="L229" s="486">
        <v>254.77960526315789</v>
      </c>
      <c r="O229" s="487"/>
    </row>
    <row r="230" spans="1:15" ht="15.75" customHeight="1">
      <c r="A230" s="489"/>
      <c r="B230" s="481" t="s">
        <v>204</v>
      </c>
      <c r="C230" s="482">
        <v>8405</v>
      </c>
      <c r="D230" s="481" t="s">
        <v>665</v>
      </c>
      <c r="E230" s="483"/>
      <c r="F230" s="484">
        <v>4.9490999999999996</v>
      </c>
      <c r="G230" s="390">
        <v>35718</v>
      </c>
      <c r="H230" s="390">
        <v>3196097</v>
      </c>
      <c r="I230" s="485">
        <v>2.1441395552137497</v>
      </c>
      <c r="J230" s="486">
        <v>130.146752092784</v>
      </c>
      <c r="K230" s="486">
        <v>12.985034887991187</v>
      </c>
      <c r="L230" s="486">
        <v>191.86063049442859</v>
      </c>
      <c r="O230" s="487"/>
    </row>
    <row r="231" spans="1:15" ht="15.75" customHeight="1">
      <c r="A231" s="489"/>
      <c r="B231" s="481" t="s">
        <v>470</v>
      </c>
      <c r="C231" s="482">
        <v>8952</v>
      </c>
      <c r="D231" s="481" t="s">
        <v>1117</v>
      </c>
      <c r="E231" s="483"/>
      <c r="F231" s="484">
        <v>8.1402999999999999</v>
      </c>
      <c r="G231" s="390">
        <v>3621</v>
      </c>
      <c r="H231" s="390">
        <v>555121</v>
      </c>
      <c r="I231" s="485">
        <v>2.19095476481704</v>
      </c>
      <c r="J231" s="486">
        <v>35.978458989229495</v>
      </c>
      <c r="K231" s="486">
        <v>33.464533333333335</v>
      </c>
      <c r="L231" s="486">
        <v>335.88649544324772</v>
      </c>
      <c r="O231" s="487"/>
    </row>
    <row r="232" spans="1:15" ht="15.75" customHeight="1">
      <c r="A232" s="489"/>
      <c r="B232" s="481" t="s">
        <v>1162</v>
      </c>
      <c r="C232" s="482">
        <v>8004</v>
      </c>
      <c r="D232" s="481" t="s">
        <v>666</v>
      </c>
      <c r="E232" s="483"/>
      <c r="F232" s="484">
        <v>5.4393000000000002</v>
      </c>
      <c r="G232" s="390">
        <v>15933</v>
      </c>
      <c r="H232" s="390">
        <v>1581935</v>
      </c>
      <c r="I232" s="485">
        <v>2.2706362777231681</v>
      </c>
      <c r="J232" s="486">
        <v>173.00337605501718</v>
      </c>
      <c r="K232" s="486">
        <v>102.86927164738981</v>
      </c>
      <c r="L232" s="486">
        <v>225.44398418376954</v>
      </c>
      <c r="O232" s="487"/>
    </row>
    <row r="233" spans="1:15" ht="15.75" customHeight="1">
      <c r="A233" s="489"/>
      <c r="B233" s="481" t="s">
        <v>310</v>
      </c>
      <c r="C233" s="482">
        <v>8044</v>
      </c>
      <c r="D233" s="481" t="s">
        <v>666</v>
      </c>
      <c r="E233" s="483"/>
      <c r="F233" s="484">
        <v>4.2188999999999997</v>
      </c>
      <c r="G233" s="390">
        <v>9646</v>
      </c>
      <c r="H233" s="390">
        <v>722268</v>
      </c>
      <c r="I233" s="485">
        <v>2.2829406812983546</v>
      </c>
      <c r="J233" s="486">
        <v>228.39692962995829</v>
      </c>
      <c r="K233" s="486">
        <v>20.823880841312711</v>
      </c>
      <c r="L233" s="486">
        <v>170.94080447854031</v>
      </c>
      <c r="O233" s="487"/>
    </row>
    <row r="234" spans="1:15" ht="15.75" customHeight="1">
      <c r="A234" s="489"/>
      <c r="B234" s="481" t="s">
        <v>1163</v>
      </c>
      <c r="C234" s="482">
        <v>8152</v>
      </c>
      <c r="D234" s="481" t="s">
        <v>1164</v>
      </c>
      <c r="E234" s="483"/>
      <c r="F234" s="484">
        <v>4.5422000000000002</v>
      </c>
      <c r="G234" s="390">
        <v>25792</v>
      </c>
      <c r="H234" s="390">
        <v>2098017</v>
      </c>
      <c r="I234" s="485">
        <v>2.3799745187956054</v>
      </c>
      <c r="J234" s="486">
        <v>139.64298414579937</v>
      </c>
      <c r="K234" s="486">
        <v>65.432436401013177</v>
      </c>
      <c r="L234" s="486">
        <v>193.59595998759306</v>
      </c>
      <c r="O234" s="487"/>
    </row>
    <row r="235" spans="1:15" ht="15.75" customHeight="1">
      <c r="A235" s="489"/>
      <c r="B235" s="481" t="s">
        <v>621</v>
      </c>
      <c r="C235" s="482">
        <v>8049</v>
      </c>
      <c r="D235" s="481" t="s">
        <v>666</v>
      </c>
      <c r="E235" s="483"/>
      <c r="F235" s="484">
        <v>5.5612000000000004</v>
      </c>
      <c r="G235" s="390">
        <v>2828</v>
      </c>
      <c r="H235" s="390">
        <v>287675</v>
      </c>
      <c r="I235" s="485">
        <v>2.3880559659337792</v>
      </c>
      <c r="J235" s="486">
        <v>160.71637228260869</v>
      </c>
      <c r="K235" s="486">
        <v>77.474926253687315</v>
      </c>
      <c r="L235" s="486">
        <v>242.92220650636492</v>
      </c>
      <c r="O235" s="487"/>
    </row>
    <row r="236" spans="1:15" ht="15.75" customHeight="1">
      <c r="A236" s="489"/>
      <c r="B236" s="481" t="s">
        <v>558</v>
      </c>
      <c r="C236" s="482">
        <v>8610</v>
      </c>
      <c r="D236" s="481" t="s">
        <v>664</v>
      </c>
      <c r="E236" s="483"/>
      <c r="F236" s="484">
        <v>5.2869000000000002</v>
      </c>
      <c r="G236" s="390">
        <v>4462</v>
      </c>
      <c r="H236" s="390">
        <v>426133</v>
      </c>
      <c r="I236" s="485">
        <v>2.4468417137372604</v>
      </c>
      <c r="J236" s="486">
        <v>155.95924189932748</v>
      </c>
      <c r="K236" s="486">
        <v>73.431628286121864</v>
      </c>
      <c r="L236" s="486">
        <v>234.91346973572038</v>
      </c>
      <c r="O236" s="487"/>
    </row>
    <row r="237" spans="1:15" ht="15.75" customHeight="1">
      <c r="A237" s="489"/>
      <c r="B237" s="481" t="s">
        <v>456</v>
      </c>
      <c r="C237" s="482">
        <v>8002</v>
      </c>
      <c r="D237" s="481" t="s">
        <v>666</v>
      </c>
      <c r="E237" s="483"/>
      <c r="F237" s="484">
        <v>4.6917</v>
      </c>
      <c r="G237" s="390">
        <v>7041</v>
      </c>
      <c r="H237" s="390">
        <v>593433</v>
      </c>
      <c r="I237" s="485">
        <v>2.5145787308761056</v>
      </c>
      <c r="J237" s="486">
        <v>236.96644844517186</v>
      </c>
      <c r="K237" s="486">
        <v>62.9683578832515</v>
      </c>
      <c r="L237" s="486">
        <v>212.02650602409639</v>
      </c>
      <c r="O237" s="487"/>
    </row>
    <row r="238" spans="1:15" ht="15.75" customHeight="1">
      <c r="A238" s="489"/>
      <c r="B238" s="481" t="s">
        <v>630</v>
      </c>
      <c r="C238" s="482">
        <v>8620</v>
      </c>
      <c r="D238" s="481" t="s">
        <v>1015</v>
      </c>
      <c r="E238" s="483"/>
      <c r="F238" s="484">
        <v>4.7779999999999996</v>
      </c>
      <c r="G238" s="390">
        <v>3481</v>
      </c>
      <c r="H238" s="390">
        <v>299573</v>
      </c>
      <c r="I238" s="485">
        <v>2.541253717791657</v>
      </c>
      <c r="J238" s="486">
        <v>200.95684239278884</v>
      </c>
      <c r="K238" s="486">
        <v>80.886369844304838</v>
      </c>
      <c r="L238" s="486">
        <v>218.69893708704396</v>
      </c>
      <c r="O238" s="487"/>
    </row>
    <row r="239" spans="1:15" ht="15.75" customHeight="1">
      <c r="A239" s="489"/>
      <c r="B239" s="481" t="s">
        <v>633</v>
      </c>
      <c r="C239" s="482">
        <v>8307</v>
      </c>
      <c r="D239" s="481" t="s">
        <v>1109</v>
      </c>
      <c r="E239" s="483"/>
      <c r="F239" s="484">
        <v>3.7886000000000002</v>
      </c>
      <c r="G239" s="390">
        <v>7177</v>
      </c>
      <c r="H239" s="390">
        <v>475632</v>
      </c>
      <c r="I239" s="485">
        <v>2.6369272883237462</v>
      </c>
      <c r="J239" s="486">
        <v>125.64481447489183</v>
      </c>
      <c r="K239" s="486">
        <v>51.044703595724002</v>
      </c>
      <c r="L239" s="486">
        <v>174.7536575170684</v>
      </c>
      <c r="O239" s="487"/>
    </row>
    <row r="240" spans="1:15" ht="15.75" customHeight="1">
      <c r="A240" s="489"/>
      <c r="B240" s="481" t="s">
        <v>1165</v>
      </c>
      <c r="C240" s="482">
        <v>8005</v>
      </c>
      <c r="D240" s="481" t="s">
        <v>666</v>
      </c>
      <c r="E240" s="483"/>
      <c r="F240" s="484">
        <v>4.8769999999999998</v>
      </c>
      <c r="G240" s="390">
        <v>6233</v>
      </c>
      <c r="H240" s="390">
        <v>548749</v>
      </c>
      <c r="I240" s="485">
        <v>3.3601683101017041</v>
      </c>
      <c r="J240" s="486">
        <v>183.19957277998168</v>
      </c>
      <c r="K240" s="486">
        <v>117.99715227817745</v>
      </c>
      <c r="L240" s="486">
        <v>295.82688913845658</v>
      </c>
      <c r="O240" s="487"/>
    </row>
    <row r="241" spans="1:15" ht="15.75" customHeight="1">
      <c r="A241" s="489"/>
      <c r="B241" s="481" t="s">
        <v>1166</v>
      </c>
      <c r="C241" s="482">
        <v>8032</v>
      </c>
      <c r="D241" s="481" t="s">
        <v>666</v>
      </c>
      <c r="E241" s="483"/>
      <c r="F241" s="484">
        <v>7.1853999999999996</v>
      </c>
      <c r="G241" s="390">
        <v>4367</v>
      </c>
      <c r="H241" s="390">
        <v>586084</v>
      </c>
      <c r="I241" s="485">
        <v>3.5973188143679065</v>
      </c>
      <c r="J241" s="486">
        <v>222.41204118173678</v>
      </c>
      <c r="K241" s="486">
        <v>193.28424350940017</v>
      </c>
      <c r="L241" s="486">
        <v>482.78703915731626</v>
      </c>
      <c r="O241" s="487"/>
    </row>
    <row r="242" spans="1:15" ht="15.75" customHeight="1">
      <c r="A242" s="489"/>
      <c r="B242" s="481" t="s">
        <v>355</v>
      </c>
      <c r="C242" s="482">
        <v>8630</v>
      </c>
      <c r="D242" s="481" t="s">
        <v>1013</v>
      </c>
      <c r="E242" s="483">
        <v>2</v>
      </c>
      <c r="F242" s="484" t="s">
        <v>961</v>
      </c>
      <c r="G242" s="484" t="s">
        <v>961</v>
      </c>
      <c r="H242" s="484" t="s">
        <v>961</v>
      </c>
      <c r="I242" s="485" t="s">
        <v>961</v>
      </c>
      <c r="J242" s="486">
        <v>106.86252139189961</v>
      </c>
      <c r="K242" s="486">
        <v>65.92602739726027</v>
      </c>
      <c r="L242" s="484" t="s">
        <v>961</v>
      </c>
      <c r="O242" s="487"/>
    </row>
    <row r="243" spans="1:15" ht="14.25">
      <c r="A243" s="491"/>
      <c r="B243" s="481"/>
      <c r="C243" s="481"/>
      <c r="D243" s="481"/>
      <c r="E243" s="492"/>
      <c r="F243" s="493"/>
      <c r="G243" s="493"/>
      <c r="H243" s="493"/>
      <c r="I243" s="494"/>
      <c r="J243" s="495"/>
      <c r="K243" s="495"/>
      <c r="L243" s="495"/>
    </row>
    <row r="244" spans="1:15" s="502" customFormat="1" ht="24.75" customHeight="1">
      <c r="A244" s="496"/>
      <c r="B244" s="497" t="s">
        <v>1167</v>
      </c>
      <c r="C244" s="497"/>
      <c r="D244" s="497"/>
      <c r="E244" s="498"/>
      <c r="F244" s="499"/>
      <c r="G244" s="499"/>
      <c r="H244" s="499"/>
      <c r="I244" s="500">
        <v>1.5283033763378959</v>
      </c>
      <c r="J244" s="501">
        <v>151.76906755992994</v>
      </c>
      <c r="K244" s="501">
        <v>51.45830286202802</v>
      </c>
      <c r="L244" s="501">
        <v>146.31689424922749</v>
      </c>
    </row>
    <row r="245" spans="1:15" ht="15">
      <c r="A245" s="503" t="s">
        <v>1168</v>
      </c>
      <c r="B245" s="50"/>
      <c r="C245" s="50"/>
      <c r="D245" s="50"/>
      <c r="E245" s="50"/>
      <c r="F245" s="50"/>
      <c r="G245" s="50"/>
      <c r="H245" s="50"/>
      <c r="I245" s="50"/>
      <c r="J245" s="50"/>
      <c r="K245" s="50"/>
      <c r="L245" s="50"/>
    </row>
    <row r="246" spans="1:15">
      <c r="B246" s="423" t="s">
        <v>1169</v>
      </c>
      <c r="C246" s="504"/>
      <c r="D246" s="504"/>
      <c r="E246" s="505"/>
      <c r="F246" s="505"/>
      <c r="G246" s="505"/>
      <c r="H246" s="505"/>
      <c r="I246" s="504"/>
      <c r="J246" s="504"/>
      <c r="K246" s="504"/>
      <c r="L246" s="504"/>
    </row>
    <row r="247" spans="1:15">
      <c r="B247" s="423"/>
      <c r="C247" s="423"/>
      <c r="D247" s="423"/>
      <c r="E247" s="505"/>
      <c r="F247" s="505"/>
      <c r="G247" s="505"/>
      <c r="H247" s="505"/>
      <c r="I247" s="504"/>
      <c r="J247" s="504"/>
      <c r="K247" s="504"/>
      <c r="L247" s="504"/>
    </row>
    <row r="248" spans="1:15">
      <c r="B248" s="423" t="s">
        <v>1170</v>
      </c>
      <c r="C248" s="423"/>
      <c r="D248" s="423"/>
      <c r="E248" s="505"/>
      <c r="F248" s="505"/>
      <c r="G248" s="505"/>
      <c r="H248" s="505"/>
      <c r="I248" s="506"/>
      <c r="J248" s="506"/>
      <c r="K248" s="506"/>
      <c r="L248" s="506"/>
    </row>
    <row r="249" spans="1:15">
      <c r="B249" s="423" t="s">
        <v>1171</v>
      </c>
      <c r="C249" s="423"/>
      <c r="D249" s="423"/>
      <c r="E249" s="505"/>
      <c r="F249" s="505"/>
      <c r="G249" s="505"/>
      <c r="H249" s="505"/>
      <c r="I249" s="504"/>
      <c r="J249" s="504"/>
      <c r="K249" s="504"/>
      <c r="L249" s="504"/>
    </row>
    <row r="250" spans="1:15">
      <c r="B250" s="423" t="s">
        <v>1172</v>
      </c>
      <c r="C250" s="423"/>
      <c r="D250" s="423"/>
      <c r="E250" s="505"/>
      <c r="F250" s="505"/>
      <c r="G250" s="505"/>
      <c r="H250" s="505"/>
      <c r="I250" s="504"/>
      <c r="J250" s="504"/>
      <c r="K250" s="504"/>
      <c r="L250" s="504"/>
    </row>
    <row r="251" spans="1:15">
      <c r="B251" s="423" t="s">
        <v>1173</v>
      </c>
    </row>
  </sheetData>
  <mergeCells count="6">
    <mergeCell ref="J4:L4"/>
    <mergeCell ref="B4:B5"/>
    <mergeCell ref="F4:F5"/>
    <mergeCell ref="G4:G5"/>
    <mergeCell ref="H4:H5"/>
    <mergeCell ref="I4:I5"/>
  </mergeCells>
  <pageMargins left="0.70866141732283472" right="0.70866141732283472" top="0.78740157480314965" bottom="0.78740157480314965" header="0.31496062992125984" footer="0.31496062992125984"/>
  <pageSetup paperSize="9" scale="53" fitToHeight="3"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zoomScaleNormal="100" workbookViewId="0"/>
  </sheetViews>
  <sheetFormatPr baseColWidth="10" defaultRowHeight="12.75"/>
  <cols>
    <col min="1" max="1" width="11.7109375" customWidth="1"/>
    <col min="2" max="2" width="33.42578125" customWidth="1"/>
    <col min="3" max="9" width="10.140625" customWidth="1"/>
  </cols>
  <sheetData>
    <row r="1" spans="1:10" ht="15" customHeight="1">
      <c r="A1" s="160" t="s">
        <v>1174</v>
      </c>
      <c r="B1" s="7"/>
    </row>
    <row r="2" spans="1:10" ht="15" customHeight="1">
      <c r="A2" s="507" t="s">
        <v>1175</v>
      </c>
      <c r="B2" s="508"/>
    </row>
    <row r="3" spans="1:10" s="286" customFormat="1" ht="27" customHeight="1">
      <c r="A3" s="509" t="s">
        <v>1176</v>
      </c>
      <c r="B3" s="510"/>
    </row>
    <row r="4" spans="1:10" ht="15" customHeight="1">
      <c r="A4" s="413"/>
      <c r="B4" s="413"/>
      <c r="C4" s="413">
        <v>2013</v>
      </c>
      <c r="D4" s="413">
        <v>2014</v>
      </c>
      <c r="E4" s="413">
        <v>2015</v>
      </c>
      <c r="F4" s="413">
        <v>2016</v>
      </c>
      <c r="G4" s="413">
        <v>2017</v>
      </c>
      <c r="H4" s="413">
        <v>2018</v>
      </c>
      <c r="I4" s="413">
        <v>2019</v>
      </c>
    </row>
    <row r="5" spans="1:10" ht="21" customHeight="1">
      <c r="A5" s="59" t="s">
        <v>1177</v>
      </c>
      <c r="B5" s="511"/>
      <c r="C5" s="57"/>
      <c r="D5" s="57"/>
      <c r="E5" s="57"/>
      <c r="F5" s="57"/>
      <c r="G5" s="57"/>
      <c r="H5" s="57"/>
      <c r="I5" s="512"/>
    </row>
    <row r="6" spans="1:10" ht="6.95" customHeight="1">
      <c r="A6" s="57"/>
      <c r="B6" s="57"/>
      <c r="C6" s="57"/>
      <c r="D6" s="57"/>
      <c r="E6" s="57"/>
      <c r="F6" s="57"/>
      <c r="G6" s="57"/>
      <c r="H6" s="57"/>
      <c r="I6" s="512"/>
    </row>
    <row r="7" spans="1:10" ht="15" customHeight="1">
      <c r="A7" s="59" t="s">
        <v>654</v>
      </c>
      <c r="B7" s="513"/>
      <c r="C7" s="514">
        <v>243</v>
      </c>
      <c r="D7" s="514">
        <v>257</v>
      </c>
      <c r="E7" s="514">
        <v>284</v>
      </c>
      <c r="F7" s="514">
        <v>304</v>
      </c>
      <c r="G7" s="514">
        <v>317</v>
      </c>
      <c r="H7" s="514">
        <v>343</v>
      </c>
      <c r="I7" s="514">
        <v>360</v>
      </c>
    </row>
    <row r="8" spans="1:10" ht="6.95" customHeight="1">
      <c r="A8" s="57"/>
      <c r="B8" s="57"/>
      <c r="C8" s="57"/>
      <c r="D8" s="57"/>
      <c r="E8" s="57"/>
      <c r="F8" s="57"/>
      <c r="G8" s="57"/>
      <c r="H8" s="57"/>
      <c r="I8" s="512"/>
    </row>
    <row r="9" spans="1:10" s="286" customFormat="1" ht="30" customHeight="1">
      <c r="A9" s="628" t="s">
        <v>1178</v>
      </c>
      <c r="B9" s="628"/>
      <c r="C9" s="515">
        <v>85</v>
      </c>
      <c r="D9" s="515">
        <v>81</v>
      </c>
      <c r="E9" s="515">
        <v>91</v>
      </c>
      <c r="F9" s="515">
        <v>86</v>
      </c>
      <c r="G9" s="515">
        <v>83</v>
      </c>
      <c r="H9" s="515">
        <v>82</v>
      </c>
      <c r="I9" s="515">
        <v>79</v>
      </c>
    </row>
    <row r="10" spans="1:10" s="286" customFormat="1" ht="29.25" customHeight="1">
      <c r="A10" s="628" t="s">
        <v>1179</v>
      </c>
      <c r="B10" s="628"/>
      <c r="C10" s="515">
        <v>4</v>
      </c>
      <c r="D10" s="515">
        <v>5</v>
      </c>
      <c r="E10" s="515">
        <v>3</v>
      </c>
      <c r="F10" s="515">
        <v>3</v>
      </c>
      <c r="G10" s="515">
        <v>2</v>
      </c>
      <c r="H10" s="515">
        <v>2</v>
      </c>
      <c r="I10" s="515">
        <v>3</v>
      </c>
    </row>
    <row r="11" spans="1:10" s="286" customFormat="1" ht="17.25" customHeight="1">
      <c r="A11" s="516" t="s">
        <v>1180</v>
      </c>
      <c r="B11" s="517"/>
      <c r="C11" s="515">
        <v>69</v>
      </c>
      <c r="D11" s="515">
        <v>71</v>
      </c>
      <c r="E11" s="515">
        <v>74</v>
      </c>
      <c r="F11" s="515">
        <v>89</v>
      </c>
      <c r="G11" s="515">
        <v>95</v>
      </c>
      <c r="H11" s="515">
        <v>103</v>
      </c>
      <c r="I11" s="515">
        <v>115</v>
      </c>
    </row>
    <row r="12" spans="1:10" s="286" customFormat="1" ht="15" customHeight="1">
      <c r="A12" s="516" t="s">
        <v>1181</v>
      </c>
      <c r="B12" s="517"/>
      <c r="C12" s="518">
        <v>95</v>
      </c>
      <c r="D12" s="518">
        <v>100</v>
      </c>
      <c r="E12" s="515">
        <v>116</v>
      </c>
      <c r="F12" s="515">
        <v>126</v>
      </c>
      <c r="G12" s="515">
        <v>137</v>
      </c>
      <c r="H12" s="515">
        <v>156</v>
      </c>
      <c r="I12" s="515">
        <v>163</v>
      </c>
      <c r="J12" s="519"/>
    </row>
    <row r="13" spans="1:10" ht="15" customHeight="1">
      <c r="A13" s="57"/>
      <c r="B13" s="57"/>
      <c r="C13" s="516"/>
      <c r="D13" s="516"/>
      <c r="E13" s="516"/>
      <c r="F13" s="516"/>
      <c r="G13" s="516"/>
      <c r="H13" s="516"/>
      <c r="I13" s="520"/>
    </row>
    <row r="14" spans="1:10" ht="15" customHeight="1">
      <c r="A14" s="59" t="s">
        <v>1182</v>
      </c>
      <c r="B14" s="513"/>
      <c r="C14" s="515"/>
      <c r="D14" s="515"/>
      <c r="E14" s="515"/>
      <c r="F14" s="515"/>
      <c r="G14" s="515"/>
      <c r="H14" s="515"/>
      <c r="I14" s="515"/>
    </row>
    <row r="15" spans="1:10" ht="15" customHeight="1">
      <c r="A15" s="61" t="s">
        <v>873</v>
      </c>
      <c r="B15" s="521"/>
      <c r="C15" s="515">
        <v>6181</v>
      </c>
      <c r="D15" s="515">
        <v>6354</v>
      </c>
      <c r="E15" s="515">
        <v>6885</v>
      </c>
      <c r="F15" s="515">
        <v>7313</v>
      </c>
      <c r="G15" s="515">
        <v>7715</v>
      </c>
      <c r="H15" s="515">
        <v>8092</v>
      </c>
      <c r="I15" s="515">
        <v>8547</v>
      </c>
    </row>
    <row r="16" spans="1:10" ht="15" customHeight="1">
      <c r="A16" s="61" t="s">
        <v>1183</v>
      </c>
      <c r="B16" s="521"/>
      <c r="C16" s="515">
        <v>2636.8699999999994</v>
      </c>
      <c r="D16" s="515">
        <v>2723.9800000000023</v>
      </c>
      <c r="E16" s="515">
        <v>2963.9800000000009</v>
      </c>
      <c r="F16" s="515">
        <v>3136.5699999999997</v>
      </c>
      <c r="G16" s="515">
        <v>3387.2200000000007</v>
      </c>
      <c r="H16" s="515">
        <v>3702.7100000000014</v>
      </c>
      <c r="I16" s="515">
        <v>3931.3399999999997</v>
      </c>
    </row>
    <row r="17" spans="1:10" ht="15" customHeight="1">
      <c r="A17" s="57"/>
      <c r="B17" s="57"/>
      <c r="C17" s="516"/>
      <c r="D17" s="516"/>
      <c r="E17" s="516"/>
      <c r="F17" s="516"/>
      <c r="G17" s="516"/>
      <c r="H17" s="516"/>
      <c r="I17" s="520"/>
    </row>
    <row r="18" spans="1:10" ht="15" customHeight="1">
      <c r="A18" s="59" t="s">
        <v>1184</v>
      </c>
      <c r="B18" s="513"/>
      <c r="C18" s="515"/>
      <c r="D18" s="515"/>
      <c r="E18" s="515"/>
      <c r="F18" s="515"/>
      <c r="G18" s="515"/>
      <c r="H18" s="515"/>
      <c r="I18" s="515"/>
    </row>
    <row r="19" spans="1:10" ht="19.5" customHeight="1">
      <c r="A19" s="628" t="s">
        <v>1185</v>
      </c>
      <c r="B19" s="628"/>
      <c r="C19" s="515">
        <v>35062</v>
      </c>
      <c r="D19" s="515">
        <v>31837</v>
      </c>
      <c r="E19" s="515">
        <v>32943</v>
      </c>
      <c r="F19" s="515">
        <v>42463</v>
      </c>
      <c r="G19" s="515">
        <v>43967</v>
      </c>
      <c r="H19" s="515">
        <v>45910</v>
      </c>
      <c r="I19" s="515">
        <v>49522</v>
      </c>
    </row>
    <row r="20" spans="1:10" ht="19.5" customHeight="1">
      <c r="A20" s="628" t="s">
        <v>1186</v>
      </c>
      <c r="B20" s="628"/>
      <c r="C20" s="515">
        <v>1807934</v>
      </c>
      <c r="D20" s="515">
        <v>1755791</v>
      </c>
      <c r="E20" s="515">
        <v>1949064</v>
      </c>
      <c r="F20" s="515">
        <v>2169693</v>
      </c>
      <c r="G20" s="515">
        <v>2361898</v>
      </c>
      <c r="H20" s="515">
        <v>2514056</v>
      </c>
      <c r="I20" s="515">
        <v>2702207</v>
      </c>
    </row>
    <row r="21" spans="1:10" ht="31.5" customHeight="1">
      <c r="A21" s="628" t="s">
        <v>1187</v>
      </c>
      <c r="B21" s="628"/>
      <c r="C21" s="518">
        <v>2370</v>
      </c>
      <c r="D21" s="518">
        <v>430</v>
      </c>
      <c r="E21" s="515">
        <v>297</v>
      </c>
      <c r="F21" s="515">
        <v>242</v>
      </c>
      <c r="G21" s="515">
        <v>209</v>
      </c>
      <c r="H21" s="515">
        <v>206</v>
      </c>
      <c r="I21" s="515">
        <v>147</v>
      </c>
    </row>
    <row r="22" spans="1:10" ht="30.75" customHeight="1">
      <c r="A22" s="628" t="s">
        <v>1188</v>
      </c>
      <c r="B22" s="628"/>
      <c r="C22" s="518">
        <v>7877</v>
      </c>
      <c r="D22" s="518">
        <v>6756</v>
      </c>
      <c r="E22" s="515">
        <v>3125</v>
      </c>
      <c r="F22" s="515">
        <v>2389</v>
      </c>
      <c r="G22" s="515">
        <v>2760</v>
      </c>
      <c r="H22" s="515">
        <v>2239</v>
      </c>
      <c r="I22" s="515">
        <v>1572</v>
      </c>
    </row>
    <row r="23" spans="1:10" ht="32.25" customHeight="1">
      <c r="A23" s="628" t="s">
        <v>1189</v>
      </c>
      <c r="B23" s="628"/>
      <c r="C23" s="515">
        <v>21656</v>
      </c>
      <c r="D23" s="515">
        <v>21122</v>
      </c>
      <c r="E23" s="515">
        <v>21241</v>
      </c>
      <c r="F23" s="515">
        <v>21822</v>
      </c>
      <c r="G23" s="515">
        <v>21322</v>
      </c>
      <c r="H23" s="515">
        <v>22155</v>
      </c>
      <c r="I23" s="515">
        <v>22346</v>
      </c>
    </row>
    <row r="24" spans="1:10" ht="30.75" customHeight="1">
      <c r="A24" s="628" t="s">
        <v>1190</v>
      </c>
      <c r="B24" s="628"/>
      <c r="C24" s="515">
        <v>958684</v>
      </c>
      <c r="D24" s="515">
        <v>1032480</v>
      </c>
      <c r="E24" s="515">
        <v>1123610</v>
      </c>
      <c r="F24" s="515">
        <v>1214312</v>
      </c>
      <c r="G24" s="515">
        <v>1237262</v>
      </c>
      <c r="H24" s="515">
        <v>1246947</v>
      </c>
      <c r="I24" s="515">
        <v>1253508</v>
      </c>
    </row>
    <row r="25" spans="1:10" ht="19.5" customHeight="1">
      <c r="A25" s="628" t="s">
        <v>1191</v>
      </c>
      <c r="B25" s="628"/>
      <c r="C25" s="515">
        <v>3466</v>
      </c>
      <c r="D25" s="515">
        <v>2259</v>
      </c>
      <c r="E25" s="515">
        <v>1809</v>
      </c>
      <c r="F25" s="515">
        <v>1695</v>
      </c>
      <c r="G25" s="515">
        <v>1719</v>
      </c>
      <c r="H25" s="515">
        <v>1984</v>
      </c>
      <c r="I25" s="515">
        <v>1504</v>
      </c>
    </row>
    <row r="26" spans="1:10" ht="15" customHeight="1">
      <c r="A26" s="628" t="s">
        <v>1192</v>
      </c>
      <c r="B26" s="628"/>
      <c r="C26" s="515">
        <v>224479</v>
      </c>
      <c r="D26" s="515">
        <v>215254</v>
      </c>
      <c r="E26" s="515">
        <v>188943</v>
      </c>
      <c r="F26" s="515">
        <v>173349</v>
      </c>
      <c r="G26" s="515">
        <v>165969</v>
      </c>
      <c r="H26" s="515">
        <v>155392</v>
      </c>
      <c r="I26" s="515">
        <v>165168</v>
      </c>
    </row>
    <row r="27" spans="1:10" ht="15" customHeight="1">
      <c r="A27" s="57"/>
      <c r="B27" s="57"/>
      <c r="C27" s="516"/>
      <c r="D27" s="516"/>
      <c r="E27" s="516"/>
      <c r="F27" s="516"/>
      <c r="G27" s="516"/>
      <c r="H27" s="516"/>
      <c r="I27" s="520"/>
    </row>
    <row r="28" spans="1:10" ht="15" customHeight="1">
      <c r="A28" s="59" t="s">
        <v>1193</v>
      </c>
      <c r="B28" s="513"/>
      <c r="C28" s="515"/>
      <c r="D28" s="515"/>
      <c r="E28" s="515"/>
      <c r="F28" s="515"/>
      <c r="G28" s="515"/>
      <c r="H28" s="515"/>
      <c r="I28" s="515"/>
      <c r="J28" s="522"/>
    </row>
    <row r="29" spans="1:10" s="286" customFormat="1" ht="15" customHeight="1">
      <c r="A29" s="516" t="s">
        <v>1194</v>
      </c>
      <c r="B29" s="517"/>
      <c r="C29" s="515">
        <v>295370.73699999996</v>
      </c>
      <c r="D29" s="515">
        <v>300060.45799999998</v>
      </c>
      <c r="E29" s="515">
        <v>337748.29099999997</v>
      </c>
      <c r="F29" s="515">
        <v>371357.24899999995</v>
      </c>
      <c r="G29" s="515">
        <v>397798.34099999996</v>
      </c>
      <c r="H29" s="515">
        <v>417862.79300000001</v>
      </c>
      <c r="I29" s="515">
        <v>448503.89</v>
      </c>
      <c r="J29" s="523"/>
    </row>
    <row r="30" spans="1:10" s="286" customFormat="1" ht="15" customHeight="1">
      <c r="A30" s="524" t="s">
        <v>1195</v>
      </c>
      <c r="B30" s="525"/>
      <c r="C30" s="515">
        <v>34988.286999999997</v>
      </c>
      <c r="D30" s="515">
        <v>31090.074000000001</v>
      </c>
      <c r="E30" s="515">
        <v>22776.316000000003</v>
      </c>
      <c r="F30" s="515">
        <v>23153.348000000002</v>
      </c>
      <c r="G30" s="515">
        <v>25035.57</v>
      </c>
      <c r="H30" s="515">
        <v>24373.107</v>
      </c>
      <c r="I30" s="515">
        <v>26419.332000000002</v>
      </c>
      <c r="J30" s="526">
        <v>5.8905469025028974E-2</v>
      </c>
    </row>
    <row r="31" spans="1:10" s="286" customFormat="1" ht="15" customHeight="1">
      <c r="A31" s="524" t="s">
        <v>1196</v>
      </c>
      <c r="B31" s="524"/>
      <c r="C31" s="518" t="s">
        <v>961</v>
      </c>
      <c r="D31" s="518" t="s">
        <v>961</v>
      </c>
      <c r="E31" s="518" t="s">
        <v>961</v>
      </c>
      <c r="F31" s="518" t="s">
        <v>961</v>
      </c>
      <c r="G31" s="518" t="s">
        <v>961</v>
      </c>
      <c r="H31" s="518" t="s">
        <v>961</v>
      </c>
      <c r="I31" s="518" t="s">
        <v>961</v>
      </c>
    </row>
    <row r="32" spans="1:10" s="286" customFormat="1" ht="15" customHeight="1">
      <c r="A32" s="524" t="s">
        <v>1197</v>
      </c>
      <c r="B32" s="524"/>
      <c r="C32" s="515">
        <v>67</v>
      </c>
      <c r="D32" s="515" t="s">
        <v>961</v>
      </c>
      <c r="E32" s="515">
        <v>0</v>
      </c>
      <c r="F32" s="515">
        <v>5.8</v>
      </c>
      <c r="G32" s="518">
        <v>0</v>
      </c>
      <c r="H32" s="518">
        <v>0.9</v>
      </c>
      <c r="I32" s="515">
        <v>0.4</v>
      </c>
    </row>
    <row r="33" spans="1:11" s="286" customFormat="1" ht="15" customHeight="1">
      <c r="A33" s="524" t="s">
        <v>1198</v>
      </c>
      <c r="B33" s="524"/>
      <c r="C33" s="515">
        <v>34906.089999999997</v>
      </c>
      <c r="D33" s="515">
        <v>30486.404999999999</v>
      </c>
      <c r="E33" s="515">
        <v>22426.67</v>
      </c>
      <c r="F33" s="515">
        <v>23096.647000000001</v>
      </c>
      <c r="G33" s="515">
        <v>24975.473999999998</v>
      </c>
      <c r="H33" s="515">
        <v>24246.18</v>
      </c>
      <c r="I33" s="515">
        <v>26239.071</v>
      </c>
    </row>
    <row r="34" spans="1:11" s="286" customFormat="1" ht="15" customHeight="1">
      <c r="A34" s="524" t="s">
        <v>1199</v>
      </c>
      <c r="B34" s="524"/>
      <c r="C34" s="515">
        <v>7.2549999999999999</v>
      </c>
      <c r="D34" s="515">
        <v>14.42</v>
      </c>
      <c r="E34" s="515">
        <v>9.9990000000000006</v>
      </c>
      <c r="F34" s="515">
        <v>5.5</v>
      </c>
      <c r="G34" s="515">
        <v>5.5</v>
      </c>
      <c r="H34" s="515">
        <v>5.5</v>
      </c>
      <c r="I34" s="515">
        <v>5.5</v>
      </c>
    </row>
    <row r="35" spans="1:11" s="286" customFormat="1" ht="18" customHeight="1">
      <c r="A35" s="524" t="s">
        <v>1200</v>
      </c>
      <c r="B35" s="524"/>
      <c r="C35" s="515">
        <v>7.9420000000000002</v>
      </c>
      <c r="D35" s="515">
        <v>589.24699999999996</v>
      </c>
      <c r="E35" s="515">
        <v>339.64699999999999</v>
      </c>
      <c r="F35" s="515">
        <v>45.401000000000003</v>
      </c>
      <c r="G35" s="515">
        <v>54.595999999999997</v>
      </c>
      <c r="H35" s="515">
        <v>120.527</v>
      </c>
      <c r="I35" s="515">
        <v>174.36100000000002</v>
      </c>
    </row>
    <row r="36" spans="1:11" s="286" customFormat="1" ht="14.25" customHeight="1">
      <c r="A36" s="516" t="s">
        <v>1201</v>
      </c>
      <c r="B36" s="517"/>
      <c r="C36" s="515">
        <v>295897.31599999999</v>
      </c>
      <c r="D36" s="515">
        <v>304014.848</v>
      </c>
      <c r="E36" s="515">
        <v>333906.69500000001</v>
      </c>
      <c r="F36" s="515">
        <v>363485.63799999998</v>
      </c>
      <c r="G36" s="515">
        <v>388578.74699999997</v>
      </c>
      <c r="H36" s="515">
        <v>413548.45400000003</v>
      </c>
      <c r="I36" s="515">
        <v>443258.52</v>
      </c>
      <c r="J36" s="527"/>
      <c r="K36" s="527"/>
    </row>
    <row r="37" spans="1:11" ht="15" customHeight="1">
      <c r="A37" s="57"/>
      <c r="B37" s="57"/>
      <c r="C37" s="516"/>
      <c r="D37" s="516"/>
      <c r="E37" s="516"/>
      <c r="F37" s="516"/>
      <c r="G37" s="516"/>
      <c r="H37" s="516"/>
      <c r="I37" s="520"/>
    </row>
    <row r="38" spans="1:11" ht="21.6" customHeight="1">
      <c r="A38" s="59" t="s">
        <v>1202</v>
      </c>
      <c r="B38" s="513"/>
      <c r="C38" s="515"/>
      <c r="D38" s="515"/>
      <c r="E38" s="515"/>
      <c r="F38" s="515"/>
      <c r="G38" s="515"/>
      <c r="H38" s="515"/>
      <c r="I38" s="515"/>
    </row>
    <row r="39" spans="1:11" s="286" customFormat="1" ht="19.5" customHeight="1">
      <c r="A39" s="516" t="s">
        <v>1203</v>
      </c>
      <c r="B39" s="517"/>
      <c r="C39" s="528">
        <v>116.72567955270939</v>
      </c>
      <c r="D39" s="528">
        <v>122.14812210385709</v>
      </c>
      <c r="E39" s="528">
        <v>122.47724835808059</v>
      </c>
      <c r="F39" s="528">
        <v>124.50278630536097</v>
      </c>
      <c r="G39" s="528">
        <v>126.63915407932878</v>
      </c>
      <c r="H39" s="528">
        <v>129.60649757241217</v>
      </c>
      <c r="I39" s="528">
        <v>132.29891689833642</v>
      </c>
    </row>
    <row r="40" spans="1:11" s="286" customFormat="1" ht="32.25" customHeight="1">
      <c r="A40" s="628" t="s">
        <v>1204</v>
      </c>
      <c r="B40" s="628"/>
      <c r="C40" s="528">
        <v>14.424131177055971</v>
      </c>
      <c r="D40" s="528">
        <v>14.481071554263577</v>
      </c>
      <c r="E40" s="528">
        <v>14.950948403747557</v>
      </c>
      <c r="F40" s="528">
        <v>15.004692972956196</v>
      </c>
      <c r="G40" s="528">
        <v>15.45667041005818</v>
      </c>
      <c r="H40" s="528">
        <v>16.488220580459629</v>
      </c>
      <c r="I40" s="528">
        <v>17.16206523536097</v>
      </c>
    </row>
    <row r="41" spans="1:11" s="286" customFormat="1" ht="25.5" customHeight="1">
      <c r="A41" s="628" t="s">
        <v>1205</v>
      </c>
      <c r="B41" s="628"/>
      <c r="C41" s="528">
        <v>22.606451249916486</v>
      </c>
      <c r="D41" s="528">
        <v>23.242457580384581</v>
      </c>
      <c r="E41" s="528">
        <v>23.18138055114629</v>
      </c>
      <c r="F41" s="528">
        <v>28.443262260602712</v>
      </c>
      <c r="G41" s="528">
        <v>27.702431736486592</v>
      </c>
      <c r="H41" s="528">
        <v>28.18766902382519</v>
      </c>
      <c r="I41" s="528">
        <v>29.049613188180729</v>
      </c>
    </row>
    <row r="42" spans="1:11" ht="15" customHeight="1">
      <c r="A42" s="413"/>
      <c r="B42" s="413"/>
      <c r="C42" s="413"/>
      <c r="D42" s="413"/>
      <c r="E42" s="413"/>
      <c r="F42" s="413"/>
      <c r="G42" s="413"/>
      <c r="H42" s="413"/>
      <c r="I42" s="413"/>
    </row>
    <row r="43" spans="1:11" ht="15" customHeight="1">
      <c r="A43" s="257" t="s">
        <v>1206</v>
      </c>
      <c r="B43" s="257"/>
      <c r="C43" s="257"/>
      <c r="D43" s="257"/>
      <c r="E43" s="257"/>
      <c r="F43" s="257"/>
      <c r="G43" s="257"/>
      <c r="H43" s="257"/>
      <c r="I43" s="257"/>
    </row>
    <row r="44" spans="1:11" ht="15" customHeight="1">
      <c r="A44" s="257"/>
      <c r="B44" s="257"/>
      <c r="C44" s="257"/>
      <c r="D44" s="257"/>
      <c r="E44" s="257"/>
      <c r="F44" s="257"/>
      <c r="G44" s="257"/>
      <c r="H44" s="257"/>
      <c r="I44" s="257"/>
    </row>
    <row r="45" spans="1:11" ht="15" customHeight="1">
      <c r="A45" s="257" t="s">
        <v>295</v>
      </c>
      <c r="B45" s="257"/>
      <c r="C45" s="257"/>
      <c r="D45" s="257"/>
      <c r="E45" s="257"/>
      <c r="F45" s="257"/>
      <c r="G45" s="257"/>
      <c r="H45" s="257"/>
      <c r="I45" s="257"/>
    </row>
    <row r="46" spans="1:11" ht="27.75" customHeight="1">
      <c r="A46" s="626" t="s">
        <v>1207</v>
      </c>
      <c r="B46" s="626"/>
      <c r="C46" s="627"/>
      <c r="D46" s="627"/>
      <c r="E46" s="627"/>
      <c r="F46" s="627"/>
      <c r="G46" s="627"/>
      <c r="H46" s="627"/>
      <c r="I46" s="627"/>
    </row>
    <row r="47" spans="1:11" ht="15" customHeight="1">
      <c r="A47" s="529" t="s">
        <v>1208</v>
      </c>
      <c r="B47" s="257"/>
      <c r="C47" s="530"/>
      <c r="D47" s="530"/>
      <c r="E47" s="530"/>
      <c r="F47" s="530"/>
      <c r="G47" s="530"/>
      <c r="H47" s="530"/>
      <c r="I47" s="530"/>
    </row>
    <row r="48" spans="1:11" ht="15" customHeight="1"/>
  </sheetData>
  <mergeCells count="13">
    <mergeCell ref="A22:B22"/>
    <mergeCell ref="A9:B9"/>
    <mergeCell ref="A10:B10"/>
    <mergeCell ref="A19:B19"/>
    <mergeCell ref="A20:B20"/>
    <mergeCell ref="A21:B21"/>
    <mergeCell ref="A46:I46"/>
    <mergeCell ref="A23:B23"/>
    <mergeCell ref="A24:B24"/>
    <mergeCell ref="A25:B25"/>
    <mergeCell ref="A26:B26"/>
    <mergeCell ref="A40:B40"/>
    <mergeCell ref="A41:B41"/>
  </mergeCells>
  <pageMargins left="0.7" right="0.7" top="0.78740157499999996" bottom="0.78740157499999996" header="0.3" footer="0.3"/>
  <pageSetup paperSize="9" scale="76" orientation="portrait" r:id="rId1"/>
  <colBreaks count="1" manualBreakCount="1">
    <brk id="9" max="1048575" man="1"/>
  </colBreaks>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6"/>
  <sheetViews>
    <sheetView zoomScaleNormal="100" workbookViewId="0"/>
  </sheetViews>
  <sheetFormatPr baseColWidth="10" defaultRowHeight="12.75"/>
  <cols>
    <col min="1" max="1" width="11.7109375" customWidth="1"/>
    <col min="2" max="2" width="49.5703125" customWidth="1"/>
    <col min="3" max="6" width="13.5703125" style="82" customWidth="1"/>
    <col min="7" max="7" width="13.5703125" style="479" customWidth="1"/>
  </cols>
  <sheetData>
    <row r="1" spans="1:8" ht="15" customHeight="1">
      <c r="A1" s="218" t="s">
        <v>1209</v>
      </c>
      <c r="G1"/>
    </row>
    <row r="2" spans="1:8" ht="15" customHeight="1">
      <c r="A2" s="507" t="s">
        <v>1175</v>
      </c>
    </row>
    <row r="3" spans="1:8" s="286" customFormat="1" ht="25.5" customHeight="1">
      <c r="A3" s="509" t="s">
        <v>1210</v>
      </c>
      <c r="B3" s="531"/>
      <c r="C3" s="532"/>
      <c r="D3" s="532"/>
      <c r="E3" s="532"/>
      <c r="F3" s="532"/>
      <c r="G3" s="533"/>
    </row>
    <row r="4" spans="1:8" ht="15">
      <c r="A4" s="413"/>
      <c r="B4" s="413"/>
      <c r="C4" s="413" t="s">
        <v>873</v>
      </c>
      <c r="D4" s="413"/>
      <c r="E4" s="413" t="s">
        <v>1183</v>
      </c>
      <c r="F4" s="413"/>
      <c r="G4" s="413"/>
    </row>
    <row r="5" spans="1:8" s="534" customFormat="1" ht="14.25" customHeight="1">
      <c r="A5" s="413"/>
      <c r="B5" s="413"/>
      <c r="C5" s="413"/>
      <c r="D5" s="413"/>
      <c r="E5" s="413"/>
      <c r="F5" s="413"/>
      <c r="G5" s="413" t="s">
        <v>1211</v>
      </c>
    </row>
    <row r="6" spans="1:8" s="534" customFormat="1" ht="15">
      <c r="A6" s="413"/>
      <c r="B6" s="413"/>
      <c r="C6" s="413" t="s">
        <v>1212</v>
      </c>
      <c r="D6" s="413" t="s">
        <v>1213</v>
      </c>
      <c r="E6" s="413" t="s">
        <v>1212</v>
      </c>
      <c r="F6" s="413" t="s">
        <v>1213</v>
      </c>
      <c r="G6" s="413" t="s">
        <v>1214</v>
      </c>
    </row>
    <row r="7" spans="1:8" ht="21.75" customHeight="1">
      <c r="A7" s="59" t="s">
        <v>1215</v>
      </c>
      <c r="B7" s="535"/>
      <c r="C7" s="481"/>
      <c r="D7" s="481"/>
      <c r="E7" s="481"/>
      <c r="F7" s="481"/>
      <c r="G7" s="536"/>
    </row>
    <row r="8" spans="1:8" ht="8.1" customHeight="1">
      <c r="A8" s="535"/>
      <c r="B8" s="535"/>
      <c r="C8" s="481"/>
      <c r="D8" s="481"/>
      <c r="E8" s="481"/>
      <c r="F8" s="481"/>
      <c r="G8" s="536"/>
    </row>
    <row r="9" spans="1:8" ht="15">
      <c r="A9" s="537" t="s">
        <v>653</v>
      </c>
      <c r="B9" s="538"/>
      <c r="C9" s="539">
        <v>8547</v>
      </c>
      <c r="D9" s="540">
        <v>100</v>
      </c>
      <c r="E9" s="540">
        <v>3931.3100000000013</v>
      </c>
      <c r="F9" s="540">
        <v>100</v>
      </c>
      <c r="G9" s="541">
        <v>45.996372996373012</v>
      </c>
    </row>
    <row r="10" spans="1:8" ht="8.1" customHeight="1">
      <c r="A10" s="537"/>
      <c r="B10" s="538"/>
      <c r="C10" s="539"/>
      <c r="D10" s="540"/>
      <c r="E10" s="540"/>
      <c r="F10" s="540"/>
      <c r="G10" s="541"/>
    </row>
    <row r="11" spans="1:8" ht="15">
      <c r="A11" s="59" t="s">
        <v>1216</v>
      </c>
      <c r="B11" s="513"/>
      <c r="C11" s="539">
        <v>2822</v>
      </c>
      <c r="D11" s="540">
        <v>33.017433017433021</v>
      </c>
      <c r="E11" s="540">
        <v>1354.3300000000008</v>
      </c>
      <c r="F11" s="540">
        <v>34.449839875257879</v>
      </c>
      <c r="G11" s="541">
        <v>47.991849751948997</v>
      </c>
    </row>
    <row r="12" spans="1:8">
      <c r="A12" s="389" t="s">
        <v>1217</v>
      </c>
      <c r="B12" s="542"/>
      <c r="C12" s="543">
        <v>431</v>
      </c>
      <c r="D12" s="544">
        <v>5.0427050427050428</v>
      </c>
      <c r="E12" s="545">
        <v>196.1100000000001</v>
      </c>
      <c r="F12" s="544">
        <v>4.9884135313674074</v>
      </c>
      <c r="G12" s="546">
        <v>45.501160092807446</v>
      </c>
    </row>
    <row r="13" spans="1:8">
      <c r="A13" s="389" t="s">
        <v>1218</v>
      </c>
      <c r="B13" s="542"/>
      <c r="C13" s="543">
        <v>28</v>
      </c>
      <c r="D13" s="544">
        <v>0.32760032760032765</v>
      </c>
      <c r="E13" s="545">
        <v>15.52</v>
      </c>
      <c r="F13" s="544">
        <v>0.39477934835970691</v>
      </c>
      <c r="G13" s="546">
        <v>55.428571428571431</v>
      </c>
      <c r="H13" s="4"/>
    </row>
    <row r="14" spans="1:8">
      <c r="A14" s="389" t="s">
        <v>1219</v>
      </c>
      <c r="B14" s="542"/>
      <c r="C14" s="543">
        <v>152</v>
      </c>
      <c r="D14" s="544">
        <v>1.7784017784017785</v>
      </c>
      <c r="E14" s="545">
        <v>61.089999999999996</v>
      </c>
      <c r="F14" s="544">
        <v>1.5539349478926867</v>
      </c>
      <c r="G14" s="546">
        <v>40.190789473684205</v>
      </c>
    </row>
    <row r="15" spans="1:8">
      <c r="A15" s="389" t="s">
        <v>1220</v>
      </c>
      <c r="B15" s="542"/>
      <c r="C15" s="543">
        <v>162</v>
      </c>
      <c r="D15" s="544">
        <v>1.8954018954018954</v>
      </c>
      <c r="E15" s="545">
        <v>83.31</v>
      </c>
      <c r="F15" s="544">
        <v>2.1191409479282979</v>
      </c>
      <c r="G15" s="546">
        <v>51.425925925925931</v>
      </c>
    </row>
    <row r="16" spans="1:8">
      <c r="A16" s="389" t="s">
        <v>1221</v>
      </c>
      <c r="B16" s="542"/>
      <c r="C16" s="543">
        <v>2049</v>
      </c>
      <c r="D16" s="544">
        <v>23.973323973323975</v>
      </c>
      <c r="E16" s="545">
        <v>998.30000000000075</v>
      </c>
      <c r="F16" s="544">
        <v>25.393571099709778</v>
      </c>
      <c r="G16" s="546">
        <v>48.721327476817997</v>
      </c>
    </row>
    <row r="17" spans="1:7">
      <c r="A17" s="389"/>
      <c r="B17" s="542"/>
      <c r="C17" s="543"/>
      <c r="D17" s="544"/>
      <c r="E17" s="545"/>
      <c r="F17" s="544"/>
      <c r="G17" s="546"/>
    </row>
    <row r="18" spans="1:7" ht="15">
      <c r="A18" s="59" t="s">
        <v>1222</v>
      </c>
      <c r="B18" s="513"/>
      <c r="C18" s="539">
        <v>2419</v>
      </c>
      <c r="D18" s="540">
        <v>28.302328302328299</v>
      </c>
      <c r="E18" s="540">
        <v>1139.9999999999998</v>
      </c>
      <c r="F18" s="540">
        <v>28.997967598586715</v>
      </c>
      <c r="G18" s="541">
        <v>47.126911947085567</v>
      </c>
    </row>
    <row r="19" spans="1:7">
      <c r="A19" s="389" t="s">
        <v>1223</v>
      </c>
      <c r="B19" s="542"/>
      <c r="C19" s="543">
        <v>291</v>
      </c>
      <c r="D19" s="544">
        <v>3.4047034047034046</v>
      </c>
      <c r="E19" s="545">
        <v>144.87000000000006</v>
      </c>
      <c r="F19" s="544">
        <v>3.6850311982519828</v>
      </c>
      <c r="G19" s="546">
        <v>49.783505154639194</v>
      </c>
    </row>
    <row r="20" spans="1:7">
      <c r="A20" s="389" t="s">
        <v>1224</v>
      </c>
      <c r="B20" s="542"/>
      <c r="C20" s="543">
        <v>122</v>
      </c>
      <c r="D20" s="544">
        <v>1.4274014274014275</v>
      </c>
      <c r="E20" s="545">
        <v>56.460000000000015</v>
      </c>
      <c r="F20" s="544">
        <v>1.4361625005405321</v>
      </c>
      <c r="G20" s="546">
        <v>46.27868852459018</v>
      </c>
    </row>
    <row r="21" spans="1:7">
      <c r="A21" s="389" t="s">
        <v>1225</v>
      </c>
      <c r="B21" s="542"/>
      <c r="C21" s="543">
        <v>1419</v>
      </c>
      <c r="D21" s="544">
        <v>16.602316602316602</v>
      </c>
      <c r="E21" s="545">
        <v>720.31999999999971</v>
      </c>
      <c r="F21" s="544">
        <v>18.322645632117528</v>
      </c>
      <c r="G21" s="546">
        <v>50.76250880902041</v>
      </c>
    </row>
    <row r="22" spans="1:7">
      <c r="A22" s="389" t="s">
        <v>1226</v>
      </c>
      <c r="B22" s="542"/>
      <c r="C22" s="543">
        <v>587</v>
      </c>
      <c r="D22" s="544">
        <v>6.8679068679068669</v>
      </c>
      <c r="E22" s="545">
        <v>218.34999999999997</v>
      </c>
      <c r="F22" s="544">
        <v>5.554128267676675</v>
      </c>
      <c r="G22" s="546">
        <v>37.197614991482112</v>
      </c>
    </row>
    <row r="23" spans="1:7">
      <c r="A23" s="389"/>
      <c r="B23" s="542"/>
      <c r="C23" s="543"/>
      <c r="D23" s="544"/>
      <c r="E23" s="545"/>
      <c r="F23" s="544"/>
      <c r="G23" s="546"/>
    </row>
    <row r="24" spans="1:7" ht="15">
      <c r="A24" s="59" t="s">
        <v>1227</v>
      </c>
      <c r="B24" s="513"/>
      <c r="C24" s="539">
        <v>1925</v>
      </c>
      <c r="D24" s="540">
        <v>22.522522522522522</v>
      </c>
      <c r="E24" s="540">
        <v>888.05999999999983</v>
      </c>
      <c r="F24" s="540">
        <v>22.589416759299052</v>
      </c>
      <c r="G24" s="541">
        <v>46.132987012987002</v>
      </c>
    </row>
    <row r="25" spans="1:7">
      <c r="A25" s="389" t="s">
        <v>1228</v>
      </c>
      <c r="B25" s="542"/>
      <c r="C25" s="543">
        <v>290</v>
      </c>
      <c r="D25" s="544">
        <v>3.3930033930033932</v>
      </c>
      <c r="E25" s="545">
        <v>188.51999999999995</v>
      </c>
      <c r="F25" s="544">
        <v>4.7953481155136553</v>
      </c>
      <c r="G25" s="546">
        <v>65.006896551724125</v>
      </c>
    </row>
    <row r="26" spans="1:7" ht="28.5" customHeight="1">
      <c r="A26" s="629" t="s">
        <v>1229</v>
      </c>
      <c r="B26" s="629"/>
      <c r="C26" s="515">
        <v>1635</v>
      </c>
      <c r="D26" s="544">
        <v>19.129519129519128</v>
      </c>
      <c r="E26" s="544">
        <v>699.53999999999985</v>
      </c>
      <c r="F26" s="544">
        <v>17.794068643785398</v>
      </c>
      <c r="G26" s="546">
        <v>42.785321100917422</v>
      </c>
    </row>
    <row r="27" spans="1:7" ht="15" customHeight="1">
      <c r="A27" s="547"/>
      <c r="B27" s="547"/>
      <c r="C27" s="543"/>
      <c r="D27" s="544"/>
      <c r="E27" s="545"/>
      <c r="F27" s="544"/>
      <c r="G27" s="546"/>
    </row>
    <row r="28" spans="1:7" ht="15">
      <c r="A28" s="59" t="s">
        <v>1230</v>
      </c>
      <c r="B28" s="513"/>
      <c r="C28" s="539">
        <v>8</v>
      </c>
      <c r="D28" s="540">
        <v>9.3600093600093609E-2</v>
      </c>
      <c r="E28" s="540">
        <v>2.09</v>
      </c>
      <c r="F28" s="540">
        <v>5.3162940597408989E-2</v>
      </c>
      <c r="G28" s="541">
        <v>26.125</v>
      </c>
    </row>
    <row r="29" spans="1:7">
      <c r="A29" s="389" t="s">
        <v>1231</v>
      </c>
      <c r="B29" s="542"/>
      <c r="C29" s="543">
        <v>4</v>
      </c>
      <c r="D29" s="544">
        <v>4.6800046800046805E-2</v>
      </c>
      <c r="E29" s="545">
        <v>1.24</v>
      </c>
      <c r="F29" s="544">
        <v>3.1541648966883801E-2</v>
      </c>
      <c r="G29" s="546">
        <v>31</v>
      </c>
    </row>
    <row r="30" spans="1:7">
      <c r="A30" s="389" t="s">
        <v>1232</v>
      </c>
      <c r="B30" s="542"/>
      <c r="C30" s="543">
        <v>4</v>
      </c>
      <c r="D30" s="544">
        <v>4.6800046800046805E-2</v>
      </c>
      <c r="E30" s="545">
        <v>0.85</v>
      </c>
      <c r="F30" s="544">
        <v>2.1621291630525185E-2</v>
      </c>
      <c r="G30" s="546">
        <v>21.25</v>
      </c>
    </row>
    <row r="31" spans="1:7">
      <c r="A31" s="389"/>
      <c r="B31" s="542"/>
      <c r="C31" s="543"/>
      <c r="D31" s="544"/>
      <c r="E31" s="545"/>
      <c r="F31" s="544"/>
      <c r="G31" s="546"/>
    </row>
    <row r="32" spans="1:7" ht="15">
      <c r="A32" s="59" t="s">
        <v>1233</v>
      </c>
      <c r="B32" s="513"/>
      <c r="C32" s="539">
        <v>463</v>
      </c>
      <c r="D32" s="540">
        <v>5.4171054171054172</v>
      </c>
      <c r="E32" s="540">
        <v>258.38</v>
      </c>
      <c r="F32" s="540">
        <v>6.5723639194059977</v>
      </c>
      <c r="G32" s="541">
        <v>55.805615550755938</v>
      </c>
    </row>
    <row r="33" spans="1:7" ht="25.5" customHeight="1">
      <c r="A33" s="629" t="s">
        <v>1234</v>
      </c>
      <c r="B33" s="629"/>
      <c r="C33" s="543">
        <v>463</v>
      </c>
      <c r="D33" s="544">
        <v>5.4171054171054172</v>
      </c>
      <c r="E33" s="545">
        <v>258.38</v>
      </c>
      <c r="F33" s="544">
        <v>6.5723639194059977</v>
      </c>
      <c r="G33" s="546">
        <v>55.805615550755938</v>
      </c>
    </row>
    <row r="34" spans="1:7">
      <c r="A34" s="547"/>
      <c r="B34" s="547"/>
      <c r="C34" s="543"/>
      <c r="D34" s="544"/>
      <c r="E34" s="545"/>
      <c r="F34" s="544"/>
      <c r="G34" s="546"/>
    </row>
    <row r="35" spans="1:7" ht="15">
      <c r="A35" s="59" t="s">
        <v>1235</v>
      </c>
      <c r="B35" s="513"/>
      <c r="C35" s="539">
        <v>910</v>
      </c>
      <c r="D35" s="540">
        <v>10.647010647010648</v>
      </c>
      <c r="E35" s="540">
        <v>288.4500000000001</v>
      </c>
      <c r="F35" s="540">
        <v>7.3372489068529321</v>
      </c>
      <c r="G35" s="541">
        <v>31.697802197802211</v>
      </c>
    </row>
    <row r="36" spans="1:7">
      <c r="A36" s="389" t="s">
        <v>1236</v>
      </c>
      <c r="B36" s="542"/>
      <c r="C36" s="543">
        <v>910</v>
      </c>
      <c r="D36" s="544">
        <v>10.647010647010648</v>
      </c>
      <c r="E36" s="545">
        <v>288.4500000000001</v>
      </c>
      <c r="F36" s="544">
        <v>7.3372489068529321</v>
      </c>
      <c r="G36" s="546">
        <v>31.697802197802211</v>
      </c>
    </row>
    <row r="37" spans="1:7">
      <c r="A37" s="548"/>
      <c r="B37" s="549"/>
      <c r="C37" s="543"/>
      <c r="D37" s="545"/>
      <c r="E37" s="545"/>
      <c r="F37" s="545"/>
      <c r="G37" s="550"/>
    </row>
    <row r="38" spans="1:7" ht="15">
      <c r="A38" s="59" t="s">
        <v>1237</v>
      </c>
      <c r="B38" s="513"/>
      <c r="C38" s="543"/>
      <c r="D38" s="545"/>
      <c r="E38" s="545"/>
      <c r="F38" s="545"/>
      <c r="G38" s="550"/>
    </row>
    <row r="39" spans="1:7" ht="8.1" customHeight="1">
      <c r="A39" s="59"/>
      <c r="B39" s="513"/>
      <c r="C39" s="543"/>
      <c r="D39" s="545"/>
      <c r="E39" s="545"/>
      <c r="F39" s="545"/>
      <c r="G39" s="550"/>
    </row>
    <row r="40" spans="1:7" ht="15">
      <c r="A40" s="59" t="s">
        <v>1238</v>
      </c>
      <c r="B40" s="513"/>
      <c r="C40" s="539">
        <v>8547</v>
      </c>
      <c r="D40" s="540">
        <v>100</v>
      </c>
      <c r="E40" s="540">
        <v>3931.3399999999983</v>
      </c>
      <c r="F40" s="540">
        <v>100.00076310441042</v>
      </c>
      <c r="G40" s="541">
        <v>45.996723996723979</v>
      </c>
    </row>
    <row r="41" spans="1:7" ht="8.1" customHeight="1">
      <c r="A41" s="59"/>
      <c r="B41" s="513"/>
      <c r="C41" s="539"/>
      <c r="D41" s="540"/>
      <c r="E41" s="540"/>
      <c r="F41" s="540"/>
      <c r="G41" s="541"/>
    </row>
    <row r="42" spans="1:7">
      <c r="A42" s="389" t="s">
        <v>1239</v>
      </c>
      <c r="B42" s="542"/>
      <c r="C42" s="543">
        <v>7599</v>
      </c>
      <c r="D42" s="545">
        <v>88.908388908388915</v>
      </c>
      <c r="E42" s="545">
        <v>3372.6799999999985</v>
      </c>
      <c r="F42" s="545">
        <v>85.790232772281954</v>
      </c>
      <c r="G42" s="546">
        <v>44.383208316883781</v>
      </c>
    </row>
    <row r="43" spans="1:7">
      <c r="A43" s="389" t="s">
        <v>1240</v>
      </c>
      <c r="B43" s="542"/>
      <c r="C43" s="543">
        <v>440</v>
      </c>
      <c r="D43" s="545">
        <v>5.1480051480051481</v>
      </c>
      <c r="E43" s="545">
        <v>294.24</v>
      </c>
      <c r="F43" s="545">
        <v>7.4845280580773306</v>
      </c>
      <c r="G43" s="546">
        <v>66.872727272727275</v>
      </c>
    </row>
    <row r="44" spans="1:7">
      <c r="A44" s="389" t="s">
        <v>1241</v>
      </c>
      <c r="B44" s="542"/>
      <c r="C44" s="543">
        <v>508</v>
      </c>
      <c r="D44" s="545">
        <v>5.9436059436059434</v>
      </c>
      <c r="E44" s="545">
        <v>264.42000000000007</v>
      </c>
      <c r="F44" s="545">
        <v>6.7260022740511429</v>
      </c>
      <c r="G44" s="546">
        <v>52.051181102362222</v>
      </c>
    </row>
    <row r="45" spans="1:7" ht="15">
      <c r="A45" s="413"/>
      <c r="B45" s="413"/>
      <c r="C45" s="413"/>
      <c r="D45" s="413"/>
      <c r="E45" s="413"/>
      <c r="F45" s="413"/>
      <c r="G45" s="413"/>
    </row>
    <row r="46" spans="1:7">
      <c r="A46" s="551" t="s">
        <v>1206</v>
      </c>
    </row>
  </sheetData>
  <mergeCells count="2">
    <mergeCell ref="A26:B26"/>
    <mergeCell ref="A33:B33"/>
  </mergeCells>
  <pageMargins left="0.7" right="0.7" top="0.78740157499999996" bottom="0.78740157499999996" header="0.3" footer="0.3"/>
  <pageSetup paperSize="9" scale="69"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heetViews>
  <sheetFormatPr baseColWidth="10" defaultRowHeight="12.75"/>
  <cols>
    <col min="1" max="1" width="11.7109375" customWidth="1"/>
    <col min="2" max="2" width="29.140625" customWidth="1"/>
    <col min="3" max="6" width="11.7109375" customWidth="1"/>
    <col min="7" max="7" width="14.28515625" customWidth="1"/>
    <col min="8" max="8" width="11.7109375" customWidth="1"/>
  </cols>
  <sheetData>
    <row r="1" spans="1:9" ht="15" customHeight="1">
      <c r="A1" s="160" t="s">
        <v>1242</v>
      </c>
    </row>
    <row r="2" spans="1:9" ht="15" customHeight="1">
      <c r="A2" s="8" t="s">
        <v>1175</v>
      </c>
      <c r="B2" s="508"/>
    </row>
    <row r="3" spans="1:9" s="286" customFormat="1" ht="23.25" customHeight="1">
      <c r="A3" s="509" t="s">
        <v>1243</v>
      </c>
      <c r="B3" s="510"/>
    </row>
    <row r="4" spans="1:9" s="423" customFormat="1" ht="15" customHeight="1">
      <c r="A4" s="413"/>
      <c r="B4" s="413"/>
      <c r="C4" s="552" t="s">
        <v>772</v>
      </c>
      <c r="D4" s="413"/>
      <c r="E4" s="413"/>
      <c r="F4" s="413"/>
      <c r="G4" s="413"/>
      <c r="H4" s="413"/>
    </row>
    <row r="5" spans="1:9" s="423" customFormat="1" ht="15" customHeight="1">
      <c r="A5" s="413"/>
      <c r="B5" s="413"/>
      <c r="C5" s="413" t="s">
        <v>1244</v>
      </c>
      <c r="D5" s="553" t="s">
        <v>1245</v>
      </c>
      <c r="E5" s="553" t="s">
        <v>1246</v>
      </c>
      <c r="F5" s="553" t="s">
        <v>1247</v>
      </c>
      <c r="G5" s="413" t="s">
        <v>1248</v>
      </c>
      <c r="H5" s="413" t="s">
        <v>653</v>
      </c>
    </row>
    <row r="6" spans="1:9" s="423" customFormat="1" ht="21.75" customHeight="1">
      <c r="A6" s="537" t="s">
        <v>1249</v>
      </c>
      <c r="B6" s="481"/>
      <c r="C6" s="481"/>
      <c r="D6" s="481"/>
      <c r="E6" s="481"/>
      <c r="F6" s="481"/>
      <c r="G6" s="481"/>
      <c r="H6" s="554"/>
    </row>
    <row r="7" spans="1:9" s="423" customFormat="1" ht="6.95" customHeight="1">
      <c r="A7" s="481"/>
      <c r="B7" s="481"/>
      <c r="C7" s="481"/>
      <c r="D7" s="481"/>
      <c r="E7" s="481"/>
      <c r="F7" s="481"/>
      <c r="G7" s="481"/>
      <c r="H7" s="554"/>
    </row>
    <row r="8" spans="1:9" s="557" customFormat="1" ht="16.5">
      <c r="A8" s="258" t="s">
        <v>1250</v>
      </c>
      <c r="B8" s="555"/>
      <c r="C8" s="556">
        <v>248</v>
      </c>
      <c r="D8" s="556">
        <v>566</v>
      </c>
      <c r="E8" s="556">
        <v>20628</v>
      </c>
      <c r="F8" s="556">
        <v>19545</v>
      </c>
      <c r="G8" s="556">
        <v>31028</v>
      </c>
      <c r="H8" s="556">
        <v>77943</v>
      </c>
    </row>
    <row r="9" spans="1:9" s="557" customFormat="1" ht="6.95" customHeight="1">
      <c r="A9" s="61"/>
      <c r="B9" s="57"/>
      <c r="C9" s="558"/>
      <c r="D9" s="558"/>
      <c r="E9" s="558"/>
      <c r="F9" s="558"/>
      <c r="G9" s="558"/>
      <c r="H9" s="558"/>
    </row>
    <row r="10" spans="1:9" s="557" customFormat="1" ht="15" customHeight="1">
      <c r="A10" s="559" t="s">
        <v>1251</v>
      </c>
      <c r="B10" s="560"/>
      <c r="C10" s="543">
        <v>243</v>
      </c>
      <c r="D10" s="543">
        <v>526</v>
      </c>
      <c r="E10" s="543">
        <v>16357</v>
      </c>
      <c r="F10" s="543">
        <v>13682</v>
      </c>
      <c r="G10" s="543">
        <v>18714</v>
      </c>
      <c r="H10" s="515">
        <v>49522</v>
      </c>
      <c r="I10" s="288"/>
    </row>
    <row r="11" spans="1:9" s="562" customFormat="1" ht="26.25" customHeight="1">
      <c r="A11" s="628" t="s">
        <v>1252</v>
      </c>
      <c r="B11" s="628"/>
      <c r="C11" s="518">
        <v>0</v>
      </c>
      <c r="D11" s="543">
        <v>0</v>
      </c>
      <c r="E11" s="543">
        <v>40</v>
      </c>
      <c r="F11" s="543">
        <v>38</v>
      </c>
      <c r="G11" s="543">
        <v>69</v>
      </c>
      <c r="H11" s="515">
        <v>147</v>
      </c>
      <c r="I11" s="561"/>
    </row>
    <row r="12" spans="1:9" s="562" customFormat="1" ht="25.5" customHeight="1">
      <c r="A12" s="629" t="s">
        <v>1253</v>
      </c>
      <c r="B12" s="629"/>
      <c r="C12" s="543">
        <v>5</v>
      </c>
      <c r="D12" s="543">
        <v>40</v>
      </c>
      <c r="E12" s="543">
        <v>4231</v>
      </c>
      <c r="F12" s="543">
        <v>5825</v>
      </c>
      <c r="G12" s="543">
        <v>12245</v>
      </c>
      <c r="H12" s="515">
        <v>22346</v>
      </c>
      <c r="I12" s="561"/>
    </row>
    <row r="13" spans="1:9" s="562" customFormat="1" ht="15" customHeight="1">
      <c r="A13" s="516" t="s">
        <v>1254</v>
      </c>
      <c r="B13" s="517"/>
      <c r="C13" s="543">
        <v>0</v>
      </c>
      <c r="D13" s="543">
        <v>0</v>
      </c>
      <c r="E13" s="543">
        <v>0</v>
      </c>
      <c r="F13" s="543">
        <v>0</v>
      </c>
      <c r="G13" s="543">
        <v>0</v>
      </c>
      <c r="H13" s="515">
        <v>5928</v>
      </c>
      <c r="I13" s="561"/>
    </row>
    <row r="14" spans="1:9" s="557" customFormat="1" ht="15" customHeight="1">
      <c r="A14" s="548"/>
      <c r="B14" s="549"/>
      <c r="C14" s="563"/>
      <c r="D14" s="563"/>
      <c r="E14" s="563"/>
      <c r="F14" s="563"/>
      <c r="G14" s="563"/>
      <c r="H14" s="564"/>
    </row>
    <row r="15" spans="1:9" s="557" customFormat="1" ht="15">
      <c r="A15" s="537" t="s">
        <v>1255</v>
      </c>
      <c r="B15" s="481"/>
      <c r="C15" s="563"/>
      <c r="D15" s="563"/>
      <c r="E15" s="563"/>
      <c r="F15" s="563"/>
      <c r="G15" s="563"/>
      <c r="H15" s="558"/>
    </row>
    <row r="16" spans="1:9" s="557" customFormat="1" ht="6.95" customHeight="1">
      <c r="A16" s="481"/>
      <c r="B16" s="481"/>
      <c r="C16" s="563"/>
      <c r="D16" s="563"/>
      <c r="E16" s="563"/>
      <c r="F16" s="563"/>
      <c r="G16" s="563"/>
      <c r="H16" s="558"/>
    </row>
    <row r="17" spans="1:9" s="557" customFormat="1" ht="16.5">
      <c r="A17" s="258" t="s">
        <v>1250</v>
      </c>
      <c r="B17" s="555"/>
      <c r="C17" s="556">
        <v>32262</v>
      </c>
      <c r="D17" s="556">
        <v>50531</v>
      </c>
      <c r="E17" s="556">
        <v>622387</v>
      </c>
      <c r="F17" s="556">
        <v>886130</v>
      </c>
      <c r="G17" s="556">
        <v>2365977</v>
      </c>
      <c r="H17" s="556">
        <v>4196902</v>
      </c>
    </row>
    <row r="18" spans="1:9" s="557" customFormat="1" ht="6.95" customHeight="1">
      <c r="A18" s="61"/>
      <c r="B18" s="57"/>
      <c r="C18" s="558"/>
      <c r="D18" s="558"/>
      <c r="E18" s="558"/>
      <c r="F18" s="558"/>
      <c r="G18" s="558"/>
      <c r="H18" s="558"/>
    </row>
    <row r="19" spans="1:9" s="557" customFormat="1" ht="15" customHeight="1">
      <c r="A19" s="559" t="s">
        <v>1251</v>
      </c>
      <c r="B19" s="560"/>
      <c r="C19" s="515">
        <v>32117</v>
      </c>
      <c r="D19" s="515">
        <v>49475</v>
      </c>
      <c r="E19" s="515">
        <v>489441</v>
      </c>
      <c r="F19" s="515">
        <v>640352</v>
      </c>
      <c r="G19" s="515">
        <v>1490822</v>
      </c>
      <c r="H19" s="515">
        <v>2702207</v>
      </c>
    </row>
    <row r="20" spans="1:9" s="562" customFormat="1" ht="26.25" customHeight="1">
      <c r="A20" s="628" t="s">
        <v>1252</v>
      </c>
      <c r="B20" s="628"/>
      <c r="C20" s="543">
        <v>0</v>
      </c>
      <c r="D20" s="543">
        <v>0</v>
      </c>
      <c r="E20" s="543">
        <v>366</v>
      </c>
      <c r="F20" s="543">
        <v>438</v>
      </c>
      <c r="G20" s="543">
        <v>768</v>
      </c>
      <c r="H20" s="515">
        <v>1572</v>
      </c>
      <c r="I20" s="561"/>
    </row>
    <row r="21" spans="1:9" s="562" customFormat="1" ht="24" customHeight="1">
      <c r="A21" s="629" t="s">
        <v>1253</v>
      </c>
      <c r="B21" s="629"/>
      <c r="C21" s="515">
        <v>145</v>
      </c>
      <c r="D21" s="515">
        <v>1056</v>
      </c>
      <c r="E21" s="515">
        <v>132580</v>
      </c>
      <c r="F21" s="515">
        <v>245340</v>
      </c>
      <c r="G21" s="515">
        <v>874387</v>
      </c>
      <c r="H21" s="515">
        <v>1253508</v>
      </c>
    </row>
    <row r="22" spans="1:9" s="562" customFormat="1" ht="15" customHeight="1">
      <c r="A22" s="516" t="s">
        <v>1254</v>
      </c>
      <c r="B22" s="517"/>
      <c r="C22" s="515">
        <v>0</v>
      </c>
      <c r="D22" s="515">
        <v>0</v>
      </c>
      <c r="E22" s="515">
        <v>0</v>
      </c>
      <c r="F22" s="515">
        <v>0</v>
      </c>
      <c r="G22" s="515">
        <v>0</v>
      </c>
      <c r="H22" s="515">
        <v>239615</v>
      </c>
    </row>
    <row r="23" spans="1:9" s="557" customFormat="1" ht="15" customHeight="1">
      <c r="A23" s="548"/>
      <c r="B23" s="549"/>
      <c r="C23" s="563"/>
      <c r="D23" s="563"/>
      <c r="E23" s="563"/>
      <c r="F23" s="563"/>
      <c r="G23" s="563"/>
      <c r="H23" s="563"/>
    </row>
    <row r="24" spans="1:9" s="557" customFormat="1" ht="15">
      <c r="A24" s="537" t="s">
        <v>1256</v>
      </c>
      <c r="B24" s="481"/>
      <c r="C24" s="563"/>
      <c r="D24" s="563"/>
      <c r="E24" s="563"/>
      <c r="F24" s="563"/>
      <c r="G24" s="563"/>
      <c r="H24" s="558"/>
    </row>
    <row r="25" spans="1:9" s="557" customFormat="1" ht="6.95" customHeight="1">
      <c r="A25" s="548"/>
      <c r="B25" s="481"/>
      <c r="C25" s="563"/>
      <c r="D25" s="563"/>
      <c r="E25" s="563"/>
      <c r="F25" s="563"/>
      <c r="G25" s="563"/>
      <c r="H25" s="558"/>
    </row>
    <row r="26" spans="1:9" s="557" customFormat="1" ht="16.5">
      <c r="A26" s="258" t="s">
        <v>1257</v>
      </c>
      <c r="B26" s="555"/>
      <c r="C26" s="556">
        <v>130.08870967741936</v>
      </c>
      <c r="D26" s="556">
        <v>89.277385159010606</v>
      </c>
      <c r="E26" s="556">
        <v>30.171950746558075</v>
      </c>
      <c r="F26" s="556">
        <v>45.337938091583524</v>
      </c>
      <c r="G26" s="556">
        <v>76.252965063813335</v>
      </c>
      <c r="H26" s="556">
        <v>53.845784740130611</v>
      </c>
    </row>
    <row r="27" spans="1:9" s="557" customFormat="1" ht="6.95" customHeight="1">
      <c r="A27" s="61"/>
      <c r="B27" s="57"/>
      <c r="C27" s="558"/>
      <c r="D27" s="558"/>
      <c r="E27" s="558"/>
      <c r="F27" s="558"/>
      <c r="G27" s="558"/>
      <c r="H27" s="558"/>
    </row>
    <row r="28" spans="1:9" s="557" customFormat="1" ht="15" customHeight="1">
      <c r="A28" s="559" t="s">
        <v>1251</v>
      </c>
      <c r="B28" s="560"/>
      <c r="C28" s="543">
        <v>132.1687242798354</v>
      </c>
      <c r="D28" s="543">
        <v>94.058935361216726</v>
      </c>
      <c r="E28" s="543">
        <v>29.922418536406433</v>
      </c>
      <c r="F28" s="543">
        <v>46.802514252302295</v>
      </c>
      <c r="G28" s="543">
        <v>79.6634605108475</v>
      </c>
      <c r="H28" s="515">
        <v>54.565788942288279</v>
      </c>
    </row>
    <row r="29" spans="1:9" s="557" customFormat="1" ht="24.75" customHeight="1">
      <c r="A29" s="629" t="s">
        <v>1253</v>
      </c>
      <c r="B29" s="629"/>
      <c r="C29" s="543">
        <v>29</v>
      </c>
      <c r="D29" s="543">
        <v>26.4</v>
      </c>
      <c r="E29" s="543">
        <v>31.335381706452374</v>
      </c>
      <c r="F29" s="543">
        <v>42.118454935622317</v>
      </c>
      <c r="G29" s="543">
        <v>71.407676602694977</v>
      </c>
      <c r="H29" s="515">
        <v>56.095408574241475</v>
      </c>
    </row>
    <row r="30" spans="1:9" s="557" customFormat="1" ht="15" customHeight="1">
      <c r="A30" s="516" t="s">
        <v>1254</v>
      </c>
      <c r="B30" s="517"/>
      <c r="C30" s="543">
        <v>0</v>
      </c>
      <c r="D30" s="543">
        <v>0</v>
      </c>
      <c r="E30" s="543">
        <v>0</v>
      </c>
      <c r="F30" s="543">
        <v>0</v>
      </c>
      <c r="G30" s="543">
        <v>0</v>
      </c>
      <c r="H30" s="515">
        <v>40.420883940620783</v>
      </c>
    </row>
    <row r="31" spans="1:9" s="557" customFormat="1" ht="15" customHeight="1">
      <c r="A31" s="413"/>
      <c r="B31" s="413"/>
      <c r="C31" s="413"/>
      <c r="D31" s="413"/>
      <c r="E31" s="413"/>
      <c r="F31" s="413"/>
      <c r="G31" s="413"/>
      <c r="H31" s="413"/>
    </row>
    <row r="32" spans="1:9" s="557" customFormat="1" ht="15" customHeight="1">
      <c r="A32" s="551" t="s">
        <v>1206</v>
      </c>
      <c r="B32" s="565"/>
      <c r="C32" s="566"/>
      <c r="D32" s="566"/>
      <c r="E32" s="566"/>
      <c r="F32" s="566"/>
      <c r="G32" s="566"/>
      <c r="H32" s="567"/>
    </row>
    <row r="33" spans="1:8" ht="15" customHeight="1">
      <c r="B33" s="551"/>
      <c r="C33" s="423"/>
      <c r="D33" s="423"/>
      <c r="E33" s="423"/>
      <c r="F33" s="423"/>
      <c r="G33" s="423"/>
      <c r="H33" s="423"/>
    </row>
    <row r="34" spans="1:8">
      <c r="A34" s="455" t="s">
        <v>295</v>
      </c>
      <c r="B34" s="455"/>
      <c r="C34" s="423"/>
      <c r="D34" s="423"/>
      <c r="E34" s="423"/>
      <c r="F34" s="423"/>
      <c r="G34" s="423"/>
      <c r="H34" s="423"/>
    </row>
    <row r="35" spans="1:8" ht="24.75" customHeight="1">
      <c r="A35" s="626" t="s">
        <v>1207</v>
      </c>
      <c r="B35" s="626"/>
      <c r="C35" s="631"/>
      <c r="D35" s="631"/>
      <c r="E35" s="631"/>
      <c r="F35" s="631"/>
      <c r="G35" s="631"/>
      <c r="H35" s="631"/>
    </row>
    <row r="36" spans="1:8" ht="24.75" customHeight="1">
      <c r="A36" s="630" t="s">
        <v>1258</v>
      </c>
      <c r="B36" s="630"/>
      <c r="C36" s="630"/>
      <c r="D36" s="630"/>
      <c r="E36" s="630"/>
      <c r="F36" s="630"/>
      <c r="G36" s="630"/>
      <c r="H36" s="630"/>
    </row>
    <row r="37" spans="1:8">
      <c r="A37" s="630"/>
      <c r="B37" s="630"/>
      <c r="C37" s="630"/>
      <c r="D37" s="630"/>
      <c r="E37" s="630"/>
      <c r="F37" s="630"/>
      <c r="G37" s="630"/>
      <c r="H37" s="630"/>
    </row>
  </sheetData>
  <mergeCells count="8">
    <mergeCell ref="A36:H36"/>
    <mergeCell ref="A37:H37"/>
    <mergeCell ref="A11:B11"/>
    <mergeCell ref="A12:B12"/>
    <mergeCell ref="A20:B20"/>
    <mergeCell ref="A21:B21"/>
    <mergeCell ref="A29:B29"/>
    <mergeCell ref="A35:H35"/>
  </mergeCells>
  <pageMargins left="0.7" right="0.7" top="0.78740157499999996" bottom="0.78740157499999996" header="0.3" footer="0.3"/>
  <pageSetup paperSize="9" scale="7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workbookViewId="0"/>
  </sheetViews>
  <sheetFormatPr baseColWidth="10" defaultRowHeight="12.75"/>
  <cols>
    <col min="1" max="1" width="66.140625" customWidth="1"/>
    <col min="2" max="2" width="13.42578125" customWidth="1"/>
    <col min="3" max="3" width="7" customWidth="1"/>
    <col min="4" max="4" width="12.28515625" bestFit="1" customWidth="1"/>
  </cols>
  <sheetData>
    <row r="1" spans="1:4" ht="15" customHeight="1">
      <c r="A1" s="218" t="s">
        <v>1259</v>
      </c>
    </row>
    <row r="2" spans="1:4" ht="15" customHeight="1">
      <c r="A2" s="507" t="s">
        <v>1175</v>
      </c>
    </row>
    <row r="3" spans="1:4" ht="24.75" customHeight="1">
      <c r="A3" s="509" t="s">
        <v>1260</v>
      </c>
      <c r="B3" s="286"/>
      <c r="C3" s="286"/>
      <c r="D3" s="286"/>
    </row>
    <row r="4" spans="1:4" ht="15">
      <c r="A4" s="413"/>
      <c r="B4" s="414" t="s">
        <v>1261</v>
      </c>
      <c r="C4" s="552"/>
      <c r="D4" s="413" t="s">
        <v>1262</v>
      </c>
    </row>
    <row r="5" spans="1:4" ht="21" customHeight="1">
      <c r="A5" s="59" t="s">
        <v>1263</v>
      </c>
      <c r="B5" s="568">
        <v>448503.89</v>
      </c>
      <c r="C5" s="569"/>
      <c r="D5" s="570">
        <v>100</v>
      </c>
    </row>
    <row r="6" spans="1:4" ht="6.95" customHeight="1">
      <c r="A6" s="571"/>
      <c r="B6" s="572"/>
      <c r="C6" s="573"/>
      <c r="D6" s="574"/>
    </row>
    <row r="7" spans="1:4" ht="15" customHeight="1">
      <c r="A7" s="575" t="s">
        <v>1264</v>
      </c>
      <c r="B7" s="539">
        <v>414049.86200000002</v>
      </c>
      <c r="C7" s="576"/>
      <c r="D7" s="540">
        <v>92.318009103555383</v>
      </c>
    </row>
    <row r="8" spans="1:4" ht="15" customHeight="1">
      <c r="A8" s="524" t="s">
        <v>1265</v>
      </c>
      <c r="B8" s="515">
        <v>340880.41700000002</v>
      </c>
      <c r="C8" s="577"/>
      <c r="D8" s="544">
        <v>76.003893076601855</v>
      </c>
    </row>
    <row r="9" spans="1:4" ht="15" customHeight="1">
      <c r="A9" s="578" t="s">
        <v>1253</v>
      </c>
      <c r="B9" s="515">
        <v>59969.56</v>
      </c>
      <c r="C9" s="577"/>
      <c r="D9" s="544">
        <v>13.371023381759297</v>
      </c>
    </row>
    <row r="10" spans="1:4" ht="15" customHeight="1">
      <c r="A10" s="578" t="s">
        <v>1266</v>
      </c>
      <c r="B10" s="515">
        <v>2432.681</v>
      </c>
      <c r="C10" s="577"/>
      <c r="D10" s="544">
        <v>0.54239908599232001</v>
      </c>
    </row>
    <row r="11" spans="1:4" ht="15" customHeight="1">
      <c r="A11" s="578" t="s">
        <v>1267</v>
      </c>
      <c r="B11" s="515">
        <v>10767.204</v>
      </c>
      <c r="C11" s="577"/>
      <c r="D11" s="544">
        <v>2.4006935592019056</v>
      </c>
    </row>
    <row r="12" spans="1:4" ht="15" customHeight="1">
      <c r="A12" s="578"/>
      <c r="B12" s="515"/>
      <c r="C12" s="577"/>
      <c r="D12" s="544"/>
    </row>
    <row r="13" spans="1:4" ht="15" customHeight="1">
      <c r="A13" s="575" t="s">
        <v>1268</v>
      </c>
      <c r="B13" s="539">
        <v>8034.6959999999999</v>
      </c>
      <c r="C13" s="576"/>
      <c r="D13" s="540">
        <v>1.7914439939417246</v>
      </c>
    </row>
    <row r="14" spans="1:4" ht="15" customHeight="1">
      <c r="A14" s="578" t="s">
        <v>1269</v>
      </c>
      <c r="B14" s="515">
        <v>1572.894</v>
      </c>
      <c r="C14" s="577"/>
      <c r="D14" s="544">
        <v>0.35069796161634181</v>
      </c>
    </row>
    <row r="15" spans="1:4" ht="15" customHeight="1">
      <c r="A15" s="578" t="s">
        <v>1270</v>
      </c>
      <c r="B15" s="515">
        <v>3078.6819999999998</v>
      </c>
      <c r="C15" s="577"/>
      <c r="D15" s="544">
        <v>0.68643373416449072</v>
      </c>
    </row>
    <row r="16" spans="1:4" ht="15" customHeight="1">
      <c r="A16" s="578" t="s">
        <v>1271</v>
      </c>
      <c r="B16" s="515">
        <v>3383.12</v>
      </c>
      <c r="C16" s="577"/>
      <c r="D16" s="544">
        <v>0.75431229816089218</v>
      </c>
    </row>
    <row r="17" spans="1:4" ht="15" customHeight="1">
      <c r="A17" s="578"/>
      <c r="B17" s="515"/>
      <c r="C17" s="577"/>
      <c r="D17" s="544"/>
    </row>
    <row r="18" spans="1:4" ht="15" customHeight="1">
      <c r="A18" s="575" t="s">
        <v>1272</v>
      </c>
      <c r="B18" s="539">
        <v>26419.332000000002</v>
      </c>
      <c r="C18" s="576"/>
      <c r="D18" s="540">
        <v>5.8905469025028978</v>
      </c>
    </row>
    <row r="19" spans="1:4" ht="15" customHeight="1">
      <c r="A19" s="578" t="s">
        <v>1273</v>
      </c>
      <c r="B19" s="515">
        <v>0.4</v>
      </c>
      <c r="C19" s="577"/>
      <c r="D19" s="544">
        <v>8.9185402605984081E-5</v>
      </c>
    </row>
    <row r="20" spans="1:4" ht="15" customHeight="1">
      <c r="A20" s="578" t="s">
        <v>1274</v>
      </c>
      <c r="B20" s="515">
        <v>26239.071</v>
      </c>
      <c r="C20" s="577"/>
      <c r="D20" s="544">
        <v>5.8503552778550034</v>
      </c>
    </row>
    <row r="21" spans="1:4" ht="15" customHeight="1">
      <c r="A21" s="578" t="s">
        <v>1275</v>
      </c>
      <c r="B21" s="515">
        <v>5.5</v>
      </c>
      <c r="C21" s="577"/>
      <c r="D21" s="544">
        <v>1.2262992858322812E-3</v>
      </c>
    </row>
    <row r="22" spans="1:4" ht="15" customHeight="1">
      <c r="A22" s="578" t="s">
        <v>1276</v>
      </c>
      <c r="B22" s="515">
        <v>174.36099999999999</v>
      </c>
      <c r="C22" s="577"/>
      <c r="D22" s="544">
        <v>3.8876139959454971E-2</v>
      </c>
    </row>
    <row r="23" spans="1:4" ht="27.75" customHeight="1">
      <c r="A23" s="559"/>
      <c r="B23" s="515"/>
      <c r="C23" s="577"/>
      <c r="D23" s="544"/>
    </row>
    <row r="24" spans="1:4" ht="15" customHeight="1">
      <c r="A24" s="575" t="s">
        <v>1277</v>
      </c>
      <c r="B24" s="539">
        <v>443258.52</v>
      </c>
      <c r="C24" s="576"/>
      <c r="D24" s="540">
        <v>100</v>
      </c>
    </row>
    <row r="25" spans="1:4" ht="6.95" customHeight="1">
      <c r="A25" s="571"/>
      <c r="B25" s="572"/>
      <c r="C25" s="573"/>
      <c r="D25" s="574"/>
    </row>
    <row r="26" spans="1:4" ht="15" customHeight="1">
      <c r="A26" s="578" t="s">
        <v>1278</v>
      </c>
      <c r="B26" s="515">
        <v>381068.196</v>
      </c>
      <c r="C26" s="577"/>
      <c r="D26" s="544">
        <v>85.969739735628764</v>
      </c>
    </row>
    <row r="27" spans="1:4" ht="20.25" customHeight="1">
      <c r="A27" s="578" t="s">
        <v>1279</v>
      </c>
      <c r="B27" s="515">
        <v>62190.324000000001</v>
      </c>
      <c r="C27" s="577"/>
      <c r="D27" s="544">
        <v>14.030260264371231</v>
      </c>
    </row>
    <row r="28" spans="1:4" ht="15">
      <c r="A28" s="413"/>
      <c r="B28" s="413"/>
      <c r="C28" s="413"/>
      <c r="D28" s="413"/>
    </row>
    <row r="29" spans="1:4">
      <c r="A29" s="423" t="s">
        <v>1206</v>
      </c>
    </row>
    <row r="30" spans="1:4">
      <c r="A30" s="423"/>
      <c r="B30" s="423"/>
      <c r="C30" s="423"/>
      <c r="D30" s="238"/>
    </row>
    <row r="31" spans="1:4">
      <c r="A31" s="423" t="s">
        <v>295</v>
      </c>
      <c r="B31" s="423"/>
      <c r="C31" s="423"/>
      <c r="D31" s="423"/>
    </row>
    <row r="32" spans="1:4">
      <c r="A32" s="579" t="s">
        <v>1280</v>
      </c>
      <c r="B32" s="551"/>
      <c r="C32" s="551"/>
      <c r="D32" s="551"/>
    </row>
    <row r="33" spans="1:4">
      <c r="A33" s="580"/>
      <c r="B33" s="551"/>
      <c r="C33" s="551"/>
      <c r="D33" s="551"/>
    </row>
    <row r="34" spans="1:4">
      <c r="A34" s="534"/>
      <c r="B34" s="534"/>
      <c r="C34" s="534"/>
      <c r="D34" s="534"/>
    </row>
  </sheetData>
  <pageMargins left="0.7" right="0.7" top="0.78740157499999996" bottom="0.78740157499999996" header="0.3" footer="0.3"/>
  <pageSetup paperSize="9" scale="9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
  <sheetViews>
    <sheetView workbookViewId="0"/>
  </sheetViews>
  <sheetFormatPr baseColWidth="10" defaultRowHeight="12.75"/>
  <cols>
    <col min="1" max="1" width="43.5703125" customWidth="1"/>
    <col min="2" max="2" width="6.28515625" customWidth="1"/>
    <col min="3" max="3" width="15.7109375" customWidth="1"/>
    <col min="4" max="4" width="7.85546875" style="423" customWidth="1"/>
    <col min="5" max="7" width="12.7109375" customWidth="1"/>
    <col min="9" max="16" width="12.7109375" customWidth="1"/>
  </cols>
  <sheetData>
    <row r="1" spans="1:29" ht="15" customHeight="1">
      <c r="A1" s="218" t="s">
        <v>1281</v>
      </c>
      <c r="B1" s="218"/>
      <c r="C1" s="218"/>
    </row>
    <row r="2" spans="1:29" ht="15" customHeight="1">
      <c r="A2" s="507" t="s">
        <v>1175</v>
      </c>
      <c r="B2" s="507"/>
      <c r="C2" s="507"/>
    </row>
    <row r="3" spans="1:29" s="286" customFormat="1" ht="24.75" customHeight="1">
      <c r="A3" s="509" t="s">
        <v>1282</v>
      </c>
      <c r="B3" s="281"/>
      <c r="C3" s="281"/>
      <c r="D3" s="581"/>
      <c r="Q3"/>
      <c r="R3"/>
      <c r="S3"/>
      <c r="T3"/>
      <c r="U3"/>
      <c r="V3"/>
      <c r="W3"/>
      <c r="X3"/>
      <c r="Y3"/>
      <c r="Z3"/>
      <c r="AA3"/>
      <c r="AB3"/>
      <c r="AC3"/>
    </row>
    <row r="4" spans="1:29" s="423" customFormat="1" ht="15" customHeight="1">
      <c r="A4" s="413"/>
      <c r="B4" s="413"/>
      <c r="C4" s="413"/>
      <c r="D4" s="582"/>
      <c r="E4" s="624" t="s">
        <v>1283</v>
      </c>
      <c r="F4" s="624"/>
      <c r="G4" s="624"/>
      <c r="H4" s="624"/>
      <c r="I4" s="624" t="s">
        <v>1284</v>
      </c>
      <c r="J4" s="624"/>
      <c r="K4" s="624"/>
      <c r="L4" s="624"/>
      <c r="M4" s="624" t="s">
        <v>1285</v>
      </c>
      <c r="N4" s="624"/>
      <c r="O4" s="624"/>
      <c r="P4" s="624"/>
      <c r="Q4"/>
      <c r="R4"/>
      <c r="S4"/>
      <c r="T4"/>
      <c r="U4"/>
      <c r="V4"/>
      <c r="W4"/>
      <c r="X4"/>
      <c r="Y4"/>
      <c r="Z4"/>
      <c r="AA4"/>
      <c r="AB4"/>
      <c r="AC4"/>
    </row>
    <row r="5" spans="1:29" s="423" customFormat="1" ht="30" customHeight="1">
      <c r="A5" s="431" t="s">
        <v>1286</v>
      </c>
      <c r="B5" s="583" t="s">
        <v>1004</v>
      </c>
      <c r="C5" s="431" t="s">
        <v>1005</v>
      </c>
      <c r="D5" s="584" t="s">
        <v>1287</v>
      </c>
      <c r="E5" s="585" t="s">
        <v>1288</v>
      </c>
      <c r="F5" s="585" t="s">
        <v>1289</v>
      </c>
      <c r="G5" s="585" t="s">
        <v>1290</v>
      </c>
      <c r="H5" s="584" t="s">
        <v>653</v>
      </c>
      <c r="I5" s="585" t="s">
        <v>1288</v>
      </c>
      <c r="J5" s="585" t="s">
        <v>1289</v>
      </c>
      <c r="K5" s="585" t="s">
        <v>1290</v>
      </c>
      <c r="L5" s="584" t="s">
        <v>653</v>
      </c>
      <c r="M5" s="585" t="s">
        <v>1288</v>
      </c>
      <c r="N5" s="585" t="s">
        <v>1289</v>
      </c>
      <c r="O5" s="585" t="s">
        <v>1291</v>
      </c>
      <c r="P5" s="584" t="s">
        <v>653</v>
      </c>
      <c r="Q5"/>
      <c r="R5"/>
      <c r="S5"/>
      <c r="T5"/>
      <c r="U5"/>
      <c r="V5"/>
      <c r="W5"/>
      <c r="X5"/>
      <c r="Y5"/>
      <c r="Z5"/>
      <c r="AA5"/>
      <c r="AB5"/>
      <c r="AC5"/>
    </row>
    <row r="6" spans="1:29" s="562" customFormat="1" ht="15" customHeight="1">
      <c r="A6" s="578" t="s">
        <v>1292</v>
      </c>
      <c r="B6" s="586">
        <v>8903</v>
      </c>
      <c r="C6" s="578" t="s">
        <v>1043</v>
      </c>
      <c r="D6" s="587"/>
      <c r="E6" s="577">
        <v>675</v>
      </c>
      <c r="F6" s="588">
        <v>2793</v>
      </c>
      <c r="G6" s="589">
        <v>3410</v>
      </c>
      <c r="H6" s="588">
        <v>6878</v>
      </c>
      <c r="I6" s="590">
        <v>165.38666666666666</v>
      </c>
      <c r="J6" s="590">
        <v>160.38668098818474</v>
      </c>
      <c r="K6" s="590">
        <v>132.68445747800587</v>
      </c>
      <c r="L6" s="591">
        <v>147.14306484443151</v>
      </c>
      <c r="M6" s="588">
        <v>111636</v>
      </c>
      <c r="N6" s="588">
        <v>447960</v>
      </c>
      <c r="O6" s="588">
        <v>452454</v>
      </c>
      <c r="P6" s="588">
        <v>1012050</v>
      </c>
      <c r="Q6"/>
      <c r="R6"/>
      <c r="S6"/>
      <c r="T6"/>
      <c r="U6"/>
      <c r="V6"/>
      <c r="W6"/>
      <c r="X6"/>
      <c r="Y6"/>
      <c r="Z6"/>
      <c r="AA6"/>
      <c r="AB6"/>
      <c r="AC6"/>
    </row>
    <row r="7" spans="1:29" s="557" customFormat="1" ht="15" customHeight="1">
      <c r="A7" s="578" t="s">
        <v>1293</v>
      </c>
      <c r="B7" s="586">
        <v>8400</v>
      </c>
      <c r="C7" s="578" t="s">
        <v>665</v>
      </c>
      <c r="D7" s="587"/>
      <c r="E7" s="577">
        <v>231</v>
      </c>
      <c r="F7" s="588">
        <v>985</v>
      </c>
      <c r="G7" s="589">
        <v>2838</v>
      </c>
      <c r="H7" s="588">
        <v>4054</v>
      </c>
      <c r="I7" s="590">
        <v>141.87878787878788</v>
      </c>
      <c r="J7" s="590">
        <v>141.88020304568528</v>
      </c>
      <c r="K7" s="590">
        <v>141.8801973220578</v>
      </c>
      <c r="L7" s="591">
        <v>141.8801184015787</v>
      </c>
      <c r="M7" s="588">
        <v>32774</v>
      </c>
      <c r="N7" s="588">
        <v>139752</v>
      </c>
      <c r="O7" s="588">
        <v>402656</v>
      </c>
      <c r="P7" s="588">
        <v>575182</v>
      </c>
      <c r="Q7"/>
      <c r="R7"/>
      <c r="S7"/>
      <c r="T7"/>
      <c r="U7"/>
      <c r="V7"/>
      <c r="W7"/>
      <c r="X7"/>
      <c r="Y7"/>
      <c r="Z7"/>
      <c r="AA7"/>
      <c r="AB7"/>
      <c r="AC7"/>
    </row>
    <row r="8" spans="1:29" s="557" customFormat="1" ht="15" customHeight="1">
      <c r="A8" s="578" t="s">
        <v>1294</v>
      </c>
      <c r="B8" s="586">
        <v>8152</v>
      </c>
      <c r="C8" s="578" t="s">
        <v>1164</v>
      </c>
      <c r="D8" s="587" t="s">
        <v>1295</v>
      </c>
      <c r="E8" s="577">
        <v>13</v>
      </c>
      <c r="F8" s="588">
        <v>568</v>
      </c>
      <c r="G8" s="589">
        <v>264</v>
      </c>
      <c r="H8" s="588">
        <v>845</v>
      </c>
      <c r="I8" s="590">
        <v>103.30769230769231</v>
      </c>
      <c r="J8" s="590">
        <v>126.44542253521126</v>
      </c>
      <c r="K8" s="590">
        <v>133.32575757575756</v>
      </c>
      <c r="L8" s="591">
        <v>128.23905325443786</v>
      </c>
      <c r="M8" s="588">
        <v>1343</v>
      </c>
      <c r="N8" s="588">
        <v>71821</v>
      </c>
      <c r="O8" s="588">
        <v>35198</v>
      </c>
      <c r="P8" s="588">
        <v>108362</v>
      </c>
      <c r="Q8"/>
      <c r="R8"/>
      <c r="S8"/>
      <c r="T8"/>
      <c r="U8"/>
      <c r="V8"/>
      <c r="W8"/>
      <c r="X8"/>
      <c r="Y8"/>
      <c r="Z8"/>
      <c r="AA8"/>
      <c r="AB8"/>
      <c r="AC8"/>
    </row>
    <row r="9" spans="1:29" s="557" customFormat="1" ht="15" customHeight="1">
      <c r="A9" s="578" t="s">
        <v>635</v>
      </c>
      <c r="B9" s="586">
        <v>8600</v>
      </c>
      <c r="C9" s="578" t="s">
        <v>1101</v>
      </c>
      <c r="D9" s="587"/>
      <c r="E9" s="577">
        <v>1789</v>
      </c>
      <c r="F9" s="588">
        <v>9881</v>
      </c>
      <c r="G9" s="589">
        <v>10207</v>
      </c>
      <c r="H9" s="588">
        <v>21877</v>
      </c>
      <c r="I9" s="590">
        <v>152.0810508664058</v>
      </c>
      <c r="J9" s="590">
        <v>144.19856289849204</v>
      </c>
      <c r="K9" s="590">
        <v>128.79984324483198</v>
      </c>
      <c r="L9" s="591">
        <v>137.65868263473052</v>
      </c>
      <c r="M9" s="588">
        <v>272073</v>
      </c>
      <c r="N9" s="588">
        <v>1424826</v>
      </c>
      <c r="O9" s="588">
        <v>1314660</v>
      </c>
      <c r="P9" s="588">
        <v>3011559</v>
      </c>
      <c r="Q9"/>
      <c r="R9"/>
      <c r="S9"/>
      <c r="T9"/>
      <c r="U9"/>
      <c r="V9"/>
      <c r="W9"/>
      <c r="X9"/>
      <c r="Y9"/>
      <c r="Z9"/>
      <c r="AA9"/>
      <c r="AB9"/>
      <c r="AC9"/>
    </row>
    <row r="10" spans="1:29" s="557" customFormat="1" ht="15" customHeight="1">
      <c r="A10" s="578" t="s">
        <v>1296</v>
      </c>
      <c r="B10" s="586">
        <v>8400</v>
      </c>
      <c r="C10" s="578" t="s">
        <v>665</v>
      </c>
      <c r="D10" s="587"/>
      <c r="E10" s="577">
        <v>197</v>
      </c>
      <c r="F10" s="588">
        <v>1369</v>
      </c>
      <c r="G10" s="589">
        <v>3055</v>
      </c>
      <c r="H10" s="588">
        <v>4621</v>
      </c>
      <c r="I10" s="590">
        <v>133.71573604060913</v>
      </c>
      <c r="J10" s="590">
        <v>134.82322863403945</v>
      </c>
      <c r="K10" s="590">
        <v>107.43600654664485</v>
      </c>
      <c r="L10" s="591">
        <v>116.66998485176369</v>
      </c>
      <c r="M10" s="588">
        <v>26342</v>
      </c>
      <c r="N10" s="588">
        <v>184573</v>
      </c>
      <c r="O10" s="588">
        <v>328217</v>
      </c>
      <c r="P10" s="588">
        <v>539132</v>
      </c>
      <c r="Q10"/>
      <c r="R10"/>
      <c r="S10"/>
      <c r="T10"/>
      <c r="U10"/>
      <c r="V10"/>
      <c r="W10"/>
      <c r="X10"/>
      <c r="Y10"/>
      <c r="Z10"/>
      <c r="AA10"/>
      <c r="AB10"/>
      <c r="AC10"/>
    </row>
    <row r="11" spans="1:29" s="557" customFormat="1" ht="15" customHeight="1">
      <c r="A11" s="578" t="s">
        <v>1297</v>
      </c>
      <c r="B11" s="586">
        <v>8044</v>
      </c>
      <c r="C11" s="578" t="s">
        <v>666</v>
      </c>
      <c r="D11" s="587"/>
      <c r="E11" s="577">
        <v>125</v>
      </c>
      <c r="F11" s="588">
        <v>4515</v>
      </c>
      <c r="G11" s="589">
        <v>1713</v>
      </c>
      <c r="H11" s="588">
        <v>6353</v>
      </c>
      <c r="I11" s="590">
        <v>120.44799999999999</v>
      </c>
      <c r="J11" s="590">
        <v>121.0890365448505</v>
      </c>
      <c r="K11" s="590">
        <v>126.82545242265032</v>
      </c>
      <c r="L11" s="591">
        <v>122.62317015583189</v>
      </c>
      <c r="M11" s="588">
        <v>15056</v>
      </c>
      <c r="N11" s="588">
        <v>546717</v>
      </c>
      <c r="O11" s="588">
        <v>217252</v>
      </c>
      <c r="P11" s="588">
        <v>779025</v>
      </c>
      <c r="Q11"/>
      <c r="R11"/>
      <c r="S11"/>
      <c r="T11"/>
      <c r="U11"/>
      <c r="V11"/>
      <c r="W11"/>
      <c r="X11"/>
      <c r="Y11"/>
      <c r="Z11"/>
      <c r="AA11"/>
      <c r="AB11"/>
      <c r="AC11"/>
    </row>
    <row r="12" spans="1:29" s="557" customFormat="1" ht="15" customHeight="1">
      <c r="A12" s="578" t="s">
        <v>1298</v>
      </c>
      <c r="B12" s="586">
        <v>8057</v>
      </c>
      <c r="C12" s="578" t="s">
        <v>666</v>
      </c>
      <c r="D12" s="587"/>
      <c r="E12" s="577">
        <v>3173</v>
      </c>
      <c r="F12" s="588">
        <v>48041</v>
      </c>
      <c r="G12" s="589">
        <v>7319</v>
      </c>
      <c r="H12" s="588">
        <v>58533</v>
      </c>
      <c r="I12" s="590">
        <v>170.39993696816893</v>
      </c>
      <c r="J12" s="590">
        <v>168.0099914656231</v>
      </c>
      <c r="K12" s="590">
        <v>168.68998497062441</v>
      </c>
      <c r="L12" s="591">
        <v>168.22457417183469</v>
      </c>
      <c r="M12" s="588">
        <v>540679</v>
      </c>
      <c r="N12" s="588">
        <v>8071368</v>
      </c>
      <c r="O12" s="588">
        <v>1234642</v>
      </c>
      <c r="P12" s="588">
        <v>9846689</v>
      </c>
      <c r="Q12"/>
      <c r="R12"/>
      <c r="S12"/>
      <c r="T12"/>
      <c r="U12"/>
      <c r="V12"/>
      <c r="W12"/>
      <c r="X12"/>
      <c r="Y12"/>
      <c r="Z12"/>
      <c r="AA12"/>
      <c r="AB12"/>
      <c r="AC12"/>
    </row>
    <row r="13" spans="1:29" s="557" customFormat="1" ht="15" customHeight="1">
      <c r="A13" s="578" t="s">
        <v>1299</v>
      </c>
      <c r="B13" s="586">
        <v>8309</v>
      </c>
      <c r="C13" s="578" t="s">
        <v>1300</v>
      </c>
      <c r="D13" s="587"/>
      <c r="E13" s="577">
        <v>38</v>
      </c>
      <c r="F13" s="588">
        <v>457</v>
      </c>
      <c r="G13" s="589">
        <v>634</v>
      </c>
      <c r="H13" s="588">
        <v>1129</v>
      </c>
      <c r="I13" s="590">
        <v>130.26315789473685</v>
      </c>
      <c r="J13" s="590">
        <v>123.9015317286652</v>
      </c>
      <c r="K13" s="590">
        <v>110.3186119873817</v>
      </c>
      <c r="L13" s="591">
        <v>116.48804251550044</v>
      </c>
      <c r="M13" s="588">
        <v>4950</v>
      </c>
      <c r="N13" s="588">
        <v>56623</v>
      </c>
      <c r="O13" s="588">
        <v>69942</v>
      </c>
      <c r="P13" s="588">
        <v>131515</v>
      </c>
      <c r="Q13"/>
      <c r="R13"/>
      <c r="S13"/>
      <c r="T13"/>
      <c r="U13"/>
      <c r="V13"/>
      <c r="W13"/>
      <c r="X13"/>
      <c r="Y13"/>
      <c r="Z13"/>
      <c r="AA13"/>
      <c r="AB13"/>
      <c r="AC13"/>
    </row>
    <row r="14" spans="1:29" s="557" customFormat="1" ht="15" customHeight="1">
      <c r="A14" s="578" t="s">
        <v>1301</v>
      </c>
      <c r="B14" s="586">
        <v>8400</v>
      </c>
      <c r="C14" s="578" t="s">
        <v>665</v>
      </c>
      <c r="D14" s="587"/>
      <c r="E14" s="577">
        <v>1601</v>
      </c>
      <c r="F14" s="588">
        <v>512</v>
      </c>
      <c r="G14" s="589">
        <v>557</v>
      </c>
      <c r="H14" s="588">
        <v>2670</v>
      </c>
      <c r="I14" s="590">
        <v>212.90068707058089</v>
      </c>
      <c r="J14" s="590">
        <v>213.32421875</v>
      </c>
      <c r="K14" s="590">
        <v>212.97845601436265</v>
      </c>
      <c r="L14" s="591">
        <v>212.99812734082397</v>
      </c>
      <c r="M14" s="588">
        <v>340854</v>
      </c>
      <c r="N14" s="588">
        <v>109222</v>
      </c>
      <c r="O14" s="588">
        <v>118629</v>
      </c>
      <c r="P14" s="588">
        <v>568705</v>
      </c>
      <c r="Q14"/>
      <c r="R14"/>
      <c r="S14"/>
      <c r="T14"/>
      <c r="U14"/>
      <c r="V14"/>
      <c r="W14"/>
      <c r="X14"/>
      <c r="Y14"/>
      <c r="Z14"/>
      <c r="AA14"/>
      <c r="AB14"/>
      <c r="AC14"/>
    </row>
    <row r="15" spans="1:29" s="557" customFormat="1" ht="15" customHeight="1">
      <c r="A15" s="578" t="s">
        <v>1302</v>
      </c>
      <c r="B15" s="586">
        <v>8620</v>
      </c>
      <c r="C15" s="578" t="s">
        <v>1060</v>
      </c>
      <c r="D15" s="587"/>
      <c r="E15" s="577">
        <v>2494</v>
      </c>
      <c r="F15" s="588">
        <v>341</v>
      </c>
      <c r="G15" s="589">
        <v>1E-3</v>
      </c>
      <c r="H15" s="588">
        <v>2835.0010000000002</v>
      </c>
      <c r="I15" s="590">
        <v>149.52967121090617</v>
      </c>
      <c r="J15" s="590">
        <v>148.2434017595308</v>
      </c>
      <c r="K15" s="590">
        <v>0</v>
      </c>
      <c r="L15" s="591">
        <v>149.374903218729</v>
      </c>
      <c r="M15" s="588">
        <v>372927</v>
      </c>
      <c r="N15" s="588">
        <v>50551</v>
      </c>
      <c r="O15" s="588">
        <v>0</v>
      </c>
      <c r="P15" s="588">
        <v>423478</v>
      </c>
      <c r="Q15"/>
      <c r="R15"/>
      <c r="S15"/>
      <c r="T15"/>
      <c r="U15"/>
      <c r="V15"/>
      <c r="W15"/>
      <c r="X15"/>
      <c r="Y15"/>
      <c r="Z15"/>
      <c r="AA15"/>
      <c r="AB15"/>
      <c r="AC15"/>
    </row>
    <row r="16" spans="1:29" s="557" customFormat="1" ht="15" customHeight="1">
      <c r="A16" s="578" t="s">
        <v>1303</v>
      </c>
      <c r="B16" s="586">
        <v>8050</v>
      </c>
      <c r="C16" s="578" t="s">
        <v>666</v>
      </c>
      <c r="D16" s="587"/>
      <c r="E16" s="577">
        <v>4148</v>
      </c>
      <c r="F16" s="588">
        <v>777</v>
      </c>
      <c r="G16" s="589">
        <v>13</v>
      </c>
      <c r="H16" s="588">
        <v>4938</v>
      </c>
      <c r="I16" s="590">
        <v>275.94792671166829</v>
      </c>
      <c r="J16" s="590">
        <v>275.44530244530245</v>
      </c>
      <c r="K16" s="590">
        <v>275.07692307692309</v>
      </c>
      <c r="L16" s="591">
        <v>275.86654515998379</v>
      </c>
      <c r="M16" s="588">
        <v>1144632</v>
      </c>
      <c r="N16" s="588">
        <v>214021</v>
      </c>
      <c r="O16" s="588">
        <v>3576</v>
      </c>
      <c r="P16" s="588">
        <v>1362229</v>
      </c>
      <c r="Q16"/>
      <c r="R16"/>
      <c r="S16"/>
      <c r="T16"/>
      <c r="U16"/>
      <c r="V16"/>
      <c r="W16"/>
      <c r="X16"/>
      <c r="Y16"/>
      <c r="Z16"/>
      <c r="AA16"/>
      <c r="AB16"/>
      <c r="AC16"/>
    </row>
    <row r="17" spans="1:29" s="557" customFormat="1" ht="15" customHeight="1">
      <c r="A17" s="578" t="s">
        <v>1304</v>
      </c>
      <c r="B17" s="586">
        <v>8180</v>
      </c>
      <c r="C17" s="578" t="s">
        <v>657</v>
      </c>
      <c r="D17" s="587"/>
      <c r="E17" s="577">
        <v>518</v>
      </c>
      <c r="F17" s="588">
        <v>2157</v>
      </c>
      <c r="G17" s="589">
        <v>3490</v>
      </c>
      <c r="H17" s="588">
        <v>6165</v>
      </c>
      <c r="I17" s="590">
        <v>76.295366795366789</v>
      </c>
      <c r="J17" s="590">
        <v>70.628187297172005</v>
      </c>
      <c r="K17" s="590">
        <v>61.163610315186247</v>
      </c>
      <c r="L17" s="591">
        <v>65.746472019464719</v>
      </c>
      <c r="M17" s="588">
        <v>39521</v>
      </c>
      <c r="N17" s="588">
        <v>152345</v>
      </c>
      <c r="O17" s="588">
        <v>213461</v>
      </c>
      <c r="P17" s="588">
        <v>405327</v>
      </c>
      <c r="Q17"/>
      <c r="R17"/>
      <c r="S17"/>
      <c r="T17"/>
      <c r="U17"/>
      <c r="V17"/>
      <c r="W17"/>
      <c r="X17"/>
      <c r="Y17"/>
      <c r="Z17"/>
      <c r="AA17"/>
      <c r="AB17"/>
      <c r="AC17"/>
    </row>
    <row r="18" spans="1:29" s="557" customFormat="1" ht="15" customHeight="1">
      <c r="A18" s="578" t="s">
        <v>1305</v>
      </c>
      <c r="B18" s="586">
        <v>8953</v>
      </c>
      <c r="C18" s="578" t="s">
        <v>659</v>
      </c>
      <c r="D18" s="587"/>
      <c r="E18" s="577">
        <v>2001</v>
      </c>
      <c r="F18" s="588">
        <v>15225</v>
      </c>
      <c r="G18" s="589">
        <v>26557</v>
      </c>
      <c r="H18" s="588">
        <v>43783</v>
      </c>
      <c r="I18" s="590">
        <v>157.24837581209394</v>
      </c>
      <c r="J18" s="590">
        <v>142.98981937602628</v>
      </c>
      <c r="K18" s="590">
        <v>111.84384531385322</v>
      </c>
      <c r="L18" s="591">
        <v>124.7495831715506</v>
      </c>
      <c r="M18" s="588">
        <v>314654</v>
      </c>
      <c r="N18" s="588">
        <v>2177020</v>
      </c>
      <c r="O18" s="588">
        <v>2970237</v>
      </c>
      <c r="P18" s="588">
        <v>5461911</v>
      </c>
      <c r="Q18"/>
      <c r="R18"/>
      <c r="S18"/>
      <c r="T18"/>
      <c r="U18"/>
      <c r="V18"/>
      <c r="W18"/>
      <c r="X18"/>
      <c r="Y18"/>
      <c r="Z18"/>
      <c r="AA18"/>
      <c r="AB18"/>
      <c r="AC18"/>
    </row>
    <row r="19" spans="1:29" s="557" customFormat="1" ht="15" customHeight="1">
      <c r="A19" s="578" t="s">
        <v>1306</v>
      </c>
      <c r="B19" s="586">
        <v>8703</v>
      </c>
      <c r="C19" s="578" t="s">
        <v>1053</v>
      </c>
      <c r="D19" s="587"/>
      <c r="E19" s="577">
        <v>198</v>
      </c>
      <c r="F19" s="588">
        <v>1255</v>
      </c>
      <c r="G19" s="589">
        <v>2533</v>
      </c>
      <c r="H19" s="588">
        <v>3986</v>
      </c>
      <c r="I19" s="590">
        <v>188.23737373737373</v>
      </c>
      <c r="J19" s="590">
        <v>145.44382470119521</v>
      </c>
      <c r="K19" s="590">
        <v>114.52270035530991</v>
      </c>
      <c r="L19" s="591">
        <v>127.91996989463121</v>
      </c>
      <c r="M19" s="588">
        <v>37271</v>
      </c>
      <c r="N19" s="588">
        <v>182532</v>
      </c>
      <c r="O19" s="588">
        <v>290086</v>
      </c>
      <c r="P19" s="588">
        <v>509889</v>
      </c>
      <c r="Q19"/>
      <c r="R19"/>
      <c r="S19"/>
      <c r="T19"/>
      <c r="U19"/>
      <c r="V19"/>
      <c r="W19"/>
      <c r="X19"/>
      <c r="Y19"/>
      <c r="Z19"/>
      <c r="AA19"/>
      <c r="AB19"/>
      <c r="AC19"/>
    </row>
    <row r="20" spans="1:29" s="557" customFormat="1" ht="15" customHeight="1">
      <c r="A20" s="578" t="s">
        <v>1307</v>
      </c>
      <c r="B20" s="586">
        <v>8134</v>
      </c>
      <c r="C20" s="578" t="s">
        <v>1044</v>
      </c>
      <c r="D20" s="587"/>
      <c r="E20" s="577">
        <v>1385</v>
      </c>
      <c r="F20" s="588">
        <v>5019</v>
      </c>
      <c r="G20" s="589">
        <v>7874</v>
      </c>
      <c r="H20" s="588">
        <v>14278</v>
      </c>
      <c r="I20" s="590">
        <v>135.28808664259927</v>
      </c>
      <c r="J20" s="590">
        <v>137.03387128910143</v>
      </c>
      <c r="K20" s="590">
        <v>122.79743459486919</v>
      </c>
      <c r="L20" s="591">
        <v>129.01344726152121</v>
      </c>
      <c r="M20" s="588">
        <v>187374</v>
      </c>
      <c r="N20" s="588">
        <v>687773</v>
      </c>
      <c r="O20" s="588">
        <v>966907</v>
      </c>
      <c r="P20" s="588">
        <v>1842054</v>
      </c>
      <c r="Q20"/>
      <c r="R20"/>
      <c r="S20"/>
      <c r="T20"/>
      <c r="U20"/>
      <c r="V20"/>
      <c r="W20"/>
      <c r="X20"/>
      <c r="Y20"/>
      <c r="Z20"/>
      <c r="AA20"/>
      <c r="AB20"/>
      <c r="AC20"/>
    </row>
    <row r="21" spans="1:29" s="557" customFormat="1" ht="15" customHeight="1">
      <c r="A21" s="578" t="s">
        <v>1308</v>
      </c>
      <c r="B21" s="586">
        <v>8953</v>
      </c>
      <c r="C21" s="578" t="s">
        <v>659</v>
      </c>
      <c r="D21" s="587" t="s">
        <v>1295</v>
      </c>
      <c r="E21" s="577">
        <v>6</v>
      </c>
      <c r="F21" s="588">
        <v>365</v>
      </c>
      <c r="G21" s="589">
        <v>272</v>
      </c>
      <c r="H21" s="588">
        <v>643</v>
      </c>
      <c r="I21" s="590">
        <v>168.33333333333334</v>
      </c>
      <c r="J21" s="590">
        <v>163.57260273972602</v>
      </c>
      <c r="K21" s="590">
        <v>142.47794117647058</v>
      </c>
      <c r="L21" s="591">
        <v>154.69362363919129</v>
      </c>
      <c r="M21" s="588">
        <v>1010</v>
      </c>
      <c r="N21" s="588">
        <v>59704</v>
      </c>
      <c r="O21" s="588">
        <v>38754</v>
      </c>
      <c r="P21" s="588">
        <v>99468</v>
      </c>
      <c r="Q21"/>
      <c r="R21"/>
      <c r="S21"/>
      <c r="T21"/>
      <c r="U21"/>
      <c r="V21"/>
      <c r="W21"/>
      <c r="X21"/>
      <c r="Y21"/>
      <c r="Z21"/>
      <c r="AA21"/>
      <c r="AB21"/>
      <c r="AC21"/>
    </row>
    <row r="22" spans="1:29" s="557" customFormat="1" ht="15" customHeight="1">
      <c r="A22" s="578" t="s">
        <v>1309</v>
      </c>
      <c r="B22" s="586">
        <v>8248</v>
      </c>
      <c r="C22" s="578" t="s">
        <v>1310</v>
      </c>
      <c r="D22" s="587"/>
      <c r="E22" s="577">
        <v>389</v>
      </c>
      <c r="F22" s="588">
        <v>2701</v>
      </c>
      <c r="G22" s="589">
        <v>4806</v>
      </c>
      <c r="H22" s="588">
        <v>7896</v>
      </c>
      <c r="I22" s="590">
        <v>145.30077120822622</v>
      </c>
      <c r="J22" s="590">
        <v>135.55016660496113</v>
      </c>
      <c r="K22" s="590">
        <v>127.83999167707033</v>
      </c>
      <c r="L22" s="591">
        <v>131.33763931104357</v>
      </c>
      <c r="M22" s="588">
        <v>56522</v>
      </c>
      <c r="N22" s="588">
        <v>366121</v>
      </c>
      <c r="O22" s="588">
        <v>614399</v>
      </c>
      <c r="P22" s="588">
        <v>1037042</v>
      </c>
      <c r="Q22"/>
      <c r="R22"/>
      <c r="S22"/>
      <c r="T22"/>
      <c r="U22"/>
      <c r="V22"/>
      <c r="W22"/>
      <c r="X22"/>
      <c r="Y22"/>
      <c r="Z22"/>
      <c r="AA22"/>
      <c r="AB22"/>
      <c r="AC22"/>
    </row>
    <row r="23" spans="1:29" s="557" customFormat="1" ht="15" customHeight="1">
      <c r="A23" s="578" t="s">
        <v>1311</v>
      </c>
      <c r="B23" s="586">
        <v>8193</v>
      </c>
      <c r="C23" s="578" t="s">
        <v>1126</v>
      </c>
      <c r="D23" s="587"/>
      <c r="E23" s="577">
        <v>620</v>
      </c>
      <c r="F23" s="588">
        <v>4325</v>
      </c>
      <c r="G23" s="589">
        <v>4557</v>
      </c>
      <c r="H23" s="588">
        <v>9502</v>
      </c>
      <c r="I23" s="590">
        <v>132.31774193548387</v>
      </c>
      <c r="J23" s="590">
        <v>112.94751445086705</v>
      </c>
      <c r="K23" s="590">
        <v>113.04301075268818</v>
      </c>
      <c r="L23" s="591">
        <v>114.25720900862976</v>
      </c>
      <c r="M23" s="588">
        <v>82037</v>
      </c>
      <c r="N23" s="588">
        <v>488498</v>
      </c>
      <c r="O23" s="588">
        <v>515137</v>
      </c>
      <c r="P23" s="588">
        <v>1085672</v>
      </c>
      <c r="Q23"/>
      <c r="R23"/>
      <c r="S23"/>
      <c r="T23"/>
      <c r="U23"/>
      <c r="V23"/>
      <c r="W23"/>
      <c r="X23"/>
      <c r="Y23"/>
      <c r="Z23"/>
      <c r="AA23"/>
      <c r="AB23"/>
      <c r="AC23"/>
    </row>
    <row r="24" spans="1:29" s="557" customFormat="1" ht="15" customHeight="1">
      <c r="A24" s="578" t="s">
        <v>1312</v>
      </c>
      <c r="B24" s="586">
        <v>8620</v>
      </c>
      <c r="C24" s="578" t="s">
        <v>1015</v>
      </c>
      <c r="D24" s="587"/>
      <c r="E24" s="577">
        <v>4854</v>
      </c>
      <c r="F24" s="588">
        <v>27521</v>
      </c>
      <c r="G24" s="589">
        <v>32847</v>
      </c>
      <c r="H24" s="588">
        <v>65222</v>
      </c>
      <c r="I24" s="590">
        <v>145.15203955500618</v>
      </c>
      <c r="J24" s="590">
        <v>141.07067330402239</v>
      </c>
      <c r="K24" s="590">
        <v>125.17341005266843</v>
      </c>
      <c r="L24" s="591">
        <v>133.36826530925148</v>
      </c>
      <c r="M24" s="588">
        <v>704568</v>
      </c>
      <c r="N24" s="588">
        <v>3882406</v>
      </c>
      <c r="O24" s="588">
        <v>4111571</v>
      </c>
      <c r="P24" s="588">
        <v>8698545</v>
      </c>
      <c r="Q24"/>
      <c r="R24"/>
      <c r="S24"/>
      <c r="T24"/>
      <c r="U24"/>
      <c r="V24"/>
      <c r="W24"/>
      <c r="X24"/>
      <c r="Y24"/>
      <c r="Z24"/>
      <c r="AA24"/>
      <c r="AB24"/>
      <c r="AC24"/>
    </row>
    <row r="25" spans="1:29" s="557" customFormat="1" ht="15" customHeight="1">
      <c r="A25" s="578" t="s">
        <v>1313</v>
      </c>
      <c r="B25" s="586">
        <v>8344</v>
      </c>
      <c r="C25" s="578" t="s">
        <v>1059</v>
      </c>
      <c r="D25" s="587"/>
      <c r="E25" s="577">
        <v>316</v>
      </c>
      <c r="F25" s="588">
        <v>1662</v>
      </c>
      <c r="G25" s="589">
        <v>4639</v>
      </c>
      <c r="H25" s="588">
        <v>6617</v>
      </c>
      <c r="I25" s="590">
        <v>130.67088607594937</v>
      </c>
      <c r="J25" s="590">
        <v>121.31107099879664</v>
      </c>
      <c r="K25" s="590">
        <v>119.36861392541496</v>
      </c>
      <c r="L25" s="591">
        <v>120.39625207798096</v>
      </c>
      <c r="M25" s="588">
        <v>41292</v>
      </c>
      <c r="N25" s="588">
        <v>201619</v>
      </c>
      <c r="O25" s="588">
        <v>553751</v>
      </c>
      <c r="P25" s="588">
        <v>796662</v>
      </c>
      <c r="Q25"/>
      <c r="R25"/>
      <c r="S25"/>
      <c r="T25"/>
      <c r="U25"/>
      <c r="V25"/>
      <c r="W25"/>
      <c r="X25"/>
      <c r="Y25"/>
      <c r="Z25"/>
      <c r="AA25"/>
      <c r="AB25"/>
      <c r="AC25"/>
    </row>
    <row r="26" spans="1:29" s="557" customFormat="1" ht="15" customHeight="1">
      <c r="A26" s="578" t="s">
        <v>1314</v>
      </c>
      <c r="B26" s="586">
        <v>8303</v>
      </c>
      <c r="C26" s="578" t="s">
        <v>1103</v>
      </c>
      <c r="D26" s="587"/>
      <c r="E26" s="577">
        <v>1328</v>
      </c>
      <c r="F26" s="588">
        <v>5550</v>
      </c>
      <c r="G26" s="589">
        <v>8862</v>
      </c>
      <c r="H26" s="588">
        <v>15740</v>
      </c>
      <c r="I26" s="590">
        <v>159.67319277108433</v>
      </c>
      <c r="J26" s="590">
        <v>135.28720720720722</v>
      </c>
      <c r="K26" s="590">
        <v>109.87959828481155</v>
      </c>
      <c r="L26" s="591">
        <v>123.03958068614993</v>
      </c>
      <c r="M26" s="588">
        <v>212046</v>
      </c>
      <c r="N26" s="588">
        <v>750844</v>
      </c>
      <c r="O26" s="588">
        <v>973753</v>
      </c>
      <c r="P26" s="588">
        <v>1936643</v>
      </c>
      <c r="Q26"/>
      <c r="R26"/>
      <c r="S26"/>
      <c r="T26"/>
      <c r="U26"/>
      <c r="V26"/>
      <c r="W26"/>
      <c r="X26"/>
      <c r="Y26"/>
      <c r="Z26"/>
      <c r="AA26"/>
      <c r="AB26"/>
      <c r="AC26"/>
    </row>
    <row r="27" spans="1:29" s="557" customFormat="1" ht="15" customHeight="1">
      <c r="A27" s="578" t="s">
        <v>1315</v>
      </c>
      <c r="B27" s="586">
        <v>8494</v>
      </c>
      <c r="C27" s="578" t="s">
        <v>1026</v>
      </c>
      <c r="D27" s="587"/>
      <c r="E27" s="577">
        <v>354</v>
      </c>
      <c r="F27" s="588">
        <v>1455</v>
      </c>
      <c r="G27" s="589">
        <v>2267</v>
      </c>
      <c r="H27" s="588">
        <v>4076</v>
      </c>
      <c r="I27" s="590">
        <v>157.78813559322035</v>
      </c>
      <c r="J27" s="590">
        <v>145.66529209621993</v>
      </c>
      <c r="K27" s="590">
        <v>139.19629466254963</v>
      </c>
      <c r="L27" s="591">
        <v>143.12021589793915</v>
      </c>
      <c r="M27" s="588">
        <v>55857</v>
      </c>
      <c r="N27" s="588">
        <v>211943</v>
      </c>
      <c r="O27" s="588">
        <v>315558</v>
      </c>
      <c r="P27" s="588">
        <v>583358</v>
      </c>
      <c r="Q27"/>
      <c r="R27"/>
      <c r="S27"/>
      <c r="T27"/>
      <c r="U27"/>
      <c r="V27"/>
      <c r="W27"/>
      <c r="X27"/>
      <c r="Y27"/>
      <c r="Z27"/>
      <c r="AA27"/>
      <c r="AB27"/>
      <c r="AC27"/>
    </row>
    <row r="28" spans="1:29" s="557" customFormat="1" ht="15" customHeight="1">
      <c r="A28" s="578" t="s">
        <v>1316</v>
      </c>
      <c r="B28" s="586">
        <v>8816</v>
      </c>
      <c r="C28" s="578" t="s">
        <v>1046</v>
      </c>
      <c r="D28" s="587"/>
      <c r="E28" s="577">
        <v>128</v>
      </c>
      <c r="F28" s="588">
        <v>777</v>
      </c>
      <c r="G28" s="589">
        <v>878</v>
      </c>
      <c r="H28" s="588">
        <v>1783</v>
      </c>
      <c r="I28" s="590">
        <v>170.5</v>
      </c>
      <c r="J28" s="590">
        <v>173.09009009009009</v>
      </c>
      <c r="K28" s="590">
        <v>174.56947608200454</v>
      </c>
      <c r="L28" s="591">
        <v>173.63264161525518</v>
      </c>
      <c r="M28" s="588">
        <v>21824</v>
      </c>
      <c r="N28" s="588">
        <v>134491</v>
      </c>
      <c r="O28" s="588">
        <v>153272</v>
      </c>
      <c r="P28" s="588">
        <v>309587</v>
      </c>
      <c r="Q28"/>
      <c r="R28"/>
      <c r="S28"/>
      <c r="T28"/>
      <c r="U28"/>
      <c r="V28"/>
      <c r="W28"/>
      <c r="X28"/>
      <c r="Y28"/>
      <c r="Z28"/>
      <c r="AA28"/>
      <c r="AB28"/>
      <c r="AC28"/>
    </row>
    <row r="29" spans="1:29" s="557" customFormat="1" ht="15" customHeight="1">
      <c r="A29" s="578" t="s">
        <v>1317</v>
      </c>
      <c r="B29" s="586">
        <v>8952</v>
      </c>
      <c r="C29" s="578" t="s">
        <v>1117</v>
      </c>
      <c r="D29" s="587" t="s">
        <v>1295</v>
      </c>
      <c r="E29" s="577">
        <v>11</v>
      </c>
      <c r="F29" s="588">
        <v>520</v>
      </c>
      <c r="G29" s="589">
        <v>239</v>
      </c>
      <c r="H29" s="588">
        <v>770</v>
      </c>
      <c r="I29" s="590">
        <v>148.09090909090909</v>
      </c>
      <c r="J29" s="590">
        <v>136.78653846153847</v>
      </c>
      <c r="K29" s="590">
        <v>113.98326359832636</v>
      </c>
      <c r="L29" s="591">
        <v>129.87012987012986</v>
      </c>
      <c r="M29" s="588">
        <v>1629</v>
      </c>
      <c r="N29" s="588">
        <v>71129</v>
      </c>
      <c r="O29" s="588">
        <v>27242</v>
      </c>
      <c r="P29" s="588">
        <v>100000</v>
      </c>
      <c r="Q29"/>
      <c r="R29"/>
      <c r="S29"/>
      <c r="T29"/>
      <c r="U29"/>
      <c r="V29"/>
      <c r="W29"/>
      <c r="X29"/>
      <c r="Y29"/>
      <c r="Z29"/>
      <c r="AA29"/>
      <c r="AB29"/>
      <c r="AC29"/>
    </row>
    <row r="30" spans="1:29" s="557" customFormat="1" ht="15" customHeight="1">
      <c r="A30" s="578" t="s">
        <v>1318</v>
      </c>
      <c r="B30" s="586">
        <v>8608</v>
      </c>
      <c r="C30" s="578" t="s">
        <v>1023</v>
      </c>
      <c r="D30" s="587"/>
      <c r="E30" s="577">
        <v>464</v>
      </c>
      <c r="F30" s="588">
        <v>1723</v>
      </c>
      <c r="G30" s="589">
        <v>2954</v>
      </c>
      <c r="H30" s="588">
        <v>5141</v>
      </c>
      <c r="I30" s="590">
        <v>176.71982758620689</v>
      </c>
      <c r="J30" s="590">
        <v>174.42309924550204</v>
      </c>
      <c r="K30" s="590">
        <v>157.39945836154368</v>
      </c>
      <c r="L30" s="591">
        <v>164.84866757440187</v>
      </c>
      <c r="M30" s="588">
        <v>81998</v>
      </c>
      <c r="N30" s="588">
        <v>300531</v>
      </c>
      <c r="O30" s="588">
        <v>464958</v>
      </c>
      <c r="P30" s="588">
        <v>847487</v>
      </c>
      <c r="Q30"/>
      <c r="R30"/>
      <c r="S30"/>
      <c r="T30"/>
      <c r="U30"/>
      <c r="V30"/>
      <c r="W30"/>
      <c r="X30"/>
      <c r="Y30"/>
      <c r="Z30"/>
      <c r="AA30"/>
      <c r="AB30"/>
      <c r="AC30"/>
    </row>
    <row r="31" spans="1:29" s="557" customFormat="1" ht="15" customHeight="1">
      <c r="A31" s="578" t="s">
        <v>1319</v>
      </c>
      <c r="B31" s="586">
        <v>8108</v>
      </c>
      <c r="C31" s="578" t="s">
        <v>1320</v>
      </c>
      <c r="D31" s="587"/>
      <c r="E31" s="577">
        <v>456</v>
      </c>
      <c r="F31" s="588">
        <v>1432</v>
      </c>
      <c r="G31" s="589">
        <v>2397</v>
      </c>
      <c r="H31" s="588">
        <v>4285</v>
      </c>
      <c r="I31" s="590">
        <v>89.375</v>
      </c>
      <c r="J31" s="590">
        <v>150.86662011173183</v>
      </c>
      <c r="K31" s="590">
        <v>84.878181059657905</v>
      </c>
      <c r="L31" s="591">
        <v>107.4093348891482</v>
      </c>
      <c r="M31" s="588">
        <v>40755</v>
      </c>
      <c r="N31" s="588">
        <v>216041</v>
      </c>
      <c r="O31" s="588">
        <v>203453</v>
      </c>
      <c r="P31" s="588">
        <v>460249</v>
      </c>
      <c r="Q31"/>
      <c r="R31"/>
      <c r="S31"/>
      <c r="T31"/>
      <c r="U31"/>
      <c r="V31"/>
      <c r="W31"/>
      <c r="X31"/>
      <c r="Y31"/>
      <c r="Z31"/>
      <c r="AA31"/>
      <c r="AB31"/>
      <c r="AC31"/>
    </row>
    <row r="32" spans="1:29" s="557" customFormat="1" ht="15" customHeight="1">
      <c r="A32" s="578" t="s">
        <v>1321</v>
      </c>
      <c r="B32" s="586">
        <v>8406</v>
      </c>
      <c r="C32" s="578" t="s">
        <v>665</v>
      </c>
      <c r="D32" s="587"/>
      <c r="E32" s="577">
        <v>9017</v>
      </c>
      <c r="F32" s="588">
        <v>33632</v>
      </c>
      <c r="G32" s="589">
        <v>44658</v>
      </c>
      <c r="H32" s="588">
        <v>87307</v>
      </c>
      <c r="I32" s="590">
        <v>154.85871132305644</v>
      </c>
      <c r="J32" s="590">
        <v>149.43967055185539</v>
      </c>
      <c r="K32" s="590">
        <v>132.33740875095168</v>
      </c>
      <c r="L32" s="591">
        <v>141.25144604670874</v>
      </c>
      <c r="M32" s="588">
        <v>1396361</v>
      </c>
      <c r="N32" s="588">
        <v>5025955</v>
      </c>
      <c r="O32" s="588">
        <v>5909924</v>
      </c>
      <c r="P32" s="588">
        <v>12332240</v>
      </c>
      <c r="Q32"/>
      <c r="R32"/>
      <c r="S32"/>
      <c r="T32"/>
      <c r="U32"/>
      <c r="V32"/>
      <c r="W32"/>
      <c r="X32"/>
      <c r="Y32"/>
      <c r="Z32"/>
      <c r="AA32"/>
      <c r="AB32"/>
      <c r="AC32"/>
    </row>
    <row r="33" spans="1:29" s="557" customFormat="1" ht="15" customHeight="1">
      <c r="A33" s="578" t="s">
        <v>1322</v>
      </c>
      <c r="B33" s="586">
        <v>8632</v>
      </c>
      <c r="C33" s="578" t="s">
        <v>1035</v>
      </c>
      <c r="D33" s="587"/>
      <c r="E33" s="577">
        <v>864</v>
      </c>
      <c r="F33" s="588">
        <v>2553</v>
      </c>
      <c r="G33" s="589">
        <v>3880</v>
      </c>
      <c r="H33" s="588">
        <v>7297</v>
      </c>
      <c r="I33" s="590">
        <v>144.75115740740742</v>
      </c>
      <c r="J33" s="590">
        <v>138.77007442224834</v>
      </c>
      <c r="K33" s="590">
        <v>123.35412371134021</v>
      </c>
      <c r="L33" s="591">
        <v>131.28121145676306</v>
      </c>
      <c r="M33" s="588">
        <v>125065</v>
      </c>
      <c r="N33" s="588">
        <v>354280</v>
      </c>
      <c r="O33" s="588">
        <v>478614</v>
      </c>
      <c r="P33" s="588">
        <v>957959</v>
      </c>
      <c r="Q33"/>
      <c r="R33"/>
      <c r="S33"/>
      <c r="T33"/>
      <c r="U33"/>
      <c r="V33"/>
      <c r="W33"/>
      <c r="X33"/>
      <c r="Y33"/>
      <c r="Z33"/>
      <c r="AA33"/>
      <c r="AB33"/>
      <c r="AC33"/>
    </row>
    <row r="34" spans="1:29" s="557" customFormat="1" ht="15" customHeight="1">
      <c r="A34" s="578" t="s">
        <v>1323</v>
      </c>
      <c r="B34" s="586">
        <v>8352</v>
      </c>
      <c r="C34" s="578" t="s">
        <v>1324</v>
      </c>
      <c r="D34" s="587"/>
      <c r="E34" s="577">
        <v>287</v>
      </c>
      <c r="F34" s="588">
        <v>1837</v>
      </c>
      <c r="G34" s="589">
        <v>3227</v>
      </c>
      <c r="H34" s="588">
        <v>5351</v>
      </c>
      <c r="I34" s="590">
        <v>160.64459930313589</v>
      </c>
      <c r="J34" s="590">
        <v>154.62493195427328</v>
      </c>
      <c r="K34" s="590">
        <v>126.49488689185002</v>
      </c>
      <c r="L34" s="591">
        <v>137.98355447579891</v>
      </c>
      <c r="M34" s="588">
        <v>46105</v>
      </c>
      <c r="N34" s="588">
        <v>284046</v>
      </c>
      <c r="O34" s="588">
        <v>408199</v>
      </c>
      <c r="P34" s="588">
        <v>738350</v>
      </c>
      <c r="Q34"/>
      <c r="R34"/>
      <c r="S34"/>
      <c r="T34"/>
      <c r="U34"/>
      <c r="V34"/>
      <c r="W34"/>
      <c r="X34"/>
      <c r="Y34"/>
      <c r="Z34"/>
      <c r="AA34"/>
      <c r="AB34"/>
      <c r="AC34"/>
    </row>
    <row r="35" spans="1:29" s="557" customFormat="1" ht="15" customHeight="1">
      <c r="A35" s="578" t="s">
        <v>1325</v>
      </c>
      <c r="B35" s="586">
        <v>8424</v>
      </c>
      <c r="C35" s="578" t="s">
        <v>1133</v>
      </c>
      <c r="D35" s="587"/>
      <c r="E35" s="577">
        <v>577</v>
      </c>
      <c r="F35" s="588">
        <v>3214</v>
      </c>
      <c r="G35" s="589">
        <v>6061</v>
      </c>
      <c r="H35" s="588">
        <v>9852</v>
      </c>
      <c r="I35" s="590">
        <v>119.99826689774697</v>
      </c>
      <c r="J35" s="590">
        <v>132.59707529558182</v>
      </c>
      <c r="K35" s="590">
        <v>114.22504537205081</v>
      </c>
      <c r="L35" s="591">
        <v>120.55663824604142</v>
      </c>
      <c r="M35" s="588">
        <v>69239</v>
      </c>
      <c r="N35" s="588">
        <v>426167</v>
      </c>
      <c r="O35" s="588">
        <v>692318</v>
      </c>
      <c r="P35" s="588">
        <v>1187724</v>
      </c>
      <c r="Q35"/>
      <c r="R35"/>
      <c r="S35"/>
      <c r="T35"/>
      <c r="U35"/>
      <c r="V35"/>
      <c r="W35"/>
      <c r="X35"/>
      <c r="Y35"/>
      <c r="Z35"/>
      <c r="AA35"/>
      <c r="AB35"/>
      <c r="AC35"/>
    </row>
    <row r="36" spans="1:29" s="557" customFormat="1" ht="15" customHeight="1">
      <c r="A36" s="578" t="s">
        <v>1326</v>
      </c>
      <c r="B36" s="586">
        <v>8245</v>
      </c>
      <c r="C36" s="578" t="s">
        <v>1142</v>
      </c>
      <c r="D36" s="587"/>
      <c r="E36" s="577">
        <v>315</v>
      </c>
      <c r="F36" s="588">
        <v>1689</v>
      </c>
      <c r="G36" s="589">
        <v>2503</v>
      </c>
      <c r="H36" s="588">
        <v>4507</v>
      </c>
      <c r="I36" s="590">
        <v>155.66031746031746</v>
      </c>
      <c r="J36" s="590">
        <v>154.24511545293072</v>
      </c>
      <c r="K36" s="590">
        <v>127.90571314422692</v>
      </c>
      <c r="L36" s="591">
        <v>139.71621921455514</v>
      </c>
      <c r="M36" s="588">
        <v>49033</v>
      </c>
      <c r="N36" s="588">
        <v>260520</v>
      </c>
      <c r="O36" s="588">
        <v>320148</v>
      </c>
      <c r="P36" s="588">
        <v>629701</v>
      </c>
      <c r="Q36"/>
      <c r="R36"/>
      <c r="S36"/>
      <c r="T36"/>
      <c r="U36"/>
      <c r="V36"/>
      <c r="W36"/>
      <c r="X36"/>
      <c r="Y36"/>
      <c r="Z36"/>
      <c r="AA36"/>
      <c r="AB36"/>
      <c r="AC36"/>
    </row>
    <row r="37" spans="1:29" s="557" customFormat="1" ht="15" customHeight="1">
      <c r="A37" s="578" t="s">
        <v>1327</v>
      </c>
      <c r="B37" s="586">
        <v>8444</v>
      </c>
      <c r="C37" s="578" t="s">
        <v>1328</v>
      </c>
      <c r="D37" s="587"/>
      <c r="E37" s="577">
        <v>741</v>
      </c>
      <c r="F37" s="588">
        <v>2364</v>
      </c>
      <c r="G37" s="589">
        <v>3887</v>
      </c>
      <c r="H37" s="588">
        <v>6992</v>
      </c>
      <c r="I37" s="590">
        <v>105.34008097165992</v>
      </c>
      <c r="J37" s="590">
        <v>94.532571912013537</v>
      </c>
      <c r="K37" s="590">
        <v>97.860560843838442</v>
      </c>
      <c r="L37" s="591">
        <v>97.528032036613268</v>
      </c>
      <c r="M37" s="588">
        <v>78057</v>
      </c>
      <c r="N37" s="588">
        <v>223475</v>
      </c>
      <c r="O37" s="588">
        <v>380384</v>
      </c>
      <c r="P37" s="588">
        <v>681916</v>
      </c>
      <c r="Q37"/>
      <c r="R37"/>
      <c r="S37"/>
      <c r="T37"/>
      <c r="U37"/>
      <c r="V37"/>
      <c r="W37"/>
      <c r="X37"/>
      <c r="Y37"/>
      <c r="Z37"/>
      <c r="AA37"/>
      <c r="AB37"/>
      <c r="AC37"/>
    </row>
    <row r="38" spans="1:29" s="557" customFormat="1" ht="15" customHeight="1">
      <c r="A38" s="578" t="s">
        <v>1329</v>
      </c>
      <c r="B38" s="586">
        <v>8305</v>
      </c>
      <c r="C38" s="578" t="s">
        <v>1030</v>
      </c>
      <c r="D38" s="587"/>
      <c r="E38" s="577">
        <v>3859</v>
      </c>
      <c r="F38" s="588">
        <v>12152</v>
      </c>
      <c r="G38" s="589">
        <v>15463</v>
      </c>
      <c r="H38" s="588">
        <v>31474</v>
      </c>
      <c r="I38" s="590">
        <v>146.83078517750712</v>
      </c>
      <c r="J38" s="590">
        <v>145.49185319289006</v>
      </c>
      <c r="K38" s="590">
        <v>129.51225506046691</v>
      </c>
      <c r="L38" s="591">
        <v>137.80533138463494</v>
      </c>
      <c r="M38" s="588">
        <v>566620</v>
      </c>
      <c r="N38" s="588">
        <v>1768017</v>
      </c>
      <c r="O38" s="588">
        <v>2002648</v>
      </c>
      <c r="P38" s="588">
        <v>4337285</v>
      </c>
      <c r="Q38"/>
      <c r="R38"/>
      <c r="S38"/>
      <c r="T38"/>
      <c r="U38"/>
      <c r="V38"/>
      <c r="W38"/>
      <c r="X38"/>
      <c r="Y38"/>
      <c r="Z38"/>
      <c r="AA38"/>
      <c r="AB38"/>
      <c r="AC38"/>
    </row>
    <row r="39" spans="1:29" s="557" customFormat="1" ht="15" customHeight="1">
      <c r="A39" s="578" t="s">
        <v>1330</v>
      </c>
      <c r="B39" s="586">
        <v>8606</v>
      </c>
      <c r="C39" s="578" t="s">
        <v>1107</v>
      </c>
      <c r="D39" s="587"/>
      <c r="E39" s="577">
        <v>132</v>
      </c>
      <c r="F39" s="588">
        <v>1410</v>
      </c>
      <c r="G39" s="589">
        <v>2386</v>
      </c>
      <c r="H39" s="588">
        <v>3928</v>
      </c>
      <c r="I39" s="590">
        <v>140.58333333333334</v>
      </c>
      <c r="J39" s="590">
        <v>140.57659574468084</v>
      </c>
      <c r="K39" s="590">
        <v>118.5997485331098</v>
      </c>
      <c r="L39" s="591">
        <v>127.22734215885947</v>
      </c>
      <c r="M39" s="588">
        <v>18557</v>
      </c>
      <c r="N39" s="588">
        <v>198213</v>
      </c>
      <c r="O39" s="588">
        <v>282979</v>
      </c>
      <c r="P39" s="588">
        <v>499749</v>
      </c>
      <c r="Q39"/>
      <c r="R39"/>
      <c r="S39"/>
      <c r="T39"/>
      <c r="U39"/>
      <c r="V39"/>
      <c r="W39"/>
      <c r="X39"/>
      <c r="Y39"/>
      <c r="Z39"/>
      <c r="AA39"/>
      <c r="AB39"/>
      <c r="AC39"/>
    </row>
    <row r="40" spans="1:29" s="557" customFormat="1" ht="15" customHeight="1">
      <c r="A40" s="578" t="s">
        <v>1331</v>
      </c>
      <c r="B40" s="586">
        <v>8627</v>
      </c>
      <c r="C40" s="578" t="s">
        <v>1038</v>
      </c>
      <c r="D40" s="587"/>
      <c r="E40" s="577">
        <v>273</v>
      </c>
      <c r="F40" s="588">
        <v>2881</v>
      </c>
      <c r="G40" s="589">
        <v>2816</v>
      </c>
      <c r="H40" s="588">
        <v>5970</v>
      </c>
      <c r="I40" s="590">
        <v>155.80586080586082</v>
      </c>
      <c r="J40" s="590">
        <v>104.76778896216591</v>
      </c>
      <c r="K40" s="590">
        <v>135.52947443181819</v>
      </c>
      <c r="L40" s="591">
        <v>121.61172529313232</v>
      </c>
      <c r="M40" s="588">
        <v>42535</v>
      </c>
      <c r="N40" s="588">
        <v>301836</v>
      </c>
      <c r="O40" s="588">
        <v>381651</v>
      </c>
      <c r="P40" s="588">
        <v>726022</v>
      </c>
      <c r="Q40"/>
      <c r="R40"/>
      <c r="S40"/>
      <c r="T40"/>
      <c r="U40"/>
      <c r="V40"/>
      <c r="W40"/>
      <c r="X40"/>
      <c r="Y40"/>
      <c r="Z40"/>
      <c r="AA40"/>
      <c r="AB40"/>
      <c r="AC40"/>
    </row>
    <row r="41" spans="1:29" s="557" customFormat="1" ht="15" customHeight="1">
      <c r="A41" s="578" t="s">
        <v>1332</v>
      </c>
      <c r="B41" s="586">
        <v>8634</v>
      </c>
      <c r="C41" s="578" t="s">
        <v>1105</v>
      </c>
      <c r="D41" s="587"/>
      <c r="E41" s="577">
        <v>784</v>
      </c>
      <c r="F41" s="588">
        <v>3457</v>
      </c>
      <c r="G41" s="589">
        <v>3835</v>
      </c>
      <c r="H41" s="588">
        <v>8076</v>
      </c>
      <c r="I41" s="590">
        <v>121.36096938775511</v>
      </c>
      <c r="J41" s="590">
        <v>119.54498119757015</v>
      </c>
      <c r="K41" s="590">
        <v>142.79191655801824</v>
      </c>
      <c r="L41" s="591">
        <v>130.76040118870728</v>
      </c>
      <c r="M41" s="588">
        <v>95147</v>
      </c>
      <c r="N41" s="588">
        <v>413267</v>
      </c>
      <c r="O41" s="588">
        <v>547607</v>
      </c>
      <c r="P41" s="588">
        <v>1056021</v>
      </c>
      <c r="Q41"/>
      <c r="R41"/>
      <c r="S41"/>
      <c r="T41"/>
      <c r="U41"/>
      <c r="V41"/>
      <c r="W41"/>
      <c r="X41"/>
      <c r="Y41"/>
      <c r="Z41"/>
      <c r="AA41"/>
      <c r="AB41"/>
      <c r="AC41"/>
    </row>
    <row r="42" spans="1:29" s="557" customFormat="1" ht="15" customHeight="1">
      <c r="A42" s="578" t="s">
        <v>1333</v>
      </c>
      <c r="B42" s="586">
        <v>8810</v>
      </c>
      <c r="C42" s="578" t="s">
        <v>661</v>
      </c>
      <c r="D42" s="587"/>
      <c r="E42" s="577">
        <v>1438</v>
      </c>
      <c r="F42" s="588">
        <v>6216</v>
      </c>
      <c r="G42" s="589">
        <v>11374</v>
      </c>
      <c r="H42" s="588">
        <v>19028</v>
      </c>
      <c r="I42" s="590">
        <v>150.14255910987484</v>
      </c>
      <c r="J42" s="590">
        <v>138.05775418275419</v>
      </c>
      <c r="K42" s="590">
        <v>124.74476877088095</v>
      </c>
      <c r="L42" s="591">
        <v>131.01319108681943</v>
      </c>
      <c r="M42" s="588">
        <v>215905</v>
      </c>
      <c r="N42" s="588">
        <v>858167</v>
      </c>
      <c r="O42" s="588">
        <v>1418847</v>
      </c>
      <c r="P42" s="588">
        <v>2492919</v>
      </c>
      <c r="Q42"/>
      <c r="R42"/>
      <c r="S42"/>
      <c r="T42"/>
      <c r="U42"/>
      <c r="V42"/>
      <c r="W42"/>
      <c r="X42"/>
      <c r="Y42"/>
      <c r="Z42"/>
      <c r="AA42"/>
      <c r="AB42"/>
      <c r="AC42"/>
    </row>
    <row r="43" spans="1:29" s="557" customFormat="1" ht="15" customHeight="1">
      <c r="A43" s="578" t="s">
        <v>1334</v>
      </c>
      <c r="B43" s="586">
        <v>8404</v>
      </c>
      <c r="C43" s="578" t="s">
        <v>665</v>
      </c>
      <c r="D43" s="587"/>
      <c r="E43" s="577">
        <v>417</v>
      </c>
      <c r="F43" s="588">
        <v>2590</v>
      </c>
      <c r="G43" s="589">
        <v>2082</v>
      </c>
      <c r="H43" s="588">
        <v>5089</v>
      </c>
      <c r="I43" s="590">
        <v>142.94484412470024</v>
      </c>
      <c r="J43" s="590">
        <v>137.08841698841698</v>
      </c>
      <c r="K43" s="590">
        <v>130.13736791546589</v>
      </c>
      <c r="L43" s="591">
        <v>134.72450383179407</v>
      </c>
      <c r="M43" s="588">
        <v>59608</v>
      </c>
      <c r="N43" s="588">
        <v>355059</v>
      </c>
      <c r="O43" s="588">
        <v>270946</v>
      </c>
      <c r="P43" s="588">
        <v>685613</v>
      </c>
      <c r="Q43"/>
      <c r="R43"/>
      <c r="S43"/>
      <c r="T43"/>
      <c r="U43"/>
      <c r="V43"/>
      <c r="W43"/>
      <c r="X43"/>
      <c r="Y43"/>
      <c r="Z43"/>
      <c r="AA43"/>
      <c r="AB43"/>
      <c r="AC43"/>
    </row>
    <row r="44" spans="1:29" s="557" customFormat="1" ht="15" customHeight="1">
      <c r="A44" s="578" t="s">
        <v>1335</v>
      </c>
      <c r="B44" s="586">
        <v>8307</v>
      </c>
      <c r="C44" s="578" t="s">
        <v>1109</v>
      </c>
      <c r="D44" s="587"/>
      <c r="E44" s="577">
        <v>3007</v>
      </c>
      <c r="F44" s="588">
        <v>11532</v>
      </c>
      <c r="G44" s="589">
        <v>17551</v>
      </c>
      <c r="H44" s="588">
        <v>32090</v>
      </c>
      <c r="I44" s="590">
        <v>135.42334552710344</v>
      </c>
      <c r="J44" s="590">
        <v>136.82596253902184</v>
      </c>
      <c r="K44" s="590">
        <v>123.27337473648225</v>
      </c>
      <c r="L44" s="591">
        <v>129.28220629479588</v>
      </c>
      <c r="M44" s="588">
        <v>407218</v>
      </c>
      <c r="N44" s="588">
        <v>1577877</v>
      </c>
      <c r="O44" s="588">
        <v>2163571</v>
      </c>
      <c r="P44" s="588">
        <v>4148666</v>
      </c>
      <c r="Q44"/>
      <c r="R44"/>
      <c r="S44"/>
      <c r="T44"/>
      <c r="U44"/>
      <c r="V44"/>
      <c r="W44"/>
      <c r="X44"/>
      <c r="Y44"/>
      <c r="Z44"/>
      <c r="AA44"/>
      <c r="AB44"/>
      <c r="AC44"/>
    </row>
    <row r="45" spans="1:29" s="557" customFormat="1" ht="15" customHeight="1">
      <c r="A45" s="578" t="s">
        <v>1336</v>
      </c>
      <c r="B45" s="586">
        <v>8802</v>
      </c>
      <c r="C45" s="578" t="s">
        <v>1143</v>
      </c>
      <c r="D45" s="587"/>
      <c r="E45" s="577">
        <v>1320</v>
      </c>
      <c r="F45" s="588">
        <v>6021</v>
      </c>
      <c r="G45" s="589">
        <v>7538</v>
      </c>
      <c r="H45" s="588">
        <v>14879</v>
      </c>
      <c r="I45" s="590">
        <v>144.51363636363635</v>
      </c>
      <c r="J45" s="590">
        <v>136.2971267231357</v>
      </c>
      <c r="K45" s="590">
        <v>119.86269567524542</v>
      </c>
      <c r="L45" s="591">
        <v>128.70004704617247</v>
      </c>
      <c r="M45" s="588">
        <v>190758</v>
      </c>
      <c r="N45" s="588">
        <v>820645</v>
      </c>
      <c r="O45" s="588">
        <v>903525</v>
      </c>
      <c r="P45" s="588">
        <v>1914928</v>
      </c>
      <c r="Q45"/>
      <c r="R45"/>
      <c r="S45"/>
      <c r="T45"/>
      <c r="U45"/>
      <c r="V45"/>
      <c r="W45"/>
      <c r="X45"/>
      <c r="Y45"/>
      <c r="Z45"/>
      <c r="AA45"/>
      <c r="AB45"/>
      <c r="AC45"/>
    </row>
    <row r="46" spans="1:29" s="557" customFormat="1" ht="15" customHeight="1">
      <c r="A46" s="578" t="s">
        <v>1337</v>
      </c>
      <c r="B46" s="586">
        <v>8910</v>
      </c>
      <c r="C46" s="578" t="s">
        <v>1066</v>
      </c>
      <c r="D46" s="587"/>
      <c r="E46" s="577">
        <v>7075</v>
      </c>
      <c r="F46" s="588">
        <v>20476</v>
      </c>
      <c r="G46" s="589">
        <v>36892</v>
      </c>
      <c r="H46" s="588">
        <v>64443</v>
      </c>
      <c r="I46" s="590">
        <v>157.67363957597172</v>
      </c>
      <c r="J46" s="590">
        <v>155.05665168978317</v>
      </c>
      <c r="K46" s="590">
        <v>138.37512197766455</v>
      </c>
      <c r="L46" s="591">
        <v>145.79420573219744</v>
      </c>
      <c r="M46" s="588">
        <v>1115541</v>
      </c>
      <c r="N46" s="588">
        <v>3174940</v>
      </c>
      <c r="O46" s="588">
        <v>5104935</v>
      </c>
      <c r="P46" s="588">
        <v>9395416</v>
      </c>
      <c r="Q46"/>
      <c r="R46"/>
      <c r="S46"/>
      <c r="T46"/>
      <c r="U46"/>
      <c r="V46"/>
      <c r="W46"/>
      <c r="X46"/>
      <c r="Y46"/>
      <c r="Z46"/>
      <c r="AA46"/>
      <c r="AB46"/>
      <c r="AC46"/>
    </row>
    <row r="47" spans="1:29" s="557" customFormat="1" ht="15" customHeight="1">
      <c r="A47" s="578" t="s">
        <v>1338</v>
      </c>
      <c r="B47" s="586">
        <v>8700</v>
      </c>
      <c r="C47" s="578" t="s">
        <v>1054</v>
      </c>
      <c r="D47" s="587"/>
      <c r="E47" s="577">
        <v>1203</v>
      </c>
      <c r="F47" s="588">
        <v>5390</v>
      </c>
      <c r="G47" s="589">
        <v>6366</v>
      </c>
      <c r="H47" s="588">
        <v>12959</v>
      </c>
      <c r="I47" s="590">
        <v>168.41147132169576</v>
      </c>
      <c r="J47" s="590">
        <v>145.10315398886829</v>
      </c>
      <c r="K47" s="590">
        <v>129.79579013509269</v>
      </c>
      <c r="L47" s="591">
        <v>139.74727988270701</v>
      </c>
      <c r="M47" s="588">
        <v>202599</v>
      </c>
      <c r="N47" s="588">
        <v>782106</v>
      </c>
      <c r="O47" s="588">
        <v>826280</v>
      </c>
      <c r="P47" s="588">
        <v>1810985</v>
      </c>
      <c r="Q47"/>
      <c r="R47"/>
      <c r="S47"/>
      <c r="T47"/>
      <c r="U47"/>
      <c r="V47"/>
      <c r="W47"/>
      <c r="X47"/>
      <c r="Y47"/>
      <c r="Z47"/>
      <c r="AA47"/>
      <c r="AB47"/>
      <c r="AC47"/>
    </row>
    <row r="48" spans="1:29" s="557" customFormat="1" ht="15" customHeight="1">
      <c r="A48" s="578" t="s">
        <v>1339</v>
      </c>
      <c r="B48" s="586">
        <v>8135</v>
      </c>
      <c r="C48" s="578" t="s">
        <v>1037</v>
      </c>
      <c r="D48" s="587"/>
      <c r="E48" s="577">
        <v>371</v>
      </c>
      <c r="F48" s="588">
        <v>2549</v>
      </c>
      <c r="G48" s="589">
        <v>3760</v>
      </c>
      <c r="H48" s="588">
        <v>6680</v>
      </c>
      <c r="I48" s="590">
        <v>172.40161725067387</v>
      </c>
      <c r="J48" s="590">
        <v>124.24480188309141</v>
      </c>
      <c r="K48" s="590">
        <v>117.69228723404255</v>
      </c>
      <c r="L48" s="591">
        <v>123.2311377245509</v>
      </c>
      <c r="M48" s="588">
        <v>63961</v>
      </c>
      <c r="N48" s="588">
        <v>316700</v>
      </c>
      <c r="O48" s="588">
        <v>442523</v>
      </c>
      <c r="P48" s="588">
        <v>823184</v>
      </c>
      <c r="Q48"/>
      <c r="R48"/>
      <c r="S48"/>
      <c r="T48"/>
      <c r="U48"/>
      <c r="V48"/>
      <c r="W48"/>
      <c r="X48"/>
      <c r="Y48"/>
      <c r="Z48"/>
      <c r="AA48"/>
      <c r="AB48"/>
      <c r="AC48"/>
    </row>
    <row r="49" spans="1:29" s="557" customFormat="1" ht="15" customHeight="1">
      <c r="A49" s="578" t="s">
        <v>1340</v>
      </c>
      <c r="B49" s="586">
        <v>8488</v>
      </c>
      <c r="C49" s="578" t="s">
        <v>1113</v>
      </c>
      <c r="D49" s="587"/>
      <c r="E49" s="577">
        <v>1846</v>
      </c>
      <c r="F49" s="588">
        <v>5817</v>
      </c>
      <c r="G49" s="589">
        <v>6981</v>
      </c>
      <c r="H49" s="588">
        <v>14644</v>
      </c>
      <c r="I49" s="590">
        <v>138.29144095341277</v>
      </c>
      <c r="J49" s="590">
        <v>130.36685576757779</v>
      </c>
      <c r="K49" s="590">
        <v>122.7404383326171</v>
      </c>
      <c r="L49" s="591">
        <v>127.73019666757716</v>
      </c>
      <c r="M49" s="588">
        <v>255286</v>
      </c>
      <c r="N49" s="588">
        <v>758344</v>
      </c>
      <c r="O49" s="588">
        <v>856851</v>
      </c>
      <c r="P49" s="588">
        <v>1870481</v>
      </c>
      <c r="Q49"/>
      <c r="R49"/>
      <c r="S49"/>
      <c r="T49"/>
      <c r="U49"/>
      <c r="V49"/>
      <c r="W49"/>
      <c r="X49"/>
      <c r="Y49"/>
      <c r="Z49"/>
      <c r="AA49"/>
      <c r="AB49"/>
      <c r="AC49"/>
    </row>
    <row r="50" spans="1:29" s="557" customFormat="1" ht="15" customHeight="1">
      <c r="A50" s="578" t="s">
        <v>1341</v>
      </c>
      <c r="B50" s="586">
        <v>8422</v>
      </c>
      <c r="C50" s="578" t="s">
        <v>1342</v>
      </c>
      <c r="D50" s="587"/>
      <c r="E50" s="577">
        <v>640</v>
      </c>
      <c r="F50" s="588">
        <v>1757</v>
      </c>
      <c r="G50" s="589">
        <v>2736</v>
      </c>
      <c r="H50" s="588">
        <v>5133</v>
      </c>
      <c r="I50" s="590">
        <v>161.73906249999999</v>
      </c>
      <c r="J50" s="590">
        <v>193.96869664200341</v>
      </c>
      <c r="K50" s="590">
        <v>158.88413742690059</v>
      </c>
      <c r="L50" s="591">
        <v>171.24936684200273</v>
      </c>
      <c r="M50" s="588">
        <v>103513</v>
      </c>
      <c r="N50" s="588">
        <v>340803</v>
      </c>
      <c r="O50" s="588">
        <v>434707</v>
      </c>
      <c r="P50" s="588">
        <v>879023</v>
      </c>
      <c r="Q50"/>
      <c r="R50"/>
      <c r="S50"/>
      <c r="T50"/>
      <c r="U50"/>
      <c r="V50"/>
      <c r="W50"/>
      <c r="X50"/>
      <c r="Y50"/>
      <c r="Z50"/>
      <c r="AA50"/>
      <c r="AB50"/>
      <c r="AC50"/>
    </row>
    <row r="51" spans="1:29" s="557" customFormat="1" ht="15" customHeight="1">
      <c r="A51" s="578" t="s">
        <v>1343</v>
      </c>
      <c r="B51" s="586">
        <v>8154</v>
      </c>
      <c r="C51" s="578" t="s">
        <v>1344</v>
      </c>
      <c r="D51" s="587"/>
      <c r="E51" s="577">
        <v>300</v>
      </c>
      <c r="F51" s="588">
        <v>1967</v>
      </c>
      <c r="G51" s="589">
        <v>2071</v>
      </c>
      <c r="H51" s="588">
        <v>4338</v>
      </c>
      <c r="I51" s="590">
        <v>153.91999999999999</v>
      </c>
      <c r="J51" s="590">
        <v>134.8185053380783</v>
      </c>
      <c r="K51" s="590">
        <v>102.94060840173829</v>
      </c>
      <c r="L51" s="591">
        <v>120.92070078377132</v>
      </c>
      <c r="M51" s="588">
        <v>46176</v>
      </c>
      <c r="N51" s="588">
        <v>265188</v>
      </c>
      <c r="O51" s="588">
        <v>213190</v>
      </c>
      <c r="P51" s="588">
        <v>524554</v>
      </c>
      <c r="Q51"/>
      <c r="R51"/>
      <c r="S51"/>
      <c r="T51"/>
      <c r="U51"/>
      <c r="V51"/>
      <c r="W51"/>
      <c r="X51"/>
      <c r="Y51"/>
      <c r="Z51"/>
      <c r="AA51"/>
      <c r="AB51"/>
      <c r="AC51"/>
    </row>
    <row r="52" spans="1:29" s="557" customFormat="1" ht="15" customHeight="1">
      <c r="A52" s="578" t="s">
        <v>1345</v>
      </c>
      <c r="B52" s="586">
        <v>8618</v>
      </c>
      <c r="C52" s="578" t="s">
        <v>1139</v>
      </c>
      <c r="D52" s="587"/>
      <c r="E52" s="577">
        <v>144</v>
      </c>
      <c r="F52" s="588">
        <v>902</v>
      </c>
      <c r="G52" s="589">
        <v>561</v>
      </c>
      <c r="H52" s="588">
        <v>1607</v>
      </c>
      <c r="I52" s="590">
        <v>165.6875</v>
      </c>
      <c r="J52" s="590">
        <v>158.13968957871396</v>
      </c>
      <c r="K52" s="590">
        <v>136.87522281639929</v>
      </c>
      <c r="L52" s="591">
        <v>151.39265712507779</v>
      </c>
      <c r="M52" s="588">
        <v>23859</v>
      </c>
      <c r="N52" s="588">
        <v>142642</v>
      </c>
      <c r="O52" s="588">
        <v>76787</v>
      </c>
      <c r="P52" s="588">
        <v>243288</v>
      </c>
      <c r="Q52"/>
      <c r="R52"/>
      <c r="S52"/>
      <c r="T52"/>
      <c r="U52"/>
      <c r="V52"/>
      <c r="W52"/>
      <c r="X52"/>
      <c r="Y52"/>
      <c r="Z52"/>
      <c r="AA52"/>
      <c r="AB52"/>
      <c r="AC52"/>
    </row>
    <row r="53" spans="1:29" s="557" customFormat="1" ht="15" customHeight="1">
      <c r="A53" s="578" t="s">
        <v>1346</v>
      </c>
      <c r="B53" s="586">
        <v>8492</v>
      </c>
      <c r="C53" s="578" t="s">
        <v>1347</v>
      </c>
      <c r="D53" s="587"/>
      <c r="E53" s="577">
        <v>710</v>
      </c>
      <c r="F53" s="588">
        <v>4889</v>
      </c>
      <c r="G53" s="589">
        <v>69</v>
      </c>
      <c r="H53" s="588">
        <v>5668</v>
      </c>
      <c r="I53" s="590">
        <v>146.15352112676055</v>
      </c>
      <c r="J53" s="590">
        <v>146.20085907138474</v>
      </c>
      <c r="K53" s="590">
        <v>146.36231884057972</v>
      </c>
      <c r="L53" s="591">
        <v>146.196894848271</v>
      </c>
      <c r="M53" s="588">
        <v>103769</v>
      </c>
      <c r="N53" s="588">
        <v>714776</v>
      </c>
      <c r="O53" s="588">
        <v>10099</v>
      </c>
      <c r="P53" s="588">
        <v>828644</v>
      </c>
      <c r="Q53"/>
      <c r="R53"/>
      <c r="S53"/>
      <c r="T53"/>
      <c r="U53"/>
      <c r="V53"/>
      <c r="W53"/>
      <c r="X53"/>
      <c r="Y53"/>
      <c r="Z53"/>
      <c r="AA53"/>
      <c r="AB53"/>
      <c r="AC53"/>
    </row>
    <row r="54" spans="1:29" s="557" customFormat="1" ht="15" customHeight="1">
      <c r="A54" s="578" t="s">
        <v>1348</v>
      </c>
      <c r="B54" s="586">
        <v>8400</v>
      </c>
      <c r="C54" s="578" t="s">
        <v>665</v>
      </c>
      <c r="D54" s="587"/>
      <c r="E54" s="577">
        <v>33</v>
      </c>
      <c r="F54" s="588">
        <v>922</v>
      </c>
      <c r="G54" s="589">
        <v>3038</v>
      </c>
      <c r="H54" s="588">
        <v>3993</v>
      </c>
      <c r="I54" s="590">
        <v>105.81818181818181</v>
      </c>
      <c r="J54" s="590">
        <v>68.044468546637745</v>
      </c>
      <c r="K54" s="590">
        <v>44.064516129032256</v>
      </c>
      <c r="L54" s="591">
        <v>50.111945905334338</v>
      </c>
      <c r="M54" s="588">
        <v>3492</v>
      </c>
      <c r="N54" s="588">
        <v>62737</v>
      </c>
      <c r="O54" s="588">
        <v>133868</v>
      </c>
      <c r="P54" s="588">
        <v>200097</v>
      </c>
      <c r="Q54"/>
      <c r="R54"/>
      <c r="S54"/>
      <c r="T54"/>
      <c r="U54"/>
      <c r="V54"/>
      <c r="W54"/>
      <c r="X54"/>
      <c r="Y54"/>
      <c r="Z54"/>
      <c r="AA54"/>
      <c r="AB54"/>
      <c r="AC54"/>
    </row>
    <row r="55" spans="1:29" s="557" customFormat="1" ht="15" customHeight="1">
      <c r="A55" s="578" t="s">
        <v>1349</v>
      </c>
      <c r="B55" s="586">
        <v>8330</v>
      </c>
      <c r="C55" s="578" t="s">
        <v>1099</v>
      </c>
      <c r="D55" s="587"/>
      <c r="E55" s="577">
        <v>675</v>
      </c>
      <c r="F55" s="588">
        <v>2438</v>
      </c>
      <c r="G55" s="589">
        <v>6217</v>
      </c>
      <c r="H55" s="588">
        <v>9330</v>
      </c>
      <c r="I55" s="590">
        <v>143.25925925925927</v>
      </c>
      <c r="J55" s="590">
        <v>117.89335520918786</v>
      </c>
      <c r="K55" s="590">
        <v>111.92520508283738</v>
      </c>
      <c r="L55" s="591">
        <v>115.75166130760987</v>
      </c>
      <c r="M55" s="588">
        <v>96700</v>
      </c>
      <c r="N55" s="588">
        <v>287424</v>
      </c>
      <c r="O55" s="588">
        <v>695839</v>
      </c>
      <c r="P55" s="588">
        <v>1079963</v>
      </c>
      <c r="Q55"/>
      <c r="R55"/>
      <c r="S55"/>
      <c r="T55"/>
      <c r="U55"/>
      <c r="V55"/>
      <c r="W55"/>
      <c r="X55"/>
      <c r="Y55"/>
      <c r="Z55"/>
      <c r="AA55"/>
      <c r="AB55"/>
      <c r="AC55"/>
    </row>
    <row r="56" spans="1:29" s="557" customFormat="1" ht="15" customHeight="1">
      <c r="A56" s="578" t="s">
        <v>1350</v>
      </c>
      <c r="B56" s="586">
        <v>8127</v>
      </c>
      <c r="C56" s="578" t="s">
        <v>1130</v>
      </c>
      <c r="D56" s="587"/>
      <c r="E56" s="577">
        <v>2563</v>
      </c>
      <c r="F56" s="588">
        <v>7861</v>
      </c>
      <c r="G56" s="589">
        <v>23583</v>
      </c>
      <c r="H56" s="588">
        <v>34007</v>
      </c>
      <c r="I56" s="590">
        <v>102</v>
      </c>
      <c r="J56" s="590">
        <v>96</v>
      </c>
      <c r="K56" s="590">
        <v>98</v>
      </c>
      <c r="L56" s="591">
        <v>97.839150763078194</v>
      </c>
      <c r="M56" s="588">
        <v>261426</v>
      </c>
      <c r="N56" s="588">
        <v>754656</v>
      </c>
      <c r="O56" s="588">
        <v>2311134</v>
      </c>
      <c r="P56" s="588">
        <v>3327216</v>
      </c>
      <c r="Q56"/>
      <c r="R56"/>
      <c r="S56"/>
      <c r="T56"/>
      <c r="U56"/>
      <c r="V56"/>
      <c r="W56"/>
      <c r="X56"/>
      <c r="Y56"/>
      <c r="Z56"/>
      <c r="AA56"/>
      <c r="AB56"/>
      <c r="AC56"/>
    </row>
    <row r="57" spans="1:29" s="557" customFormat="1" ht="15" customHeight="1">
      <c r="A57" s="578" t="s">
        <v>1351</v>
      </c>
      <c r="B57" s="586">
        <v>8197</v>
      </c>
      <c r="C57" s="578" t="s">
        <v>1135</v>
      </c>
      <c r="D57" s="587"/>
      <c r="E57" s="577">
        <v>81</v>
      </c>
      <c r="F57" s="588">
        <v>604</v>
      </c>
      <c r="G57" s="589">
        <v>2011</v>
      </c>
      <c r="H57" s="588">
        <v>2696</v>
      </c>
      <c r="I57" s="590">
        <v>128.44444444444446</v>
      </c>
      <c r="J57" s="590">
        <v>139.56622516556291</v>
      </c>
      <c r="K57" s="590">
        <v>109.93436101442069</v>
      </c>
      <c r="L57" s="591">
        <v>117.12908011869436</v>
      </c>
      <c r="M57" s="588">
        <v>10404</v>
      </c>
      <c r="N57" s="588">
        <v>84298</v>
      </c>
      <c r="O57" s="588">
        <v>221078</v>
      </c>
      <c r="P57" s="588">
        <v>315780</v>
      </c>
      <c r="Q57"/>
      <c r="R57"/>
      <c r="S57"/>
      <c r="T57"/>
      <c r="U57"/>
      <c r="V57"/>
      <c r="W57"/>
      <c r="X57"/>
      <c r="Y57"/>
      <c r="Z57"/>
      <c r="AA57"/>
      <c r="AB57"/>
      <c r="AC57"/>
    </row>
    <row r="58" spans="1:29" s="557" customFormat="1" ht="15" customHeight="1">
      <c r="A58" s="578" t="s">
        <v>1352</v>
      </c>
      <c r="B58" s="586">
        <v>8104</v>
      </c>
      <c r="C58" s="578" t="s">
        <v>1111</v>
      </c>
      <c r="D58" s="587"/>
      <c r="E58" s="577">
        <v>1885</v>
      </c>
      <c r="F58" s="588">
        <v>8712</v>
      </c>
      <c r="G58" s="589">
        <v>12162</v>
      </c>
      <c r="H58" s="588">
        <v>22759</v>
      </c>
      <c r="I58" s="590">
        <v>178.72201591511936</v>
      </c>
      <c r="J58" s="590">
        <v>171.68686868686868</v>
      </c>
      <c r="K58" s="590">
        <v>145.50180891300772</v>
      </c>
      <c r="L58" s="591">
        <v>158.27672569093545</v>
      </c>
      <c r="M58" s="588">
        <v>336891</v>
      </c>
      <c r="N58" s="588">
        <v>1495736</v>
      </c>
      <c r="O58" s="588">
        <v>1769593</v>
      </c>
      <c r="P58" s="588">
        <v>3602220</v>
      </c>
      <c r="Q58"/>
      <c r="R58"/>
      <c r="S58"/>
      <c r="T58"/>
      <c r="U58"/>
      <c r="V58"/>
      <c r="W58"/>
      <c r="X58"/>
      <c r="Y58"/>
      <c r="Z58"/>
      <c r="AA58"/>
      <c r="AB58"/>
      <c r="AC58"/>
    </row>
    <row r="59" spans="1:29" s="557" customFormat="1" ht="15" customHeight="1">
      <c r="A59" s="578" t="s">
        <v>1353</v>
      </c>
      <c r="B59" s="586">
        <v>8157</v>
      </c>
      <c r="C59" s="578" t="s">
        <v>658</v>
      </c>
      <c r="D59" s="592"/>
      <c r="E59" s="577">
        <v>2133</v>
      </c>
      <c r="F59" s="593">
        <v>15656</v>
      </c>
      <c r="G59" s="594">
        <v>16057</v>
      </c>
      <c r="H59" s="593">
        <v>33846</v>
      </c>
      <c r="I59" s="595">
        <v>180.3413033286451</v>
      </c>
      <c r="J59" s="595">
        <v>144.20132856412877</v>
      </c>
      <c r="K59" s="595">
        <v>120.17525066948994</v>
      </c>
      <c r="L59" s="596">
        <v>135.0806003663653</v>
      </c>
      <c r="M59" s="593">
        <v>384668</v>
      </c>
      <c r="N59" s="593">
        <v>2257616</v>
      </c>
      <c r="O59" s="593">
        <v>1929654</v>
      </c>
      <c r="P59" s="593">
        <v>4571938</v>
      </c>
      <c r="Q59"/>
      <c r="R59"/>
      <c r="S59"/>
      <c r="T59"/>
      <c r="U59"/>
      <c r="V59"/>
      <c r="W59"/>
      <c r="X59"/>
      <c r="Y59"/>
      <c r="Z59"/>
      <c r="AA59"/>
      <c r="AB59"/>
      <c r="AC59"/>
    </row>
    <row r="60" spans="1:29" s="557" customFormat="1" ht="15" customHeight="1">
      <c r="A60" s="578" t="s">
        <v>1354</v>
      </c>
      <c r="B60" s="586">
        <v>8484</v>
      </c>
      <c r="C60" s="578" t="s">
        <v>1021</v>
      </c>
      <c r="D60" s="587"/>
      <c r="E60" s="577">
        <v>1187</v>
      </c>
      <c r="F60" s="588">
        <v>8294</v>
      </c>
      <c r="G60" s="589">
        <v>12305</v>
      </c>
      <c r="H60" s="588">
        <v>21786</v>
      </c>
      <c r="I60" s="590">
        <v>146.6183656276327</v>
      </c>
      <c r="J60" s="590">
        <v>146.88328912466844</v>
      </c>
      <c r="K60" s="590">
        <v>127.29142624949208</v>
      </c>
      <c r="L60" s="591">
        <v>135.8031304507482</v>
      </c>
      <c r="M60" s="588">
        <v>174036</v>
      </c>
      <c r="N60" s="588">
        <v>1218250</v>
      </c>
      <c r="O60" s="588">
        <v>1566321</v>
      </c>
      <c r="P60" s="588">
        <v>2958607</v>
      </c>
      <c r="Q60"/>
      <c r="R60"/>
      <c r="S60"/>
      <c r="T60"/>
      <c r="U60"/>
      <c r="V60"/>
      <c r="W60"/>
      <c r="X60"/>
      <c r="Y60"/>
      <c r="Z60"/>
      <c r="AA60"/>
      <c r="AB60"/>
      <c r="AC60"/>
    </row>
    <row r="61" spans="1:29" s="557" customFormat="1" ht="15" customHeight="1">
      <c r="A61" s="578" t="s">
        <v>1355</v>
      </c>
      <c r="B61" s="586">
        <v>8180</v>
      </c>
      <c r="C61" s="578" t="s">
        <v>657</v>
      </c>
      <c r="D61" s="587"/>
      <c r="E61" s="577">
        <v>2946</v>
      </c>
      <c r="F61" s="588">
        <v>12651</v>
      </c>
      <c r="G61" s="589">
        <v>15069</v>
      </c>
      <c r="H61" s="588">
        <v>30666</v>
      </c>
      <c r="I61" s="590">
        <v>160.30821452817381</v>
      </c>
      <c r="J61" s="590">
        <v>154.55971859932021</v>
      </c>
      <c r="K61" s="590">
        <v>129.35874975114473</v>
      </c>
      <c r="L61" s="591">
        <v>142.72842887888868</v>
      </c>
      <c r="M61" s="588">
        <v>472268</v>
      </c>
      <c r="N61" s="588">
        <v>1955335</v>
      </c>
      <c r="O61" s="588">
        <v>1949307</v>
      </c>
      <c r="P61" s="588">
        <v>4376910</v>
      </c>
      <c r="Q61"/>
      <c r="R61"/>
      <c r="S61"/>
      <c r="T61"/>
      <c r="U61"/>
      <c r="V61"/>
      <c r="W61"/>
      <c r="X61"/>
      <c r="Y61"/>
      <c r="Z61"/>
      <c r="AA61"/>
      <c r="AB61"/>
      <c r="AC61"/>
    </row>
    <row r="62" spans="1:29" s="557" customFormat="1" ht="15" customHeight="1">
      <c r="A62" s="578" t="s">
        <v>1356</v>
      </c>
      <c r="B62" s="586">
        <v>8442</v>
      </c>
      <c r="C62" s="578" t="s">
        <v>1357</v>
      </c>
      <c r="D62" s="587"/>
      <c r="E62" s="577">
        <v>943</v>
      </c>
      <c r="F62" s="588">
        <v>5081</v>
      </c>
      <c r="G62" s="589">
        <v>9654</v>
      </c>
      <c r="H62" s="588">
        <v>15678</v>
      </c>
      <c r="I62" s="590">
        <v>159.36373276776246</v>
      </c>
      <c r="J62" s="590">
        <v>145.23637079315097</v>
      </c>
      <c r="K62" s="590">
        <v>133.17588564325669</v>
      </c>
      <c r="L62" s="591">
        <v>138.65965046562062</v>
      </c>
      <c r="M62" s="588">
        <v>150280</v>
      </c>
      <c r="N62" s="588">
        <v>737946</v>
      </c>
      <c r="O62" s="588">
        <v>1285680</v>
      </c>
      <c r="P62" s="588">
        <v>2173906</v>
      </c>
      <c r="Q62"/>
      <c r="R62"/>
      <c r="S62"/>
      <c r="T62"/>
      <c r="U62"/>
      <c r="V62"/>
      <c r="W62"/>
      <c r="X62"/>
      <c r="Y62"/>
      <c r="Z62"/>
      <c r="AA62"/>
      <c r="AB62"/>
      <c r="AC62"/>
    </row>
    <row r="63" spans="1:29" s="557" customFormat="1" ht="15" customHeight="1">
      <c r="A63" s="578" t="s">
        <v>1358</v>
      </c>
      <c r="B63" s="586">
        <v>8700</v>
      </c>
      <c r="C63" s="578" t="s">
        <v>1140</v>
      </c>
      <c r="D63" s="587" t="s">
        <v>1295</v>
      </c>
      <c r="E63" s="577">
        <v>70</v>
      </c>
      <c r="F63" s="588">
        <v>770</v>
      </c>
      <c r="G63" s="589">
        <v>811</v>
      </c>
      <c r="H63" s="588">
        <v>1651</v>
      </c>
      <c r="I63" s="590">
        <v>108.05714285714286</v>
      </c>
      <c r="J63" s="590">
        <v>88.732467532467538</v>
      </c>
      <c r="K63" s="590">
        <v>79.378545006165226</v>
      </c>
      <c r="L63" s="591">
        <v>84.956995760145361</v>
      </c>
      <c r="M63" s="588">
        <v>7564</v>
      </c>
      <c r="N63" s="588">
        <v>68324</v>
      </c>
      <c r="O63" s="588">
        <v>64376</v>
      </c>
      <c r="P63" s="588">
        <v>140264</v>
      </c>
      <c r="Q63"/>
      <c r="R63"/>
      <c r="S63"/>
      <c r="T63"/>
      <c r="U63"/>
      <c r="V63"/>
      <c r="W63"/>
      <c r="X63"/>
      <c r="Y63"/>
      <c r="Z63"/>
      <c r="AA63"/>
      <c r="AB63"/>
      <c r="AC63"/>
    </row>
    <row r="64" spans="1:29" s="557" customFormat="1" ht="15" customHeight="1">
      <c r="A64" s="578" t="s">
        <v>1359</v>
      </c>
      <c r="B64" s="586">
        <v>8805</v>
      </c>
      <c r="C64" s="578" t="s">
        <v>1160</v>
      </c>
      <c r="D64" s="587"/>
      <c r="E64" s="577">
        <v>807</v>
      </c>
      <c r="F64" s="588">
        <v>5408</v>
      </c>
      <c r="G64" s="589">
        <v>5466</v>
      </c>
      <c r="H64" s="588">
        <v>11681</v>
      </c>
      <c r="I64" s="590">
        <v>159.65055762081784</v>
      </c>
      <c r="J64" s="590">
        <v>151.04382396449705</v>
      </c>
      <c r="K64" s="590">
        <v>128.5107939992682</v>
      </c>
      <c r="L64" s="591">
        <v>141.09434123790771</v>
      </c>
      <c r="M64" s="588">
        <v>128838</v>
      </c>
      <c r="N64" s="588">
        <v>816845</v>
      </c>
      <c r="O64" s="588">
        <v>702440</v>
      </c>
      <c r="P64" s="588">
        <v>1648123</v>
      </c>
      <c r="Q64"/>
      <c r="R64"/>
      <c r="S64"/>
      <c r="T64"/>
      <c r="U64"/>
      <c r="V64"/>
      <c r="W64"/>
      <c r="X64"/>
      <c r="Y64"/>
      <c r="Z64"/>
      <c r="AA64"/>
      <c r="AB64"/>
      <c r="AC64"/>
    </row>
    <row r="65" spans="1:29" s="557" customFormat="1" ht="15" customHeight="1">
      <c r="A65" s="578" t="s">
        <v>1360</v>
      </c>
      <c r="B65" s="586">
        <v>8153</v>
      </c>
      <c r="C65" s="578" t="s">
        <v>1122</v>
      </c>
      <c r="D65" s="587"/>
      <c r="E65" s="577">
        <v>289</v>
      </c>
      <c r="F65" s="588">
        <v>2523</v>
      </c>
      <c r="G65" s="589">
        <v>3595</v>
      </c>
      <c r="H65" s="588">
        <v>6407</v>
      </c>
      <c r="I65" s="590">
        <v>161.74048442906573</v>
      </c>
      <c r="J65" s="590">
        <v>138.07253269916765</v>
      </c>
      <c r="K65" s="590">
        <v>127.32712100139082</v>
      </c>
      <c r="L65" s="591">
        <v>133.1108162946777</v>
      </c>
      <c r="M65" s="588">
        <v>46743</v>
      </c>
      <c r="N65" s="588">
        <v>348357</v>
      </c>
      <c r="O65" s="588">
        <v>457741</v>
      </c>
      <c r="P65" s="588">
        <v>852841</v>
      </c>
      <c r="Q65"/>
      <c r="R65"/>
      <c r="S65"/>
      <c r="T65"/>
      <c r="U65"/>
      <c r="V65"/>
      <c r="W65"/>
      <c r="X65"/>
      <c r="Y65"/>
      <c r="Z65"/>
      <c r="AA65"/>
      <c r="AB65"/>
      <c r="AC65"/>
    </row>
    <row r="66" spans="1:29" s="557" customFormat="1" ht="15" customHeight="1">
      <c r="A66" s="578" t="s">
        <v>1361</v>
      </c>
      <c r="B66" s="586">
        <v>8603</v>
      </c>
      <c r="C66" s="578" t="s">
        <v>1027</v>
      </c>
      <c r="D66" s="587"/>
      <c r="E66" s="577">
        <v>127</v>
      </c>
      <c r="F66" s="588">
        <v>1218</v>
      </c>
      <c r="G66" s="589">
        <v>2299</v>
      </c>
      <c r="H66" s="588">
        <v>3644</v>
      </c>
      <c r="I66" s="590">
        <v>137.9291338582677</v>
      </c>
      <c r="J66" s="590">
        <v>151.26847290640393</v>
      </c>
      <c r="K66" s="590">
        <v>128.68073075250109</v>
      </c>
      <c r="L66" s="591">
        <v>136.55296377607024</v>
      </c>
      <c r="M66" s="588">
        <v>17517</v>
      </c>
      <c r="N66" s="588">
        <v>184245</v>
      </c>
      <c r="O66" s="588">
        <v>295837</v>
      </c>
      <c r="P66" s="588">
        <v>497599</v>
      </c>
      <c r="Q66"/>
      <c r="R66"/>
      <c r="S66"/>
      <c r="T66"/>
      <c r="U66"/>
      <c r="V66"/>
      <c r="W66"/>
      <c r="X66"/>
      <c r="Y66"/>
      <c r="Z66"/>
      <c r="AA66"/>
      <c r="AB66"/>
      <c r="AC66"/>
    </row>
    <row r="67" spans="1:29" s="557" customFormat="1" ht="15" customHeight="1">
      <c r="A67" s="578" t="s">
        <v>1362</v>
      </c>
      <c r="B67" s="586">
        <v>8174</v>
      </c>
      <c r="C67" s="578" t="s">
        <v>1049</v>
      </c>
      <c r="D67" s="587"/>
      <c r="E67" s="577">
        <v>129</v>
      </c>
      <c r="F67" s="588">
        <v>642</v>
      </c>
      <c r="G67" s="589">
        <v>1361</v>
      </c>
      <c r="H67" s="588">
        <v>2132</v>
      </c>
      <c r="I67" s="590">
        <v>144.12403100775194</v>
      </c>
      <c r="J67" s="590">
        <v>122.39252336448598</v>
      </c>
      <c r="K67" s="590">
        <v>115.8853783982366</v>
      </c>
      <c r="L67" s="591">
        <v>119.55347091932458</v>
      </c>
      <c r="M67" s="588">
        <v>18592</v>
      </c>
      <c r="N67" s="588">
        <v>78576</v>
      </c>
      <c r="O67" s="588">
        <v>157720</v>
      </c>
      <c r="P67" s="588">
        <v>254888</v>
      </c>
      <c r="Q67"/>
      <c r="R67"/>
      <c r="S67"/>
      <c r="T67"/>
      <c r="U67"/>
      <c r="V67"/>
      <c r="W67"/>
      <c r="X67"/>
      <c r="Y67"/>
      <c r="Z67"/>
      <c r="AA67"/>
      <c r="AB67"/>
      <c r="AC67"/>
    </row>
    <row r="68" spans="1:29" s="557" customFormat="1" ht="15" customHeight="1">
      <c r="A68" s="578" t="s">
        <v>1363</v>
      </c>
      <c r="B68" s="586">
        <v>8302</v>
      </c>
      <c r="C68" s="578" t="s">
        <v>1159</v>
      </c>
      <c r="D68" s="587"/>
      <c r="E68" s="577">
        <v>1443</v>
      </c>
      <c r="F68" s="588">
        <v>7621</v>
      </c>
      <c r="G68" s="589">
        <v>9220</v>
      </c>
      <c r="H68" s="588">
        <v>18284</v>
      </c>
      <c r="I68" s="590">
        <v>123.4095634095634</v>
      </c>
      <c r="J68" s="590">
        <v>116.31688754756594</v>
      </c>
      <c r="K68" s="590">
        <v>103.79566160520608</v>
      </c>
      <c r="L68" s="591">
        <v>110.56262305841173</v>
      </c>
      <c r="M68" s="588">
        <v>178080</v>
      </c>
      <c r="N68" s="588">
        <v>886451</v>
      </c>
      <c r="O68" s="588">
        <v>956996</v>
      </c>
      <c r="P68" s="588">
        <v>2021527</v>
      </c>
      <c r="Q68"/>
      <c r="R68"/>
      <c r="S68"/>
      <c r="T68"/>
      <c r="U68"/>
      <c r="V68"/>
      <c r="W68"/>
      <c r="X68"/>
      <c r="Y68"/>
      <c r="Z68"/>
      <c r="AA68"/>
      <c r="AB68"/>
      <c r="AC68"/>
    </row>
    <row r="69" spans="1:29" s="557" customFormat="1" ht="15" customHeight="1">
      <c r="A69" s="578" t="s">
        <v>1364</v>
      </c>
      <c r="B69" s="586">
        <v>8712</v>
      </c>
      <c r="C69" s="578" t="s">
        <v>1041</v>
      </c>
      <c r="D69" s="587"/>
      <c r="E69" s="577">
        <v>724</v>
      </c>
      <c r="F69" s="588">
        <v>8255</v>
      </c>
      <c r="G69" s="589">
        <v>7766</v>
      </c>
      <c r="H69" s="588">
        <v>16745</v>
      </c>
      <c r="I69" s="590">
        <v>137.34806629834253</v>
      </c>
      <c r="J69" s="590">
        <v>130.44918231374925</v>
      </c>
      <c r="K69" s="590">
        <v>131.46240020602627</v>
      </c>
      <c r="L69" s="591">
        <v>131.21737832188714</v>
      </c>
      <c r="M69" s="588">
        <v>99440</v>
      </c>
      <c r="N69" s="588">
        <v>1076858</v>
      </c>
      <c r="O69" s="588">
        <v>1020937</v>
      </c>
      <c r="P69" s="588">
        <v>2197235</v>
      </c>
      <c r="Q69"/>
      <c r="R69"/>
      <c r="S69"/>
      <c r="T69"/>
      <c r="U69"/>
      <c r="V69"/>
      <c r="W69"/>
      <c r="X69"/>
      <c r="Y69"/>
      <c r="Z69"/>
      <c r="AA69"/>
      <c r="AB69"/>
      <c r="AC69"/>
    </row>
    <row r="70" spans="1:29" s="557" customFormat="1" ht="15" customHeight="1">
      <c r="A70" s="597" t="s">
        <v>1365</v>
      </c>
      <c r="B70" s="598">
        <v>8162</v>
      </c>
      <c r="C70" s="597" t="s">
        <v>1366</v>
      </c>
      <c r="D70" s="599"/>
      <c r="E70" s="600">
        <v>257</v>
      </c>
      <c r="F70" s="601">
        <v>1783</v>
      </c>
      <c r="G70" s="602">
        <v>3787</v>
      </c>
      <c r="H70" s="601">
        <v>5827</v>
      </c>
      <c r="I70" s="603">
        <v>133.42023346303503</v>
      </c>
      <c r="J70" s="603">
        <v>139.46214245653394</v>
      </c>
      <c r="K70" s="603">
        <v>101.24399260628466</v>
      </c>
      <c r="L70" s="604">
        <v>114.35747382872833</v>
      </c>
      <c r="M70" s="601">
        <v>34289</v>
      </c>
      <c r="N70" s="601">
        <v>248661</v>
      </c>
      <c r="O70" s="601">
        <v>383411</v>
      </c>
      <c r="P70" s="601">
        <v>666361</v>
      </c>
      <c r="Q70"/>
      <c r="R70"/>
      <c r="S70"/>
      <c r="T70"/>
      <c r="U70"/>
      <c r="V70"/>
      <c r="W70"/>
      <c r="X70"/>
      <c r="Y70"/>
      <c r="Z70"/>
      <c r="AA70"/>
      <c r="AB70"/>
      <c r="AC70"/>
    </row>
    <row r="71" spans="1:29" s="557" customFormat="1" ht="15" customHeight="1">
      <c r="A71" s="578" t="s">
        <v>1367</v>
      </c>
      <c r="B71" s="586">
        <v>8152</v>
      </c>
      <c r="C71" s="578" t="s">
        <v>1033</v>
      </c>
      <c r="D71" s="587" t="s">
        <v>1295</v>
      </c>
      <c r="E71" s="577">
        <v>86</v>
      </c>
      <c r="F71" s="588">
        <v>2639</v>
      </c>
      <c r="G71" s="589">
        <v>4036</v>
      </c>
      <c r="H71" s="588">
        <v>6761</v>
      </c>
      <c r="I71" s="590">
        <v>84.383720930232556</v>
      </c>
      <c r="J71" s="590">
        <v>63.960970064418341</v>
      </c>
      <c r="K71" s="590">
        <v>69.398414271555993</v>
      </c>
      <c r="L71" s="591">
        <v>67.466646945718082</v>
      </c>
      <c r="M71" s="588">
        <v>7257</v>
      </c>
      <c r="N71" s="588">
        <v>168793</v>
      </c>
      <c r="O71" s="588">
        <v>280092</v>
      </c>
      <c r="P71" s="588">
        <v>456142</v>
      </c>
      <c r="Q71"/>
      <c r="R71"/>
      <c r="S71"/>
      <c r="T71"/>
      <c r="U71"/>
      <c r="V71"/>
      <c r="W71"/>
      <c r="X71"/>
      <c r="Y71"/>
      <c r="Z71"/>
      <c r="AA71"/>
      <c r="AB71"/>
      <c r="AC71"/>
    </row>
    <row r="72" spans="1:29" s="557" customFormat="1" ht="15" customHeight="1">
      <c r="A72" s="578" t="s">
        <v>1368</v>
      </c>
      <c r="B72" s="586">
        <v>8800</v>
      </c>
      <c r="C72" s="578" t="s">
        <v>1129</v>
      </c>
      <c r="D72" s="587"/>
      <c r="E72" s="577">
        <v>1418</v>
      </c>
      <c r="F72" s="588">
        <v>6308</v>
      </c>
      <c r="G72" s="589">
        <v>11833</v>
      </c>
      <c r="H72" s="588">
        <v>19559</v>
      </c>
      <c r="I72" s="590">
        <v>133.95133991537378</v>
      </c>
      <c r="J72" s="590">
        <v>121.13982244768548</v>
      </c>
      <c r="K72" s="590">
        <v>108.0660018592073</v>
      </c>
      <c r="L72" s="591">
        <v>114.15910833887213</v>
      </c>
      <c r="M72" s="588">
        <v>189943</v>
      </c>
      <c r="N72" s="588">
        <v>764150</v>
      </c>
      <c r="O72" s="588">
        <v>1278745</v>
      </c>
      <c r="P72" s="588">
        <v>2232838</v>
      </c>
      <c r="Q72"/>
      <c r="R72"/>
      <c r="S72"/>
      <c r="T72"/>
      <c r="U72"/>
      <c r="V72"/>
      <c r="W72"/>
      <c r="X72"/>
      <c r="Y72"/>
      <c r="Z72"/>
      <c r="AA72"/>
      <c r="AB72"/>
      <c r="AC72"/>
    </row>
    <row r="73" spans="1:29" s="557" customFormat="1" ht="15" customHeight="1">
      <c r="A73" s="578" t="s">
        <v>1369</v>
      </c>
      <c r="B73" s="586">
        <v>8142</v>
      </c>
      <c r="C73" s="578" t="s">
        <v>1370</v>
      </c>
      <c r="D73" s="587"/>
      <c r="E73" s="577">
        <v>305</v>
      </c>
      <c r="F73" s="588">
        <v>2418</v>
      </c>
      <c r="G73" s="589">
        <v>4044</v>
      </c>
      <c r="H73" s="588">
        <v>6767</v>
      </c>
      <c r="I73" s="590">
        <v>222.24918032786886</v>
      </c>
      <c r="J73" s="590">
        <v>201.5475599669148</v>
      </c>
      <c r="K73" s="590">
        <v>127.81503461918892</v>
      </c>
      <c r="L73" s="591">
        <v>158.41761489581793</v>
      </c>
      <c r="M73" s="588">
        <v>67786</v>
      </c>
      <c r="N73" s="588">
        <v>487342</v>
      </c>
      <c r="O73" s="588">
        <v>516884</v>
      </c>
      <c r="P73" s="588">
        <v>1072012</v>
      </c>
      <c r="Q73"/>
      <c r="R73"/>
      <c r="S73"/>
      <c r="T73"/>
      <c r="U73"/>
      <c r="V73"/>
      <c r="W73"/>
      <c r="X73"/>
      <c r="Y73"/>
      <c r="Z73"/>
      <c r="AA73"/>
      <c r="AB73"/>
      <c r="AC73"/>
    </row>
    <row r="74" spans="1:29" s="557" customFormat="1" ht="15" customHeight="1">
      <c r="A74" s="578" t="s">
        <v>1371</v>
      </c>
      <c r="B74" s="586">
        <v>8610</v>
      </c>
      <c r="C74" s="578" t="s">
        <v>664</v>
      </c>
      <c r="D74" s="587"/>
      <c r="E74" s="577">
        <v>6393</v>
      </c>
      <c r="F74" s="588">
        <v>17364</v>
      </c>
      <c r="G74" s="589">
        <v>24111</v>
      </c>
      <c r="H74" s="588">
        <v>47868</v>
      </c>
      <c r="I74" s="590">
        <v>136.85671828562491</v>
      </c>
      <c r="J74" s="590">
        <v>133.76946556093066</v>
      </c>
      <c r="K74" s="590">
        <v>125.06030442536601</v>
      </c>
      <c r="L74" s="591">
        <v>129.79499874655303</v>
      </c>
      <c r="M74" s="588">
        <v>874925</v>
      </c>
      <c r="N74" s="588">
        <v>2322773</v>
      </c>
      <c r="O74" s="588">
        <v>3015329</v>
      </c>
      <c r="P74" s="588">
        <v>6213027</v>
      </c>
      <c r="Q74"/>
      <c r="R74"/>
      <c r="S74"/>
      <c r="T74"/>
      <c r="U74"/>
      <c r="V74"/>
      <c r="W74"/>
      <c r="X74"/>
      <c r="Y74"/>
      <c r="Z74"/>
      <c r="AA74"/>
      <c r="AB74"/>
      <c r="AC74"/>
    </row>
    <row r="75" spans="1:29" s="557" customFormat="1" ht="15" customHeight="1">
      <c r="A75" s="578" t="s">
        <v>1372</v>
      </c>
      <c r="B75" s="586">
        <v>8820</v>
      </c>
      <c r="C75" s="578" t="s">
        <v>1146</v>
      </c>
      <c r="D75" s="587"/>
      <c r="E75" s="577">
        <v>730</v>
      </c>
      <c r="F75" s="588">
        <v>3409</v>
      </c>
      <c r="G75" s="589">
        <v>8335</v>
      </c>
      <c r="H75" s="588">
        <v>12474</v>
      </c>
      <c r="I75" s="590">
        <v>141.52876712328768</v>
      </c>
      <c r="J75" s="590">
        <v>133.30566148430626</v>
      </c>
      <c r="K75" s="590">
        <v>131.89058188362327</v>
      </c>
      <c r="L75" s="591">
        <v>132.84135000801666</v>
      </c>
      <c r="M75" s="588">
        <v>103316</v>
      </c>
      <c r="N75" s="588">
        <v>454439</v>
      </c>
      <c r="O75" s="588">
        <v>1099308</v>
      </c>
      <c r="P75" s="588">
        <v>1657063</v>
      </c>
      <c r="Q75"/>
      <c r="R75"/>
      <c r="S75"/>
      <c r="T75"/>
      <c r="U75"/>
      <c r="V75"/>
      <c r="W75"/>
      <c r="X75"/>
      <c r="Y75"/>
      <c r="Z75"/>
      <c r="AA75"/>
      <c r="AB75"/>
      <c r="AC75"/>
    </row>
    <row r="76" spans="1:29" s="557" customFormat="1" ht="15" customHeight="1">
      <c r="A76" s="578" t="s">
        <v>1373</v>
      </c>
      <c r="B76" s="586">
        <v>8636</v>
      </c>
      <c r="C76" s="578" t="s">
        <v>1020</v>
      </c>
      <c r="D76" s="587"/>
      <c r="E76" s="577">
        <v>1160</v>
      </c>
      <c r="F76" s="588">
        <v>6089</v>
      </c>
      <c r="G76" s="589">
        <v>6449</v>
      </c>
      <c r="H76" s="588">
        <v>13698</v>
      </c>
      <c r="I76" s="590">
        <v>157.38448275862069</v>
      </c>
      <c r="J76" s="590">
        <v>141.6449334866152</v>
      </c>
      <c r="K76" s="590">
        <v>128.63699798418361</v>
      </c>
      <c r="L76" s="591">
        <v>136.85370127025843</v>
      </c>
      <c r="M76" s="588">
        <v>182566</v>
      </c>
      <c r="N76" s="588">
        <v>862476</v>
      </c>
      <c r="O76" s="588">
        <v>829580</v>
      </c>
      <c r="P76" s="588">
        <v>1874622</v>
      </c>
      <c r="Q76"/>
      <c r="R76"/>
      <c r="S76"/>
      <c r="T76"/>
      <c r="U76"/>
      <c r="V76"/>
      <c r="W76"/>
      <c r="X76"/>
      <c r="Y76"/>
      <c r="Z76"/>
      <c r="AA76"/>
      <c r="AB76"/>
      <c r="AC76"/>
    </row>
    <row r="77" spans="1:29" s="557" customFormat="1" ht="15" customHeight="1">
      <c r="A77" s="578" t="s">
        <v>1374</v>
      </c>
      <c r="B77" s="586">
        <v>8165</v>
      </c>
      <c r="C77" s="578" t="s">
        <v>1118</v>
      </c>
      <c r="D77" s="587"/>
      <c r="E77" s="577">
        <v>192</v>
      </c>
      <c r="F77" s="588">
        <v>1567</v>
      </c>
      <c r="G77" s="589">
        <v>1956</v>
      </c>
      <c r="H77" s="588">
        <v>3715</v>
      </c>
      <c r="I77" s="590">
        <v>154.63541666666666</v>
      </c>
      <c r="J77" s="590">
        <v>133.54499042756859</v>
      </c>
      <c r="K77" s="590">
        <v>107.86707566462168</v>
      </c>
      <c r="L77" s="591">
        <v>121.11520861372813</v>
      </c>
      <c r="M77" s="588">
        <v>29690</v>
      </c>
      <c r="N77" s="588">
        <v>209265</v>
      </c>
      <c r="O77" s="588">
        <v>210988</v>
      </c>
      <c r="P77" s="588">
        <v>449943</v>
      </c>
      <c r="Q77"/>
      <c r="R77"/>
      <c r="S77"/>
      <c r="T77"/>
      <c r="U77"/>
      <c r="V77"/>
      <c r="W77"/>
      <c r="X77"/>
      <c r="Y77"/>
      <c r="Z77"/>
      <c r="AA77"/>
      <c r="AB77"/>
      <c r="AC77"/>
    </row>
    <row r="78" spans="1:29" s="557" customFormat="1" ht="15" customHeight="1">
      <c r="A78" s="578" t="s">
        <v>1375</v>
      </c>
      <c r="B78" s="586">
        <v>8460</v>
      </c>
      <c r="C78" s="578" t="s">
        <v>1125</v>
      </c>
      <c r="D78" s="587"/>
      <c r="E78" s="577">
        <v>511</v>
      </c>
      <c r="F78" s="588">
        <v>2755</v>
      </c>
      <c r="G78" s="589">
        <v>3340</v>
      </c>
      <c r="H78" s="588">
        <v>6606</v>
      </c>
      <c r="I78" s="590">
        <v>157.77299412915852</v>
      </c>
      <c r="J78" s="590">
        <v>154.52885662431942</v>
      </c>
      <c r="K78" s="590">
        <v>128.82155688622754</v>
      </c>
      <c r="L78" s="591">
        <v>141.78216772630941</v>
      </c>
      <c r="M78" s="588">
        <v>80622</v>
      </c>
      <c r="N78" s="588">
        <v>425727</v>
      </c>
      <c r="O78" s="588">
        <v>430264</v>
      </c>
      <c r="P78" s="588">
        <v>936613</v>
      </c>
      <c r="Q78"/>
      <c r="R78"/>
      <c r="S78"/>
      <c r="T78"/>
      <c r="U78"/>
      <c r="V78"/>
      <c r="W78"/>
      <c r="X78"/>
      <c r="Y78"/>
      <c r="Z78"/>
      <c r="AA78"/>
      <c r="AB78"/>
      <c r="AC78"/>
    </row>
    <row r="79" spans="1:29" s="557" customFormat="1" ht="15" customHeight="1">
      <c r="A79" s="578" t="s">
        <v>1376</v>
      </c>
      <c r="B79" s="586">
        <v>8185</v>
      </c>
      <c r="C79" s="578" t="s">
        <v>1377</v>
      </c>
      <c r="D79" s="587"/>
      <c r="E79" s="577">
        <v>113</v>
      </c>
      <c r="F79" s="588">
        <v>876</v>
      </c>
      <c r="G79" s="589">
        <v>2185</v>
      </c>
      <c r="H79" s="588">
        <v>3174</v>
      </c>
      <c r="I79" s="590">
        <v>115.65486725663717</v>
      </c>
      <c r="J79" s="590">
        <v>113.8892694063927</v>
      </c>
      <c r="K79" s="590">
        <v>103.54691075514874</v>
      </c>
      <c r="L79" s="591">
        <v>106.83238815374921</v>
      </c>
      <c r="M79" s="588">
        <v>13069</v>
      </c>
      <c r="N79" s="588">
        <v>99767</v>
      </c>
      <c r="O79" s="588">
        <v>226250</v>
      </c>
      <c r="P79" s="588">
        <v>339086</v>
      </c>
      <c r="Q79"/>
      <c r="R79"/>
      <c r="S79"/>
      <c r="T79"/>
      <c r="U79"/>
      <c r="V79"/>
      <c r="W79"/>
      <c r="X79"/>
      <c r="Y79"/>
      <c r="Z79"/>
      <c r="AA79"/>
      <c r="AB79"/>
      <c r="AC79"/>
    </row>
    <row r="80" spans="1:29" s="557" customFormat="1" ht="15" customHeight="1">
      <c r="A80" s="578" t="s">
        <v>1378</v>
      </c>
      <c r="B80" s="586">
        <v>8451</v>
      </c>
      <c r="C80" s="578" t="s">
        <v>1016</v>
      </c>
      <c r="D80" s="587"/>
      <c r="E80" s="577">
        <v>966</v>
      </c>
      <c r="F80" s="588">
        <v>3741</v>
      </c>
      <c r="G80" s="589">
        <v>6379</v>
      </c>
      <c r="H80" s="588">
        <v>11086</v>
      </c>
      <c r="I80" s="590">
        <v>149.45238095238096</v>
      </c>
      <c r="J80" s="590">
        <v>149.2977813418872</v>
      </c>
      <c r="K80" s="590">
        <v>149.40382505094843</v>
      </c>
      <c r="L80" s="591">
        <v>149.37227133321306</v>
      </c>
      <c r="M80" s="588">
        <v>144371</v>
      </c>
      <c r="N80" s="588">
        <v>558523</v>
      </c>
      <c r="O80" s="588">
        <v>953047</v>
      </c>
      <c r="P80" s="588">
        <v>1655941</v>
      </c>
      <c r="Q80"/>
      <c r="R80"/>
      <c r="S80"/>
      <c r="T80"/>
      <c r="U80"/>
      <c r="V80"/>
      <c r="W80"/>
      <c r="X80"/>
      <c r="Y80"/>
      <c r="Z80"/>
      <c r="AA80"/>
      <c r="AB80"/>
      <c r="AC80"/>
    </row>
    <row r="81" spans="1:29" s="557" customFormat="1" ht="15" customHeight="1">
      <c r="A81" s="578" t="s">
        <v>1379</v>
      </c>
      <c r="B81" s="586">
        <v>8486</v>
      </c>
      <c r="C81" s="578" t="s">
        <v>1380</v>
      </c>
      <c r="D81" s="587"/>
      <c r="E81" s="577">
        <v>110</v>
      </c>
      <c r="F81" s="588">
        <v>1639</v>
      </c>
      <c r="G81" s="589">
        <v>1592</v>
      </c>
      <c r="H81" s="588">
        <v>3341</v>
      </c>
      <c r="I81" s="590">
        <v>141.86363636363637</v>
      </c>
      <c r="J81" s="590">
        <v>166.56619890176938</v>
      </c>
      <c r="K81" s="590">
        <v>151.35113065326632</v>
      </c>
      <c r="L81" s="591">
        <v>158.5028434600419</v>
      </c>
      <c r="M81" s="588">
        <v>15605</v>
      </c>
      <c r="N81" s="588">
        <v>273002</v>
      </c>
      <c r="O81" s="588">
        <v>240951</v>
      </c>
      <c r="P81" s="588">
        <v>529558</v>
      </c>
      <c r="Q81"/>
      <c r="R81"/>
      <c r="S81"/>
      <c r="T81"/>
      <c r="U81"/>
      <c r="V81"/>
      <c r="W81"/>
      <c r="X81"/>
      <c r="Y81"/>
      <c r="Z81"/>
      <c r="AA81"/>
      <c r="AB81"/>
      <c r="AC81"/>
    </row>
    <row r="82" spans="1:29" s="557" customFormat="1" ht="15" customHeight="1">
      <c r="A82" s="578" t="s">
        <v>1381</v>
      </c>
      <c r="B82" s="586">
        <v>8125</v>
      </c>
      <c r="C82" s="578" t="s">
        <v>1157</v>
      </c>
      <c r="D82" s="587"/>
      <c r="E82" s="577">
        <v>1179</v>
      </c>
      <c r="F82" s="588">
        <v>6544</v>
      </c>
      <c r="G82" s="589">
        <v>9979</v>
      </c>
      <c r="H82" s="588">
        <v>17702</v>
      </c>
      <c r="I82" s="590">
        <v>161.27565733672603</v>
      </c>
      <c r="J82" s="590">
        <v>155.44361246943765</v>
      </c>
      <c r="K82" s="590">
        <v>129.27878544944383</v>
      </c>
      <c r="L82" s="591">
        <v>141.08236357473731</v>
      </c>
      <c r="M82" s="588">
        <v>190144</v>
      </c>
      <c r="N82" s="588">
        <v>1017223</v>
      </c>
      <c r="O82" s="588">
        <v>1290073</v>
      </c>
      <c r="P82" s="588">
        <v>2497440</v>
      </c>
      <c r="Q82"/>
      <c r="R82"/>
      <c r="S82"/>
      <c r="T82"/>
      <c r="U82"/>
      <c r="V82"/>
      <c r="W82"/>
      <c r="X82"/>
      <c r="Y82"/>
      <c r="Z82"/>
      <c r="AA82"/>
      <c r="AB82"/>
      <c r="AC82"/>
    </row>
    <row r="83" spans="1:29" s="557" customFormat="1" ht="15" customHeight="1">
      <c r="A83" s="578" t="s">
        <v>1382</v>
      </c>
      <c r="B83" s="586">
        <v>8042</v>
      </c>
      <c r="C83" s="578" t="s">
        <v>666</v>
      </c>
      <c r="D83" s="587"/>
      <c r="E83" s="577">
        <v>26731</v>
      </c>
      <c r="F83" s="588">
        <v>136263</v>
      </c>
      <c r="G83" s="589">
        <v>189244</v>
      </c>
      <c r="H83" s="588">
        <v>352238</v>
      </c>
      <c r="I83" s="590">
        <v>171.57543675881934</v>
      </c>
      <c r="J83" s="590">
        <v>161.95627573148985</v>
      </c>
      <c r="K83" s="590">
        <v>148.04689184333452</v>
      </c>
      <c r="L83" s="591">
        <v>155.21328476768548</v>
      </c>
      <c r="M83" s="588">
        <v>4586383</v>
      </c>
      <c r="N83" s="588">
        <v>22068648</v>
      </c>
      <c r="O83" s="588">
        <v>28016986</v>
      </c>
      <c r="P83" s="588">
        <v>54672017</v>
      </c>
      <c r="Q83"/>
      <c r="R83"/>
      <c r="S83"/>
      <c r="T83"/>
      <c r="U83"/>
      <c r="V83"/>
      <c r="W83"/>
      <c r="X83"/>
      <c r="Y83"/>
      <c r="Z83"/>
      <c r="AA83"/>
      <c r="AB83"/>
      <c r="AC83"/>
    </row>
    <row r="84" spans="1:29" s="557" customFormat="1" ht="15" customHeight="1">
      <c r="A84" s="578" t="s">
        <v>1383</v>
      </c>
      <c r="B84" s="586">
        <v>8004</v>
      </c>
      <c r="C84" s="578" t="s">
        <v>666</v>
      </c>
      <c r="D84" s="587" t="s">
        <v>1295</v>
      </c>
      <c r="E84" s="577">
        <v>2051</v>
      </c>
      <c r="F84" s="588">
        <v>15133</v>
      </c>
      <c r="G84" s="589">
        <v>16542</v>
      </c>
      <c r="H84" s="588">
        <v>33726</v>
      </c>
      <c r="I84" s="590">
        <v>163.37055095075573</v>
      </c>
      <c r="J84" s="590">
        <v>155.69920042291682</v>
      </c>
      <c r="K84" s="590">
        <v>142.36960464272761</v>
      </c>
      <c r="L84" s="591">
        <v>149.62779457984936</v>
      </c>
      <c r="M84" s="588">
        <v>335073</v>
      </c>
      <c r="N84" s="588">
        <v>2356196</v>
      </c>
      <c r="O84" s="588">
        <v>2355078</v>
      </c>
      <c r="P84" s="588">
        <v>5046347</v>
      </c>
      <c r="Q84"/>
      <c r="R84"/>
      <c r="S84"/>
      <c r="T84"/>
      <c r="U84"/>
      <c r="V84"/>
      <c r="W84"/>
      <c r="X84"/>
      <c r="Y84"/>
      <c r="Z84"/>
      <c r="AA84"/>
      <c r="AB84"/>
      <c r="AC84"/>
    </row>
    <row r="85" spans="1:29" s="557" customFormat="1" ht="15" customHeight="1">
      <c r="A85" s="578" t="s">
        <v>1384</v>
      </c>
      <c r="B85" s="586">
        <v>8038</v>
      </c>
      <c r="C85" s="578" t="s">
        <v>666</v>
      </c>
      <c r="D85" s="587"/>
      <c r="E85" s="577">
        <v>15593</v>
      </c>
      <c r="F85" s="588">
        <v>60048</v>
      </c>
      <c r="G85" s="589">
        <v>80421</v>
      </c>
      <c r="H85" s="588">
        <v>156062</v>
      </c>
      <c r="I85" s="590">
        <v>149.65054832296542</v>
      </c>
      <c r="J85" s="590">
        <v>157.9408306687983</v>
      </c>
      <c r="K85" s="590">
        <v>143.57149252061029</v>
      </c>
      <c r="L85" s="591">
        <v>149.70777639656035</v>
      </c>
      <c r="M85" s="588">
        <v>2333501</v>
      </c>
      <c r="N85" s="588">
        <v>9484031</v>
      </c>
      <c r="O85" s="588">
        <v>11546163</v>
      </c>
      <c r="P85" s="588">
        <v>23363695</v>
      </c>
      <c r="Q85"/>
      <c r="R85"/>
      <c r="S85"/>
      <c r="T85"/>
      <c r="U85"/>
      <c r="V85"/>
      <c r="W85"/>
      <c r="X85"/>
      <c r="Y85"/>
      <c r="Z85"/>
      <c r="AA85"/>
      <c r="AB85"/>
      <c r="AC85"/>
    </row>
    <row r="86" spans="1:29" s="557" customFormat="1" ht="15" customHeight="1">
      <c r="A86" s="578" t="s">
        <v>1385</v>
      </c>
      <c r="B86" s="586">
        <v>8706</v>
      </c>
      <c r="C86" s="578" t="s">
        <v>662</v>
      </c>
      <c r="D86" s="587"/>
      <c r="E86" s="577">
        <v>3341</v>
      </c>
      <c r="F86" s="588">
        <v>17318</v>
      </c>
      <c r="G86" s="589">
        <v>23642</v>
      </c>
      <c r="H86" s="588">
        <v>44301</v>
      </c>
      <c r="I86" s="590">
        <v>137.01167315175098</v>
      </c>
      <c r="J86" s="590">
        <v>147.07541286522692</v>
      </c>
      <c r="K86" s="590">
        <v>131.76579815582437</v>
      </c>
      <c r="L86" s="591">
        <v>138.14620437461909</v>
      </c>
      <c r="M86" s="588">
        <v>457756</v>
      </c>
      <c r="N86" s="588">
        <v>2547052</v>
      </c>
      <c r="O86" s="588">
        <v>3115207</v>
      </c>
      <c r="P86" s="588">
        <v>6120015</v>
      </c>
      <c r="Q86"/>
      <c r="R86"/>
      <c r="S86"/>
      <c r="T86"/>
      <c r="U86"/>
      <c r="V86"/>
      <c r="W86"/>
      <c r="X86"/>
      <c r="Y86"/>
      <c r="Z86"/>
      <c r="AA86"/>
      <c r="AB86"/>
      <c r="AC86"/>
    </row>
    <row r="87" spans="1:29" s="557" customFormat="1" ht="15" customHeight="1">
      <c r="A87" s="578" t="s">
        <v>1386</v>
      </c>
      <c r="B87" s="586">
        <v>8152</v>
      </c>
      <c r="C87" s="578" t="s">
        <v>1164</v>
      </c>
      <c r="D87" s="587"/>
      <c r="E87" s="577">
        <v>797</v>
      </c>
      <c r="F87" s="588">
        <v>4590</v>
      </c>
      <c r="G87" s="589">
        <v>5774</v>
      </c>
      <c r="H87" s="588">
        <v>11161</v>
      </c>
      <c r="I87" s="590">
        <v>154.11543287327478</v>
      </c>
      <c r="J87" s="590">
        <v>130.77385620915032</v>
      </c>
      <c r="K87" s="590">
        <v>117.8190162798753</v>
      </c>
      <c r="L87" s="591">
        <v>125.73864349072663</v>
      </c>
      <c r="M87" s="588">
        <v>122830</v>
      </c>
      <c r="N87" s="588">
        <v>600252</v>
      </c>
      <c r="O87" s="588">
        <v>680287</v>
      </c>
      <c r="P87" s="588">
        <v>1403369</v>
      </c>
      <c r="Q87"/>
      <c r="R87"/>
      <c r="S87"/>
      <c r="T87"/>
      <c r="U87"/>
      <c r="V87"/>
      <c r="W87"/>
      <c r="X87"/>
      <c r="Y87"/>
      <c r="Z87"/>
      <c r="AA87"/>
      <c r="AB87"/>
      <c r="AC87"/>
    </row>
    <row r="88" spans="1:29" s="557" customFormat="1" ht="15" customHeight="1">
      <c r="A88" s="578" t="s">
        <v>1387</v>
      </c>
      <c r="B88" s="586">
        <v>8478</v>
      </c>
      <c r="C88" s="578" t="s">
        <v>1388</v>
      </c>
      <c r="D88" s="587"/>
      <c r="E88" s="577">
        <v>147</v>
      </c>
      <c r="F88" s="588">
        <v>455</v>
      </c>
      <c r="G88" s="589">
        <v>1810</v>
      </c>
      <c r="H88" s="588">
        <v>2412</v>
      </c>
      <c r="I88" s="590">
        <v>68.401360544217681</v>
      </c>
      <c r="J88" s="590">
        <v>68.402197802197804</v>
      </c>
      <c r="K88" s="590">
        <v>68.402762430939219</v>
      </c>
      <c r="L88" s="591">
        <v>68.402570480928688</v>
      </c>
      <c r="M88" s="588">
        <v>10055</v>
      </c>
      <c r="N88" s="588">
        <v>31123</v>
      </c>
      <c r="O88" s="588">
        <v>123809</v>
      </c>
      <c r="P88" s="588">
        <v>164987</v>
      </c>
      <c r="Q88"/>
      <c r="R88"/>
      <c r="S88"/>
      <c r="T88"/>
      <c r="U88"/>
      <c r="V88"/>
      <c r="W88"/>
      <c r="X88"/>
      <c r="Y88"/>
      <c r="Z88"/>
      <c r="AA88"/>
      <c r="AB88"/>
      <c r="AC88"/>
    </row>
    <row r="89" spans="1:29" s="557" customFormat="1" ht="15" customHeight="1">
      <c r="A89" s="578" t="s">
        <v>1389</v>
      </c>
      <c r="B89" s="586">
        <v>8353</v>
      </c>
      <c r="C89" s="578" t="s">
        <v>1104</v>
      </c>
      <c r="D89" s="587"/>
      <c r="E89" s="577">
        <v>1269</v>
      </c>
      <c r="F89" s="588">
        <v>4562</v>
      </c>
      <c r="G89" s="589">
        <v>7507</v>
      </c>
      <c r="H89" s="588">
        <v>13338</v>
      </c>
      <c r="I89" s="590">
        <v>145.50827423167848</v>
      </c>
      <c r="J89" s="590">
        <v>162.85839544059624</v>
      </c>
      <c r="K89" s="590">
        <v>157.48701212201945</v>
      </c>
      <c r="L89" s="591">
        <v>158.18451042135251</v>
      </c>
      <c r="M89" s="588">
        <v>184650</v>
      </c>
      <c r="N89" s="588">
        <v>742960</v>
      </c>
      <c r="O89" s="588">
        <v>1182255</v>
      </c>
      <c r="P89" s="588">
        <v>2109865</v>
      </c>
      <c r="Q89"/>
      <c r="R89"/>
      <c r="S89"/>
      <c r="T89"/>
      <c r="U89"/>
      <c r="V89"/>
      <c r="W89"/>
      <c r="X89"/>
      <c r="Y89"/>
      <c r="Z89"/>
      <c r="AA89"/>
      <c r="AB89"/>
      <c r="AC89"/>
    </row>
    <row r="90" spans="1:29" s="557" customFormat="1" ht="15" customHeight="1">
      <c r="A90" s="578" t="s">
        <v>1390</v>
      </c>
      <c r="B90" s="586">
        <v>8112</v>
      </c>
      <c r="C90" s="578" t="s">
        <v>1391</v>
      </c>
      <c r="D90" s="587"/>
      <c r="E90" s="577">
        <v>285</v>
      </c>
      <c r="F90" s="588">
        <v>2049</v>
      </c>
      <c r="G90" s="589">
        <v>2585</v>
      </c>
      <c r="H90" s="588">
        <v>4919</v>
      </c>
      <c r="I90" s="590">
        <v>114.58947368421053</v>
      </c>
      <c r="J90" s="590">
        <v>113.91996095656418</v>
      </c>
      <c r="K90" s="590">
        <v>101.55087040618956</v>
      </c>
      <c r="L90" s="591">
        <v>107.45862980280545</v>
      </c>
      <c r="M90" s="588">
        <v>32658</v>
      </c>
      <c r="N90" s="588">
        <v>233422</v>
      </c>
      <c r="O90" s="588">
        <v>262509</v>
      </c>
      <c r="P90" s="588">
        <v>528589</v>
      </c>
      <c r="Q90"/>
      <c r="R90"/>
      <c r="S90"/>
      <c r="T90"/>
      <c r="U90"/>
      <c r="V90"/>
      <c r="W90"/>
      <c r="X90"/>
      <c r="Y90"/>
      <c r="Z90"/>
      <c r="AA90"/>
      <c r="AB90"/>
      <c r="AC90"/>
    </row>
    <row r="91" spans="1:29" s="557" customFormat="1" ht="15" customHeight="1">
      <c r="A91" s="578" t="s">
        <v>1392</v>
      </c>
      <c r="B91" s="586">
        <v>8006</v>
      </c>
      <c r="C91" s="578" t="s">
        <v>666</v>
      </c>
      <c r="D91" s="587"/>
      <c r="E91" s="577">
        <v>330</v>
      </c>
      <c r="F91" s="588">
        <v>4</v>
      </c>
      <c r="G91" s="589">
        <v>4425</v>
      </c>
      <c r="H91" s="588">
        <v>4759</v>
      </c>
      <c r="I91" s="590">
        <v>196.56666666666666</v>
      </c>
      <c r="J91" s="590">
        <v>198</v>
      </c>
      <c r="K91" s="590">
        <v>183.30824858757063</v>
      </c>
      <c r="L91" s="591">
        <v>184.23996637949148</v>
      </c>
      <c r="M91" s="588">
        <v>64867</v>
      </c>
      <c r="N91" s="588">
        <v>792</v>
      </c>
      <c r="O91" s="588">
        <v>811139</v>
      </c>
      <c r="P91" s="588">
        <v>876798</v>
      </c>
      <c r="Q91"/>
      <c r="R91"/>
      <c r="S91"/>
      <c r="T91"/>
      <c r="U91"/>
      <c r="V91"/>
      <c r="W91"/>
      <c r="X91"/>
      <c r="Y91"/>
      <c r="Z91"/>
      <c r="AA91"/>
      <c r="AB91"/>
      <c r="AC91"/>
    </row>
    <row r="92" spans="1:29" s="557" customFormat="1" ht="15" customHeight="1">
      <c r="A92" s="578" t="s">
        <v>1393</v>
      </c>
      <c r="B92" s="586">
        <v>8604</v>
      </c>
      <c r="C92" s="578" t="s">
        <v>1134</v>
      </c>
      <c r="D92" s="587"/>
      <c r="E92" s="577">
        <v>1361</v>
      </c>
      <c r="F92" s="588">
        <v>6280</v>
      </c>
      <c r="G92" s="589">
        <v>7810</v>
      </c>
      <c r="H92" s="588">
        <v>15451</v>
      </c>
      <c r="I92" s="590">
        <v>135.12711241734019</v>
      </c>
      <c r="J92" s="590">
        <v>114.39697452229299</v>
      </c>
      <c r="K92" s="590">
        <v>106.8404609475032</v>
      </c>
      <c r="L92" s="591">
        <v>112.40340431040062</v>
      </c>
      <c r="M92" s="588">
        <v>183908</v>
      </c>
      <c r="N92" s="588">
        <v>718413</v>
      </c>
      <c r="O92" s="588">
        <v>834424</v>
      </c>
      <c r="P92" s="588">
        <v>1736745</v>
      </c>
      <c r="Q92"/>
      <c r="R92"/>
      <c r="S92"/>
      <c r="T92"/>
      <c r="U92"/>
      <c r="V92"/>
      <c r="W92"/>
      <c r="X92"/>
      <c r="Y92"/>
      <c r="Z92"/>
      <c r="AA92"/>
      <c r="AB92"/>
      <c r="AC92"/>
    </row>
    <row r="93" spans="1:29" s="557" customFormat="1" ht="15" customHeight="1">
      <c r="A93" s="578"/>
      <c r="B93" s="578"/>
      <c r="C93" s="578"/>
      <c r="D93" s="605"/>
      <c r="E93" s="577"/>
      <c r="F93" s="588"/>
      <c r="G93" s="589"/>
      <c r="H93" s="588"/>
      <c r="I93" s="590"/>
      <c r="J93" s="590"/>
      <c r="K93" s="590"/>
      <c r="L93" s="591"/>
      <c r="M93" s="588"/>
      <c r="N93" s="588"/>
      <c r="O93" s="588"/>
      <c r="P93" s="588"/>
      <c r="Q93"/>
      <c r="R93"/>
      <c r="S93"/>
      <c r="T93"/>
      <c r="U93"/>
      <c r="V93"/>
      <c r="W93"/>
      <c r="X93"/>
      <c r="Y93"/>
      <c r="Z93"/>
      <c r="AA93"/>
      <c r="AB93"/>
      <c r="AC93"/>
    </row>
    <row r="94" spans="1:29" s="613" customFormat="1" ht="23.25" customHeight="1">
      <c r="A94" s="606" t="s">
        <v>653</v>
      </c>
      <c r="B94" s="606"/>
      <c r="C94" s="606"/>
      <c r="D94" s="607"/>
      <c r="E94" s="608">
        <v>144192</v>
      </c>
      <c r="F94" s="609">
        <v>669711</v>
      </c>
      <c r="G94" s="610">
        <v>880279.00099999993</v>
      </c>
      <c r="H94" s="609">
        <v>1694182.0009999999</v>
      </c>
      <c r="I94" s="611">
        <v>157.07347841766534</v>
      </c>
      <c r="J94" s="611">
        <v>148.64939951710514</v>
      </c>
      <c r="K94" s="611">
        <v>131.68302080171966</v>
      </c>
      <c r="L94" s="612">
        <v>140.55082326423559</v>
      </c>
      <c r="M94" s="609">
        <v>22648739</v>
      </c>
      <c r="N94" s="609">
        <v>99552138</v>
      </c>
      <c r="O94" s="609">
        <v>115917798</v>
      </c>
      <c r="P94" s="609">
        <v>238118675</v>
      </c>
      <c r="Q94"/>
      <c r="R94"/>
      <c r="S94"/>
      <c r="T94"/>
      <c r="U94"/>
      <c r="V94"/>
      <c r="W94"/>
      <c r="X94"/>
      <c r="Y94"/>
      <c r="Z94"/>
      <c r="AA94"/>
      <c r="AB94"/>
      <c r="AC94"/>
    </row>
    <row r="95" spans="1:29" s="557" customFormat="1" ht="15">
      <c r="A95" s="413"/>
      <c r="B95" s="413"/>
      <c r="C95" s="413"/>
      <c r="D95" s="582"/>
      <c r="E95" s="413"/>
      <c r="F95" s="413"/>
      <c r="G95" s="413"/>
      <c r="H95" s="413"/>
      <c r="I95" s="413"/>
      <c r="J95" s="413"/>
      <c r="K95" s="413"/>
      <c r="L95" s="413"/>
      <c r="M95" s="413"/>
      <c r="N95" s="413"/>
      <c r="O95" s="413"/>
      <c r="P95" s="413"/>
      <c r="Q95"/>
      <c r="R95"/>
      <c r="S95"/>
      <c r="T95"/>
      <c r="U95"/>
      <c r="V95"/>
      <c r="W95"/>
      <c r="X95"/>
      <c r="Y95"/>
      <c r="Z95"/>
      <c r="AA95"/>
      <c r="AB95"/>
      <c r="AC95"/>
    </row>
    <row r="96" spans="1:29">
      <c r="A96" s="423" t="s">
        <v>1394</v>
      </c>
      <c r="B96" s="423"/>
      <c r="C96" s="423"/>
    </row>
    <row r="97" spans="1:29" s="423" customFormat="1">
      <c r="E97" s="238"/>
      <c r="Q97"/>
      <c r="R97"/>
      <c r="S97"/>
      <c r="T97"/>
      <c r="U97"/>
      <c r="V97"/>
      <c r="W97"/>
      <c r="X97"/>
      <c r="Y97"/>
      <c r="Z97"/>
      <c r="AA97"/>
      <c r="AB97"/>
      <c r="AC97"/>
    </row>
    <row r="98" spans="1:29" s="423" customFormat="1">
      <c r="A98" s="423" t="s">
        <v>1395</v>
      </c>
      <c r="D98" s="551"/>
      <c r="E98" s="551"/>
      <c r="Q98"/>
      <c r="R98"/>
      <c r="S98"/>
      <c r="T98"/>
      <c r="U98"/>
      <c r="V98"/>
      <c r="W98"/>
      <c r="X98"/>
      <c r="Y98"/>
      <c r="Z98"/>
      <c r="AA98"/>
      <c r="AB98"/>
      <c r="AC98"/>
    </row>
    <row r="99" spans="1:29" s="423" customFormat="1">
      <c r="A99" s="423" t="s">
        <v>1396</v>
      </c>
      <c r="B99" s="580"/>
      <c r="C99" s="580"/>
      <c r="D99" s="551"/>
      <c r="E99" s="551"/>
      <c r="Q99"/>
      <c r="R99"/>
      <c r="S99"/>
      <c r="T99"/>
      <c r="U99"/>
      <c r="V99"/>
      <c r="W99"/>
      <c r="X99"/>
      <c r="Y99"/>
      <c r="Z99"/>
      <c r="AA99"/>
      <c r="AB99"/>
      <c r="AC99"/>
    </row>
    <row r="100" spans="1:29" s="534" customFormat="1">
      <c r="A100" s="423"/>
      <c r="D100" s="423"/>
      <c r="Q100"/>
      <c r="R100"/>
      <c r="S100"/>
      <c r="T100"/>
      <c r="U100"/>
      <c r="V100"/>
      <c r="W100"/>
      <c r="X100"/>
      <c r="Y100"/>
      <c r="Z100"/>
      <c r="AA100"/>
      <c r="AB100"/>
      <c r="AC100"/>
    </row>
  </sheetData>
  <mergeCells count="3">
    <mergeCell ref="E4:H4"/>
    <mergeCell ref="I4:L4"/>
    <mergeCell ref="M4:P4"/>
  </mergeCells>
  <pageMargins left="0.70866141732283472" right="0.70866141732283472" top="0.78740157480314965" bottom="0.78740157480314965" header="0.31496062992125984" footer="0.31496062992125984"/>
  <pageSetup paperSize="9" scale="59" fitToHeight="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3"/>
  <sheetViews>
    <sheetView workbookViewId="0"/>
  </sheetViews>
  <sheetFormatPr baseColWidth="10" defaultRowHeight="12.75"/>
  <cols>
    <col min="1" max="1" width="43.5703125" customWidth="1"/>
    <col min="2" max="2" width="6.28515625" customWidth="1"/>
    <col min="3" max="3" width="15.7109375" customWidth="1"/>
    <col min="4" max="4" width="7.85546875" style="423" customWidth="1"/>
    <col min="5" max="7" width="12.7109375" customWidth="1"/>
    <col min="9" max="16" width="12.7109375" customWidth="1"/>
  </cols>
  <sheetData>
    <row r="1" spans="1:29" ht="15" customHeight="1">
      <c r="A1" s="218" t="s">
        <v>1397</v>
      </c>
      <c r="B1" s="218"/>
      <c r="C1" s="218"/>
    </row>
    <row r="2" spans="1:29" ht="15" customHeight="1">
      <c r="A2" s="507" t="s">
        <v>1175</v>
      </c>
      <c r="B2" s="507"/>
      <c r="C2" s="507"/>
    </row>
    <row r="3" spans="1:29" s="286" customFormat="1" ht="24.75" customHeight="1">
      <c r="A3" s="509" t="s">
        <v>1398</v>
      </c>
      <c r="B3" s="281"/>
      <c r="C3" s="281"/>
      <c r="D3" s="581"/>
      <c r="Q3"/>
      <c r="R3"/>
      <c r="S3"/>
      <c r="T3"/>
      <c r="U3"/>
      <c r="V3"/>
      <c r="W3"/>
      <c r="X3"/>
      <c r="Y3"/>
      <c r="Z3"/>
      <c r="AA3"/>
      <c r="AB3"/>
      <c r="AC3"/>
    </row>
    <row r="4" spans="1:29" s="423" customFormat="1" ht="15" customHeight="1">
      <c r="A4" s="413"/>
      <c r="B4" s="413"/>
      <c r="C4" s="413"/>
      <c r="D4" s="582"/>
      <c r="E4" s="624" t="s">
        <v>1283</v>
      </c>
      <c r="F4" s="624"/>
      <c r="G4" s="624"/>
      <c r="H4" s="624"/>
      <c r="I4" s="624" t="s">
        <v>1284</v>
      </c>
      <c r="J4" s="624"/>
      <c r="K4" s="624"/>
      <c r="L4" s="624"/>
      <c r="M4" s="624" t="s">
        <v>1285</v>
      </c>
      <c r="N4" s="624"/>
      <c r="O4" s="624"/>
      <c r="P4" s="624"/>
      <c r="Q4"/>
      <c r="R4"/>
      <c r="S4"/>
      <c r="T4"/>
      <c r="U4"/>
      <c r="V4"/>
      <c r="W4"/>
      <c r="X4"/>
      <c r="Y4"/>
      <c r="Z4"/>
      <c r="AA4"/>
      <c r="AB4"/>
      <c r="AC4"/>
    </row>
    <row r="5" spans="1:29" s="423" customFormat="1" ht="30" customHeight="1">
      <c r="A5" s="431" t="s">
        <v>1286</v>
      </c>
      <c r="B5" s="583" t="s">
        <v>1004</v>
      </c>
      <c r="C5" s="431" t="s">
        <v>1005</v>
      </c>
      <c r="D5" s="584" t="s">
        <v>1287</v>
      </c>
      <c r="E5" s="585" t="s">
        <v>1288</v>
      </c>
      <c r="F5" s="585" t="s">
        <v>1289</v>
      </c>
      <c r="G5" s="585" t="s">
        <v>1290</v>
      </c>
      <c r="H5" s="584" t="s">
        <v>653</v>
      </c>
      <c r="I5" s="585" t="s">
        <v>1288</v>
      </c>
      <c r="J5" s="585" t="s">
        <v>1289</v>
      </c>
      <c r="K5" s="585" t="s">
        <v>1290</v>
      </c>
      <c r="L5" s="584" t="s">
        <v>653</v>
      </c>
      <c r="M5" s="585" t="s">
        <v>1288</v>
      </c>
      <c r="N5" s="585" t="s">
        <v>1289</v>
      </c>
      <c r="O5" s="585" t="s">
        <v>1291</v>
      </c>
      <c r="P5" s="584" t="s">
        <v>653</v>
      </c>
      <c r="Q5"/>
      <c r="R5"/>
      <c r="S5"/>
      <c r="T5"/>
      <c r="U5"/>
      <c r="V5"/>
      <c r="W5"/>
      <c r="X5"/>
      <c r="Y5"/>
      <c r="Z5"/>
      <c r="AA5"/>
      <c r="AB5"/>
      <c r="AC5"/>
    </row>
    <row r="6" spans="1:29" s="562" customFormat="1" ht="15" customHeight="1">
      <c r="A6" s="578" t="s">
        <v>1399</v>
      </c>
      <c r="B6" s="586">
        <v>8105</v>
      </c>
      <c r="C6" s="578" t="s">
        <v>1019</v>
      </c>
      <c r="D6" s="587"/>
      <c r="E6" s="577">
        <v>1077</v>
      </c>
      <c r="F6" s="588">
        <v>7384</v>
      </c>
      <c r="G6" s="589">
        <v>27882</v>
      </c>
      <c r="H6" s="588">
        <v>36343</v>
      </c>
      <c r="I6" s="590">
        <v>91.341689879294336</v>
      </c>
      <c r="J6" s="590">
        <v>93.84195557963163</v>
      </c>
      <c r="K6" s="590">
        <v>86.482748726777132</v>
      </c>
      <c r="L6" s="591">
        <v>88.121949206174506</v>
      </c>
      <c r="M6" s="588">
        <v>98375</v>
      </c>
      <c r="N6" s="588">
        <v>692929</v>
      </c>
      <c r="O6" s="588">
        <v>2411312</v>
      </c>
      <c r="P6" s="588">
        <v>3202616</v>
      </c>
      <c r="Q6"/>
      <c r="R6"/>
      <c r="S6"/>
      <c r="T6"/>
      <c r="U6"/>
      <c r="V6"/>
      <c r="W6"/>
      <c r="X6"/>
      <c r="Y6"/>
      <c r="Z6"/>
      <c r="AA6"/>
      <c r="AB6"/>
      <c r="AC6"/>
    </row>
    <row r="7" spans="1:29" s="557" customFormat="1" ht="15" customHeight="1">
      <c r="A7" s="578" t="s">
        <v>1400</v>
      </c>
      <c r="B7" s="586">
        <v>8046</v>
      </c>
      <c r="C7" s="578" t="s">
        <v>666</v>
      </c>
      <c r="D7" s="587"/>
      <c r="E7" s="577">
        <v>68</v>
      </c>
      <c r="F7" s="588">
        <v>577</v>
      </c>
      <c r="G7" s="589">
        <v>71</v>
      </c>
      <c r="H7" s="588">
        <v>716</v>
      </c>
      <c r="I7" s="590">
        <v>58.205882352941174</v>
      </c>
      <c r="J7" s="590">
        <v>62.800693240901211</v>
      </c>
      <c r="K7" s="590">
        <v>434.52112676056339</v>
      </c>
      <c r="L7" s="591">
        <v>99.22486033519553</v>
      </c>
      <c r="M7" s="588">
        <v>3958</v>
      </c>
      <c r="N7" s="588">
        <v>36236</v>
      </c>
      <c r="O7" s="588">
        <v>30851</v>
      </c>
      <c r="P7" s="588">
        <v>71045</v>
      </c>
      <c r="Q7"/>
      <c r="R7"/>
      <c r="S7"/>
      <c r="T7"/>
      <c r="U7"/>
      <c r="V7"/>
      <c r="W7"/>
      <c r="X7"/>
      <c r="Y7"/>
      <c r="Z7"/>
      <c r="AA7"/>
      <c r="AB7"/>
      <c r="AC7"/>
    </row>
    <row r="8" spans="1:29" s="557" customFormat="1" ht="15" customHeight="1">
      <c r="A8" s="578" t="s">
        <v>1401</v>
      </c>
      <c r="B8" s="586">
        <v>8032</v>
      </c>
      <c r="C8" s="578" t="s">
        <v>666</v>
      </c>
      <c r="D8" s="587"/>
      <c r="E8" s="577">
        <v>203</v>
      </c>
      <c r="F8" s="588">
        <v>1861</v>
      </c>
      <c r="G8" s="589">
        <v>8138</v>
      </c>
      <c r="H8" s="588">
        <v>10202</v>
      </c>
      <c r="I8" s="590">
        <v>77.689655172413794</v>
      </c>
      <c r="J8" s="590">
        <v>77.760343901128422</v>
      </c>
      <c r="K8" s="590">
        <v>98.07692307692308</v>
      </c>
      <c r="L8" s="591">
        <v>93.965202901391891</v>
      </c>
      <c r="M8" s="588">
        <v>15771</v>
      </c>
      <c r="N8" s="588">
        <v>144712</v>
      </c>
      <c r="O8" s="588">
        <v>798150</v>
      </c>
      <c r="P8" s="588">
        <v>958633</v>
      </c>
      <c r="Q8"/>
      <c r="R8"/>
      <c r="S8"/>
      <c r="T8"/>
      <c r="U8"/>
      <c r="V8"/>
      <c r="W8"/>
      <c r="X8"/>
      <c r="Y8"/>
      <c r="Z8"/>
      <c r="AA8"/>
      <c r="AB8"/>
      <c r="AC8"/>
    </row>
    <row r="9" spans="1:29" s="557" customFormat="1" ht="15" customHeight="1">
      <c r="A9" s="578" t="s">
        <v>1402</v>
      </c>
      <c r="B9" s="586">
        <v>8627</v>
      </c>
      <c r="C9" s="578" t="s">
        <v>1038</v>
      </c>
      <c r="D9" s="587" t="s">
        <v>1295</v>
      </c>
      <c r="E9" s="577">
        <v>39</v>
      </c>
      <c r="F9" s="588">
        <v>90</v>
      </c>
      <c r="G9" s="589">
        <v>128</v>
      </c>
      <c r="H9" s="588">
        <v>257</v>
      </c>
      <c r="I9" s="590">
        <v>105</v>
      </c>
      <c r="J9" s="590">
        <v>103</v>
      </c>
      <c r="K9" s="590">
        <v>89</v>
      </c>
      <c r="L9" s="591">
        <v>96.330739299610897</v>
      </c>
      <c r="M9" s="588">
        <v>4095</v>
      </c>
      <c r="N9" s="588">
        <v>9270</v>
      </c>
      <c r="O9" s="588">
        <v>11392</v>
      </c>
      <c r="P9" s="588">
        <v>24757</v>
      </c>
      <c r="Q9"/>
      <c r="R9"/>
      <c r="S9"/>
      <c r="T9"/>
      <c r="U9"/>
      <c r="V9"/>
      <c r="W9"/>
      <c r="X9"/>
      <c r="Y9"/>
      <c r="Z9"/>
      <c r="AA9"/>
      <c r="AB9"/>
      <c r="AC9"/>
    </row>
    <row r="10" spans="1:29" s="557" customFormat="1" ht="15" customHeight="1">
      <c r="A10" s="578" t="s">
        <v>1403</v>
      </c>
      <c r="B10" s="586">
        <v>8008</v>
      </c>
      <c r="C10" s="578" t="s">
        <v>666</v>
      </c>
      <c r="D10" s="587"/>
      <c r="E10" s="577">
        <v>292</v>
      </c>
      <c r="F10" s="588">
        <v>839</v>
      </c>
      <c r="G10" s="589">
        <v>2140</v>
      </c>
      <c r="H10" s="588">
        <v>3271</v>
      </c>
      <c r="I10" s="590">
        <v>179.83904109589042</v>
      </c>
      <c r="J10" s="590">
        <v>111.29558998808105</v>
      </c>
      <c r="K10" s="590">
        <v>154.01355140186917</v>
      </c>
      <c r="L10" s="591">
        <v>145.36196881687556</v>
      </c>
      <c r="M10" s="588">
        <v>52513</v>
      </c>
      <c r="N10" s="588">
        <v>93377</v>
      </c>
      <c r="O10" s="588">
        <v>329589</v>
      </c>
      <c r="P10" s="588">
        <v>475479</v>
      </c>
      <c r="Q10"/>
      <c r="R10"/>
      <c r="S10"/>
      <c r="T10"/>
      <c r="U10"/>
      <c r="V10"/>
      <c r="W10"/>
      <c r="X10"/>
      <c r="Y10"/>
      <c r="Z10"/>
      <c r="AA10"/>
      <c r="AB10"/>
      <c r="AC10"/>
    </row>
    <row r="11" spans="1:29" s="557" customFormat="1" ht="15" customHeight="1">
      <c r="A11" s="578" t="s">
        <v>1404</v>
      </c>
      <c r="B11" s="586">
        <v>8805</v>
      </c>
      <c r="C11" s="578" t="s">
        <v>1160</v>
      </c>
      <c r="D11" s="587"/>
      <c r="E11" s="577">
        <v>73</v>
      </c>
      <c r="F11" s="588">
        <v>196</v>
      </c>
      <c r="G11" s="589">
        <v>953</v>
      </c>
      <c r="H11" s="588">
        <v>1222</v>
      </c>
      <c r="I11" s="590">
        <v>74.68493150684931</v>
      </c>
      <c r="J11" s="590">
        <v>110.12244897959184</v>
      </c>
      <c r="K11" s="590">
        <v>140.2109129066107</v>
      </c>
      <c r="L11" s="591">
        <v>131.47054009819968</v>
      </c>
      <c r="M11" s="588">
        <v>5452</v>
      </c>
      <c r="N11" s="588">
        <v>21584</v>
      </c>
      <c r="O11" s="588">
        <v>133621</v>
      </c>
      <c r="P11" s="588">
        <v>160657</v>
      </c>
      <c r="Q11"/>
      <c r="R11"/>
      <c r="S11"/>
      <c r="T11"/>
      <c r="U11"/>
      <c r="V11"/>
      <c r="W11"/>
      <c r="X11"/>
      <c r="Y11"/>
      <c r="Z11"/>
      <c r="AA11"/>
      <c r="AB11"/>
      <c r="AC11"/>
    </row>
    <row r="12" spans="1:29" s="557" customFormat="1" ht="15" customHeight="1">
      <c r="A12" s="578" t="s">
        <v>1405</v>
      </c>
      <c r="B12" s="586">
        <v>8906</v>
      </c>
      <c r="C12" s="578" t="s">
        <v>1406</v>
      </c>
      <c r="D12" s="587"/>
      <c r="E12" s="577">
        <v>4</v>
      </c>
      <c r="F12" s="588">
        <v>31</v>
      </c>
      <c r="G12" s="589">
        <v>323</v>
      </c>
      <c r="H12" s="588">
        <v>358</v>
      </c>
      <c r="I12" s="590">
        <v>51</v>
      </c>
      <c r="J12" s="590">
        <v>50.322580645161288</v>
      </c>
      <c r="K12" s="590">
        <v>88.702786377708975</v>
      </c>
      <c r="L12" s="591">
        <v>84.958100558659211</v>
      </c>
      <c r="M12" s="588">
        <v>204</v>
      </c>
      <c r="N12" s="588">
        <v>1560</v>
      </c>
      <c r="O12" s="588">
        <v>28651</v>
      </c>
      <c r="P12" s="588">
        <v>30415</v>
      </c>
      <c r="Q12"/>
      <c r="R12"/>
      <c r="S12"/>
      <c r="T12"/>
      <c r="U12"/>
      <c r="V12"/>
      <c r="W12"/>
      <c r="X12"/>
      <c r="Y12"/>
      <c r="Z12"/>
      <c r="AA12"/>
      <c r="AB12"/>
      <c r="AC12"/>
    </row>
    <row r="13" spans="1:29" s="557" customFormat="1" ht="15" customHeight="1">
      <c r="A13" s="578" t="s">
        <v>1407</v>
      </c>
      <c r="B13" s="586">
        <v>8620</v>
      </c>
      <c r="C13" s="578" t="s">
        <v>1060</v>
      </c>
      <c r="D13" s="587" t="s">
        <v>1295</v>
      </c>
      <c r="E13" s="577">
        <v>68</v>
      </c>
      <c r="F13" s="588">
        <v>2698</v>
      </c>
      <c r="G13" s="589">
        <v>3701</v>
      </c>
      <c r="H13" s="588">
        <v>6467</v>
      </c>
      <c r="I13" s="590">
        <v>114.58823529411765</v>
      </c>
      <c r="J13" s="590">
        <v>103.18235730170497</v>
      </c>
      <c r="K13" s="590">
        <v>89.664955417454749</v>
      </c>
      <c r="L13" s="591">
        <v>95.566414102365854</v>
      </c>
      <c r="M13" s="588">
        <v>7792</v>
      </c>
      <c r="N13" s="588">
        <v>278386</v>
      </c>
      <c r="O13" s="588">
        <v>331850</v>
      </c>
      <c r="P13" s="588">
        <v>618028</v>
      </c>
      <c r="Q13"/>
      <c r="R13"/>
      <c r="S13"/>
      <c r="T13"/>
      <c r="U13"/>
      <c r="V13"/>
      <c r="W13"/>
      <c r="X13"/>
      <c r="Y13"/>
      <c r="Z13"/>
      <c r="AA13"/>
      <c r="AB13"/>
      <c r="AC13"/>
    </row>
    <row r="14" spans="1:29" s="557" customFormat="1" ht="15" customHeight="1">
      <c r="A14" s="578" t="s">
        <v>1408</v>
      </c>
      <c r="B14" s="586">
        <v>8610</v>
      </c>
      <c r="C14" s="578" t="s">
        <v>664</v>
      </c>
      <c r="D14" s="587"/>
      <c r="E14" s="577">
        <v>700</v>
      </c>
      <c r="F14" s="588">
        <v>4896</v>
      </c>
      <c r="G14" s="589">
        <v>15711</v>
      </c>
      <c r="H14" s="588">
        <v>21307</v>
      </c>
      <c r="I14" s="590">
        <v>140.92857142857142</v>
      </c>
      <c r="J14" s="590">
        <v>104.42095588235294</v>
      </c>
      <c r="K14" s="590">
        <v>54.599961810196675</v>
      </c>
      <c r="L14" s="591">
        <v>68.884169521753421</v>
      </c>
      <c r="M14" s="588">
        <v>98650</v>
      </c>
      <c r="N14" s="588">
        <v>511245</v>
      </c>
      <c r="O14" s="588">
        <v>857820</v>
      </c>
      <c r="P14" s="588">
        <v>1467715</v>
      </c>
      <c r="Q14"/>
      <c r="R14"/>
      <c r="S14"/>
      <c r="T14"/>
      <c r="U14"/>
      <c r="V14"/>
      <c r="W14"/>
      <c r="X14"/>
      <c r="Y14"/>
      <c r="Z14"/>
      <c r="AA14"/>
      <c r="AB14"/>
      <c r="AC14"/>
    </row>
    <row r="15" spans="1:29" s="557" customFormat="1" ht="15" customHeight="1">
      <c r="A15" s="578" t="s">
        <v>1409</v>
      </c>
      <c r="B15" s="586">
        <v>8600</v>
      </c>
      <c r="C15" s="578" t="s">
        <v>1101</v>
      </c>
      <c r="D15" s="587"/>
      <c r="E15" s="577">
        <v>225</v>
      </c>
      <c r="F15" s="588">
        <v>1E-3</v>
      </c>
      <c r="G15" s="589">
        <v>11113</v>
      </c>
      <c r="H15" s="588">
        <v>11338.001</v>
      </c>
      <c r="I15" s="590">
        <v>96.044444444444451</v>
      </c>
      <c r="J15" s="590">
        <v>0</v>
      </c>
      <c r="K15" s="590">
        <v>64.849725546657069</v>
      </c>
      <c r="L15" s="591">
        <v>65.468771787901588</v>
      </c>
      <c r="M15" s="588">
        <v>21610</v>
      </c>
      <c r="N15" s="588">
        <v>0</v>
      </c>
      <c r="O15" s="588">
        <v>720675</v>
      </c>
      <c r="P15" s="588">
        <v>742285</v>
      </c>
      <c r="Q15"/>
      <c r="R15"/>
      <c r="S15"/>
      <c r="T15"/>
      <c r="U15"/>
      <c r="V15"/>
      <c r="W15"/>
      <c r="X15"/>
      <c r="Y15"/>
      <c r="Z15"/>
      <c r="AA15"/>
      <c r="AB15"/>
      <c r="AC15"/>
    </row>
    <row r="16" spans="1:29" s="557" customFormat="1" ht="15" customHeight="1">
      <c r="A16" s="578" t="s">
        <v>1410</v>
      </c>
      <c r="B16" s="586">
        <v>8925</v>
      </c>
      <c r="C16" s="578" t="s">
        <v>1411</v>
      </c>
      <c r="D16" s="587"/>
      <c r="E16" s="577">
        <v>320</v>
      </c>
      <c r="F16" s="588">
        <v>2321</v>
      </c>
      <c r="G16" s="589">
        <v>1E-3</v>
      </c>
      <c r="H16" s="588">
        <v>2641.0010000000002</v>
      </c>
      <c r="I16" s="590">
        <v>103.125</v>
      </c>
      <c r="J16" s="590">
        <v>82.735889702714346</v>
      </c>
      <c r="K16" s="590">
        <v>0</v>
      </c>
      <c r="L16" s="591">
        <v>85.206328963904213</v>
      </c>
      <c r="M16" s="588">
        <v>33000</v>
      </c>
      <c r="N16" s="588">
        <v>192030</v>
      </c>
      <c r="O16" s="588">
        <v>0</v>
      </c>
      <c r="P16" s="588">
        <v>225030</v>
      </c>
      <c r="Q16"/>
      <c r="R16"/>
      <c r="S16"/>
      <c r="T16"/>
      <c r="U16"/>
      <c r="V16"/>
      <c r="W16"/>
      <c r="X16"/>
      <c r="Y16"/>
      <c r="Z16"/>
      <c r="AA16"/>
      <c r="AB16"/>
      <c r="AC16"/>
    </row>
    <row r="17" spans="1:29" s="557" customFormat="1" ht="15" customHeight="1">
      <c r="A17" s="578" t="s">
        <v>1412</v>
      </c>
      <c r="B17" s="586">
        <v>8702</v>
      </c>
      <c r="C17" s="578" t="s">
        <v>1085</v>
      </c>
      <c r="D17" s="587"/>
      <c r="E17" s="577">
        <v>84</v>
      </c>
      <c r="F17" s="588">
        <v>1E-3</v>
      </c>
      <c r="G17" s="589">
        <v>5782</v>
      </c>
      <c r="H17" s="588">
        <v>5866.0010000000002</v>
      </c>
      <c r="I17" s="590">
        <v>74.214285714285708</v>
      </c>
      <c r="J17" s="590">
        <v>0</v>
      </c>
      <c r="K17" s="590">
        <v>81.833794534763058</v>
      </c>
      <c r="L17" s="591">
        <v>81.724670691327873</v>
      </c>
      <c r="M17" s="588">
        <v>6234</v>
      </c>
      <c r="N17" s="588">
        <v>0</v>
      </c>
      <c r="O17" s="588">
        <v>473163</v>
      </c>
      <c r="P17" s="588">
        <v>479397</v>
      </c>
      <c r="Q17"/>
      <c r="R17"/>
      <c r="S17"/>
      <c r="T17"/>
      <c r="U17"/>
      <c r="V17"/>
      <c r="W17"/>
      <c r="X17"/>
      <c r="Y17"/>
      <c r="Z17"/>
      <c r="AA17"/>
      <c r="AB17"/>
      <c r="AC17"/>
    </row>
    <row r="18" spans="1:29" s="557" customFormat="1" ht="15" customHeight="1">
      <c r="A18" s="578" t="s">
        <v>1413</v>
      </c>
      <c r="B18" s="586">
        <v>8330</v>
      </c>
      <c r="C18" s="578" t="s">
        <v>1099</v>
      </c>
      <c r="D18" s="587"/>
      <c r="E18" s="577">
        <v>203</v>
      </c>
      <c r="F18" s="588">
        <v>1E-3</v>
      </c>
      <c r="G18" s="589">
        <v>13927</v>
      </c>
      <c r="H18" s="588">
        <v>14130.001</v>
      </c>
      <c r="I18" s="590">
        <v>83.251231527093594</v>
      </c>
      <c r="J18" s="590">
        <v>0</v>
      </c>
      <c r="K18" s="590">
        <v>79.845767214762688</v>
      </c>
      <c r="L18" s="591">
        <v>79.894686490114182</v>
      </c>
      <c r="M18" s="588">
        <v>16900</v>
      </c>
      <c r="N18" s="588">
        <v>0</v>
      </c>
      <c r="O18" s="588">
        <v>1112012</v>
      </c>
      <c r="P18" s="588">
        <v>1128912</v>
      </c>
      <c r="Q18"/>
      <c r="R18"/>
      <c r="S18"/>
      <c r="T18"/>
      <c r="U18"/>
      <c r="V18"/>
      <c r="W18"/>
      <c r="X18"/>
      <c r="Y18"/>
      <c r="Z18"/>
      <c r="AA18"/>
      <c r="AB18"/>
      <c r="AC18"/>
    </row>
    <row r="19" spans="1:29" s="557" customFormat="1" ht="15" customHeight="1">
      <c r="A19" s="578" t="s">
        <v>1414</v>
      </c>
      <c r="B19" s="586">
        <v>8162</v>
      </c>
      <c r="C19" s="578" t="s">
        <v>1366</v>
      </c>
      <c r="D19" s="587"/>
      <c r="E19" s="577">
        <v>49</v>
      </c>
      <c r="F19" s="588">
        <v>1E-3</v>
      </c>
      <c r="G19" s="589">
        <v>2588</v>
      </c>
      <c r="H19" s="588">
        <v>2637.0010000000002</v>
      </c>
      <c r="I19" s="590">
        <v>67.836734693877546</v>
      </c>
      <c r="J19" s="590">
        <v>0</v>
      </c>
      <c r="K19" s="590">
        <v>79.180061823802163</v>
      </c>
      <c r="L19" s="591">
        <v>78.969253329824284</v>
      </c>
      <c r="M19" s="588">
        <v>3324</v>
      </c>
      <c r="N19" s="588">
        <v>0</v>
      </c>
      <c r="O19" s="588">
        <v>204918</v>
      </c>
      <c r="P19" s="588">
        <v>208242</v>
      </c>
      <c r="Q19"/>
      <c r="R19"/>
      <c r="S19"/>
      <c r="T19"/>
      <c r="U19"/>
      <c r="V19"/>
      <c r="W19"/>
      <c r="X19"/>
      <c r="Y19"/>
      <c r="Z19"/>
      <c r="AA19"/>
      <c r="AB19"/>
      <c r="AC19"/>
    </row>
    <row r="20" spans="1:29" s="557" customFormat="1" ht="15" customHeight="1">
      <c r="A20" s="578" t="s">
        <v>1415</v>
      </c>
      <c r="B20" s="586">
        <v>8001</v>
      </c>
      <c r="C20" s="578" t="s">
        <v>666</v>
      </c>
      <c r="D20" s="587"/>
      <c r="E20" s="577">
        <v>128</v>
      </c>
      <c r="F20" s="588">
        <v>1136</v>
      </c>
      <c r="G20" s="589">
        <v>3880</v>
      </c>
      <c r="H20" s="588">
        <v>5144</v>
      </c>
      <c r="I20" s="590">
        <v>156.7421875</v>
      </c>
      <c r="J20" s="590">
        <v>136.87676056338029</v>
      </c>
      <c r="K20" s="590">
        <v>121.48273195876288</v>
      </c>
      <c r="L20" s="591">
        <v>125.7597200622084</v>
      </c>
      <c r="M20" s="588">
        <v>20063</v>
      </c>
      <c r="N20" s="588">
        <v>155492</v>
      </c>
      <c r="O20" s="588">
        <v>471353</v>
      </c>
      <c r="P20" s="588">
        <v>646908</v>
      </c>
      <c r="Q20"/>
      <c r="R20"/>
      <c r="S20"/>
      <c r="T20"/>
      <c r="U20"/>
      <c r="V20"/>
      <c r="W20"/>
      <c r="X20"/>
      <c r="Y20"/>
      <c r="Z20"/>
      <c r="AA20"/>
      <c r="AB20"/>
      <c r="AC20"/>
    </row>
    <row r="21" spans="1:29" s="557" customFormat="1" ht="15" customHeight="1">
      <c r="A21" s="578" t="s">
        <v>1416</v>
      </c>
      <c r="B21" s="586">
        <v>8050</v>
      </c>
      <c r="C21" s="578" t="s">
        <v>666</v>
      </c>
      <c r="D21" s="587"/>
      <c r="E21" s="577">
        <v>433</v>
      </c>
      <c r="F21" s="588">
        <v>3607</v>
      </c>
      <c r="G21" s="589">
        <v>5253</v>
      </c>
      <c r="H21" s="588">
        <v>9293</v>
      </c>
      <c r="I21" s="590">
        <v>6.8129330254041571</v>
      </c>
      <c r="J21" s="590">
        <v>85.235652897144448</v>
      </c>
      <c r="K21" s="590">
        <v>76.911479154768699</v>
      </c>
      <c r="L21" s="591">
        <v>76.876250941568927</v>
      </c>
      <c r="M21" s="588">
        <v>2950</v>
      </c>
      <c r="N21" s="588">
        <v>307445</v>
      </c>
      <c r="O21" s="588">
        <v>404016</v>
      </c>
      <c r="P21" s="588">
        <v>714411</v>
      </c>
      <c r="Q21"/>
      <c r="R21"/>
      <c r="S21"/>
      <c r="T21"/>
      <c r="U21"/>
      <c r="V21"/>
      <c r="W21"/>
      <c r="X21"/>
      <c r="Y21"/>
      <c r="Z21"/>
      <c r="AA21"/>
      <c r="AB21"/>
      <c r="AC21"/>
    </row>
    <row r="22" spans="1:29" s="557" customFormat="1" ht="15" customHeight="1">
      <c r="A22" s="578" t="s">
        <v>1417</v>
      </c>
      <c r="B22" s="586">
        <v>8046</v>
      </c>
      <c r="C22" s="578" t="s">
        <v>666</v>
      </c>
      <c r="D22" s="587"/>
      <c r="E22" s="577">
        <v>21</v>
      </c>
      <c r="F22" s="588">
        <v>1117</v>
      </c>
      <c r="G22" s="589">
        <v>2843</v>
      </c>
      <c r="H22" s="588">
        <v>3981</v>
      </c>
      <c r="I22" s="590">
        <v>74.333333333333329</v>
      </c>
      <c r="J22" s="590">
        <v>70.590868397493281</v>
      </c>
      <c r="K22" s="590">
        <v>62.766443897291595</v>
      </c>
      <c r="L22" s="591">
        <v>65.022858578246669</v>
      </c>
      <c r="M22" s="588">
        <v>1561</v>
      </c>
      <c r="N22" s="588">
        <v>78850</v>
      </c>
      <c r="O22" s="588">
        <v>178445</v>
      </c>
      <c r="P22" s="588">
        <v>258856</v>
      </c>
      <c r="Q22"/>
      <c r="R22"/>
      <c r="S22"/>
      <c r="T22"/>
      <c r="U22"/>
      <c r="V22"/>
      <c r="W22"/>
      <c r="X22"/>
      <c r="Y22"/>
      <c r="Z22"/>
      <c r="AA22"/>
      <c r="AB22"/>
      <c r="AC22"/>
    </row>
    <row r="23" spans="1:29" s="557" customFormat="1" ht="15" customHeight="1">
      <c r="A23" s="578" t="s">
        <v>1418</v>
      </c>
      <c r="B23" s="586">
        <v>8005</v>
      </c>
      <c r="C23" s="578" t="s">
        <v>666</v>
      </c>
      <c r="D23" s="587"/>
      <c r="E23" s="577">
        <v>6328</v>
      </c>
      <c r="F23" s="588">
        <v>1994</v>
      </c>
      <c r="G23" s="589">
        <v>1E-3</v>
      </c>
      <c r="H23" s="588">
        <v>8322.0010000000002</v>
      </c>
      <c r="I23" s="590">
        <v>98.243204804045519</v>
      </c>
      <c r="J23" s="590">
        <v>98.243229689067206</v>
      </c>
      <c r="K23" s="590">
        <v>0</v>
      </c>
      <c r="L23" s="591">
        <v>98.243198961403635</v>
      </c>
      <c r="M23" s="588">
        <v>621683</v>
      </c>
      <c r="N23" s="588">
        <v>195897</v>
      </c>
      <c r="O23" s="588">
        <v>0</v>
      </c>
      <c r="P23" s="588">
        <v>817580</v>
      </c>
      <c r="Q23"/>
      <c r="R23"/>
      <c r="S23"/>
      <c r="T23"/>
      <c r="U23"/>
      <c r="V23"/>
      <c r="W23"/>
      <c r="X23"/>
      <c r="Y23"/>
      <c r="Z23"/>
      <c r="AA23"/>
      <c r="AB23"/>
      <c r="AC23"/>
    </row>
    <row r="24" spans="1:29" s="557" customFormat="1" ht="15" customHeight="1">
      <c r="A24" s="578" t="s">
        <v>1419</v>
      </c>
      <c r="B24" s="586">
        <v>8032</v>
      </c>
      <c r="C24" s="578" t="s">
        <v>666</v>
      </c>
      <c r="D24" s="587"/>
      <c r="E24" s="577">
        <v>104</v>
      </c>
      <c r="F24" s="588">
        <v>2416</v>
      </c>
      <c r="G24" s="589">
        <v>7619</v>
      </c>
      <c r="H24" s="588">
        <v>10139</v>
      </c>
      <c r="I24" s="590">
        <v>193.32692307692307</v>
      </c>
      <c r="J24" s="590">
        <v>80.44826158940397</v>
      </c>
      <c r="K24" s="590">
        <v>59.817298858117866</v>
      </c>
      <c r="L24" s="591">
        <v>66.102870105533086</v>
      </c>
      <c r="M24" s="588">
        <v>20106</v>
      </c>
      <c r="N24" s="588">
        <v>194363</v>
      </c>
      <c r="O24" s="588">
        <v>455748</v>
      </c>
      <c r="P24" s="588">
        <v>670217</v>
      </c>
      <c r="Q24"/>
      <c r="R24"/>
      <c r="S24"/>
      <c r="T24"/>
      <c r="U24"/>
      <c r="V24"/>
      <c r="W24"/>
      <c r="X24"/>
      <c r="Y24"/>
      <c r="Z24"/>
      <c r="AA24"/>
      <c r="AB24"/>
      <c r="AC24"/>
    </row>
    <row r="25" spans="1:29" s="557" customFormat="1" ht="15" customHeight="1">
      <c r="A25" s="578" t="s">
        <v>1420</v>
      </c>
      <c r="B25" s="586">
        <v>8193</v>
      </c>
      <c r="C25" s="578" t="s">
        <v>1126</v>
      </c>
      <c r="D25" s="587" t="s">
        <v>1295</v>
      </c>
      <c r="E25" s="577">
        <v>69</v>
      </c>
      <c r="F25" s="588">
        <v>1900</v>
      </c>
      <c r="G25" s="589">
        <v>1449</v>
      </c>
      <c r="H25" s="588">
        <v>3418</v>
      </c>
      <c r="I25" s="590">
        <v>108.31884057971014</v>
      </c>
      <c r="J25" s="590">
        <v>95.203684210526319</v>
      </c>
      <c r="K25" s="590">
        <v>90.899930986887512</v>
      </c>
      <c r="L25" s="591">
        <v>93.643943826799301</v>
      </c>
      <c r="M25" s="588">
        <v>7474</v>
      </c>
      <c r="N25" s="588">
        <v>180887</v>
      </c>
      <c r="O25" s="588">
        <v>131714</v>
      </c>
      <c r="P25" s="588">
        <v>320075</v>
      </c>
      <c r="Q25"/>
      <c r="R25"/>
      <c r="S25"/>
      <c r="T25"/>
      <c r="U25"/>
      <c r="V25"/>
      <c r="W25"/>
      <c r="X25"/>
      <c r="Y25"/>
      <c r="Z25"/>
      <c r="AA25"/>
      <c r="AB25"/>
      <c r="AC25"/>
    </row>
    <row r="26" spans="1:29" s="557" customFormat="1" ht="15" customHeight="1">
      <c r="A26" s="578" t="s">
        <v>1421</v>
      </c>
      <c r="B26" s="586">
        <v>8001</v>
      </c>
      <c r="C26" s="578" t="s">
        <v>666</v>
      </c>
      <c r="D26" s="587"/>
      <c r="E26" s="577">
        <v>50</v>
      </c>
      <c r="F26" s="588">
        <v>968</v>
      </c>
      <c r="G26" s="589">
        <v>4348</v>
      </c>
      <c r="H26" s="588">
        <v>5366</v>
      </c>
      <c r="I26" s="590">
        <v>109.48</v>
      </c>
      <c r="J26" s="590">
        <v>110.54855371900827</v>
      </c>
      <c r="K26" s="590">
        <v>111.01195952161913</v>
      </c>
      <c r="L26" s="591">
        <v>110.91408870667163</v>
      </c>
      <c r="M26" s="588">
        <v>5474</v>
      </c>
      <c r="N26" s="588">
        <v>107011</v>
      </c>
      <c r="O26" s="588">
        <v>482680</v>
      </c>
      <c r="P26" s="588">
        <v>595165</v>
      </c>
      <c r="Q26"/>
      <c r="R26"/>
      <c r="S26"/>
      <c r="T26"/>
      <c r="U26"/>
      <c r="V26"/>
      <c r="W26"/>
      <c r="X26"/>
      <c r="Y26"/>
      <c r="Z26"/>
      <c r="AA26"/>
      <c r="AB26"/>
      <c r="AC26"/>
    </row>
    <row r="27" spans="1:29" s="557" customFormat="1" ht="15" customHeight="1">
      <c r="A27" s="578" t="s">
        <v>1422</v>
      </c>
      <c r="B27" s="586">
        <v>8708</v>
      </c>
      <c r="C27" s="578" t="s">
        <v>1024</v>
      </c>
      <c r="D27" s="587"/>
      <c r="E27" s="577">
        <v>121</v>
      </c>
      <c r="F27" s="588">
        <v>598</v>
      </c>
      <c r="G27" s="589">
        <v>2221</v>
      </c>
      <c r="H27" s="588">
        <v>2940</v>
      </c>
      <c r="I27" s="590">
        <v>110.80165289256199</v>
      </c>
      <c r="J27" s="590">
        <v>108.82107023411372</v>
      </c>
      <c r="K27" s="590">
        <v>95.078793336334982</v>
      </c>
      <c r="L27" s="591">
        <v>98.521088435374153</v>
      </c>
      <c r="M27" s="588">
        <v>13407</v>
      </c>
      <c r="N27" s="588">
        <v>65075</v>
      </c>
      <c r="O27" s="588">
        <v>211170</v>
      </c>
      <c r="P27" s="588">
        <v>289652</v>
      </c>
      <c r="Q27"/>
      <c r="R27"/>
      <c r="S27"/>
      <c r="T27"/>
      <c r="U27"/>
      <c r="V27"/>
      <c r="W27"/>
      <c r="X27"/>
      <c r="Y27"/>
      <c r="Z27"/>
      <c r="AA27"/>
      <c r="AB27"/>
      <c r="AC27"/>
    </row>
    <row r="28" spans="1:29" s="557" customFormat="1" ht="15" customHeight="1">
      <c r="A28" s="578" t="s">
        <v>1423</v>
      </c>
      <c r="B28" s="586">
        <v>8048</v>
      </c>
      <c r="C28" s="578" t="s">
        <v>666</v>
      </c>
      <c r="D28" s="587"/>
      <c r="E28" s="577">
        <v>1846</v>
      </c>
      <c r="F28" s="588">
        <v>2465</v>
      </c>
      <c r="G28" s="589">
        <v>12156</v>
      </c>
      <c r="H28" s="588">
        <v>16467</v>
      </c>
      <c r="I28" s="590">
        <v>129.47670639219936</v>
      </c>
      <c r="J28" s="590">
        <v>112.17768762677485</v>
      </c>
      <c r="K28" s="590">
        <v>108.33769332017111</v>
      </c>
      <c r="L28" s="591">
        <v>111.28226149268234</v>
      </c>
      <c r="M28" s="588">
        <v>239014</v>
      </c>
      <c r="N28" s="588">
        <v>276518</v>
      </c>
      <c r="O28" s="588">
        <v>1316953</v>
      </c>
      <c r="P28" s="588">
        <v>1832485</v>
      </c>
      <c r="Q28"/>
      <c r="R28"/>
      <c r="S28"/>
      <c r="T28"/>
      <c r="U28"/>
      <c r="V28"/>
      <c r="W28"/>
      <c r="X28"/>
      <c r="Y28"/>
      <c r="Z28"/>
      <c r="AA28"/>
      <c r="AB28"/>
      <c r="AC28"/>
    </row>
    <row r="29" spans="1:29" s="557" customFormat="1" ht="15" customHeight="1">
      <c r="A29" s="578" t="s">
        <v>1424</v>
      </c>
      <c r="B29" s="586">
        <v>8304</v>
      </c>
      <c r="C29" s="578" t="s">
        <v>1115</v>
      </c>
      <c r="D29" s="587"/>
      <c r="E29" s="577">
        <v>879</v>
      </c>
      <c r="F29" s="588">
        <v>2722</v>
      </c>
      <c r="G29" s="589">
        <v>11534</v>
      </c>
      <c r="H29" s="588">
        <v>15135</v>
      </c>
      <c r="I29" s="590">
        <v>125.18316268486917</v>
      </c>
      <c r="J29" s="590">
        <v>103.07421013960324</v>
      </c>
      <c r="K29" s="590">
        <v>86.671492977284544</v>
      </c>
      <c r="L29" s="591">
        <v>91.85814337628014</v>
      </c>
      <c r="M29" s="588">
        <v>110036</v>
      </c>
      <c r="N29" s="588">
        <v>280568</v>
      </c>
      <c r="O29" s="588">
        <v>999669</v>
      </c>
      <c r="P29" s="588">
        <v>1390273</v>
      </c>
      <c r="Q29"/>
      <c r="R29"/>
      <c r="S29"/>
      <c r="T29"/>
      <c r="U29"/>
      <c r="V29"/>
      <c r="W29"/>
      <c r="X29"/>
      <c r="Y29"/>
      <c r="Z29"/>
      <c r="AA29"/>
      <c r="AB29"/>
      <c r="AC29"/>
    </row>
    <row r="30" spans="1:29" s="557" customFormat="1" ht="15" customHeight="1">
      <c r="A30" s="578" t="s">
        <v>1425</v>
      </c>
      <c r="B30" s="586">
        <v>8600</v>
      </c>
      <c r="C30" s="578" t="s">
        <v>1101</v>
      </c>
      <c r="D30" s="587"/>
      <c r="E30" s="577">
        <v>566</v>
      </c>
      <c r="F30" s="588">
        <v>5387</v>
      </c>
      <c r="G30" s="589">
        <v>20473</v>
      </c>
      <c r="H30" s="588">
        <v>26426</v>
      </c>
      <c r="I30" s="590">
        <v>88.464664310954063</v>
      </c>
      <c r="J30" s="590">
        <v>85.406719881195471</v>
      </c>
      <c r="K30" s="590">
        <v>75.679626825575141</v>
      </c>
      <c r="L30" s="591">
        <v>77.936350563838644</v>
      </c>
      <c r="M30" s="588">
        <v>50071</v>
      </c>
      <c r="N30" s="588">
        <v>460086</v>
      </c>
      <c r="O30" s="588">
        <v>1549389</v>
      </c>
      <c r="P30" s="588">
        <v>2059546</v>
      </c>
      <c r="Q30"/>
      <c r="R30"/>
      <c r="S30"/>
      <c r="T30"/>
      <c r="U30"/>
      <c r="V30"/>
      <c r="W30"/>
      <c r="X30"/>
      <c r="Y30"/>
      <c r="Z30"/>
      <c r="AA30"/>
      <c r="AB30"/>
      <c r="AC30"/>
    </row>
    <row r="31" spans="1:29" s="557" customFormat="1" ht="15" customHeight="1">
      <c r="A31" s="578" t="s">
        <v>1426</v>
      </c>
      <c r="B31" s="586">
        <v>8032</v>
      </c>
      <c r="C31" s="578" t="s">
        <v>666</v>
      </c>
      <c r="D31" s="587"/>
      <c r="E31" s="577">
        <v>139</v>
      </c>
      <c r="F31" s="588">
        <v>1469</v>
      </c>
      <c r="G31" s="589">
        <v>8544</v>
      </c>
      <c r="H31" s="588">
        <v>10152</v>
      </c>
      <c r="I31" s="590">
        <v>143.68345323741008</v>
      </c>
      <c r="J31" s="590">
        <v>117.59972770592239</v>
      </c>
      <c r="K31" s="590">
        <v>94.318000936329582</v>
      </c>
      <c r="L31" s="591">
        <v>98.36278565799843</v>
      </c>
      <c r="M31" s="588">
        <v>19972</v>
      </c>
      <c r="N31" s="588">
        <v>172754</v>
      </c>
      <c r="O31" s="588">
        <v>805853</v>
      </c>
      <c r="P31" s="588">
        <v>998579</v>
      </c>
      <c r="Q31"/>
      <c r="R31"/>
      <c r="S31"/>
      <c r="T31"/>
      <c r="U31"/>
      <c r="V31"/>
      <c r="W31"/>
      <c r="X31"/>
      <c r="Y31"/>
      <c r="Z31"/>
      <c r="AA31"/>
      <c r="AB31"/>
      <c r="AC31"/>
    </row>
    <row r="32" spans="1:29" s="557" customFormat="1" ht="15" customHeight="1">
      <c r="A32" s="578" t="s">
        <v>1427</v>
      </c>
      <c r="B32" s="586">
        <v>8800</v>
      </c>
      <c r="C32" s="578" t="s">
        <v>1129</v>
      </c>
      <c r="D32" s="587"/>
      <c r="E32" s="577">
        <v>338</v>
      </c>
      <c r="F32" s="588">
        <v>4682</v>
      </c>
      <c r="G32" s="589">
        <v>953</v>
      </c>
      <c r="H32" s="588">
        <v>5973</v>
      </c>
      <c r="I32" s="590">
        <v>129.99704142011834</v>
      </c>
      <c r="J32" s="590">
        <v>115.72832123024348</v>
      </c>
      <c r="K32" s="590">
        <v>109.99685204616999</v>
      </c>
      <c r="L32" s="591">
        <v>115.62129583124059</v>
      </c>
      <c r="M32" s="588">
        <v>43939</v>
      </c>
      <c r="N32" s="588">
        <v>541840</v>
      </c>
      <c r="O32" s="588">
        <v>104827</v>
      </c>
      <c r="P32" s="588">
        <v>690606</v>
      </c>
      <c r="Q32"/>
      <c r="R32"/>
      <c r="S32"/>
      <c r="T32"/>
      <c r="U32"/>
      <c r="V32"/>
      <c r="W32"/>
      <c r="X32"/>
      <c r="Y32"/>
      <c r="Z32"/>
      <c r="AA32"/>
      <c r="AB32"/>
      <c r="AC32"/>
    </row>
    <row r="33" spans="1:29" s="557" customFormat="1" ht="15" customHeight="1">
      <c r="A33" s="578" t="s">
        <v>1428</v>
      </c>
      <c r="B33" s="586">
        <v>8953</v>
      </c>
      <c r="C33" s="578" t="s">
        <v>659</v>
      </c>
      <c r="D33" s="587"/>
      <c r="E33" s="577">
        <v>333</v>
      </c>
      <c r="F33" s="588">
        <v>1325</v>
      </c>
      <c r="G33" s="589">
        <v>2587</v>
      </c>
      <c r="H33" s="588">
        <v>4245</v>
      </c>
      <c r="I33" s="590">
        <v>83.270270270270274</v>
      </c>
      <c r="J33" s="590">
        <v>80.552452830188685</v>
      </c>
      <c r="K33" s="590">
        <v>70.40123695400078</v>
      </c>
      <c r="L33" s="591">
        <v>74.579269729093056</v>
      </c>
      <c r="M33" s="588">
        <v>27729</v>
      </c>
      <c r="N33" s="588">
        <v>106732</v>
      </c>
      <c r="O33" s="588">
        <v>182128</v>
      </c>
      <c r="P33" s="588">
        <v>316589</v>
      </c>
      <c r="Q33"/>
      <c r="R33"/>
      <c r="S33"/>
      <c r="T33"/>
      <c r="U33"/>
      <c r="V33"/>
      <c r="W33"/>
      <c r="X33"/>
      <c r="Y33"/>
      <c r="Z33"/>
      <c r="AA33"/>
      <c r="AB33"/>
      <c r="AC33"/>
    </row>
    <row r="34" spans="1:29" s="557" customFormat="1" ht="15" customHeight="1">
      <c r="A34" s="578" t="s">
        <v>1429</v>
      </c>
      <c r="B34" s="586">
        <v>8006</v>
      </c>
      <c r="C34" s="578" t="s">
        <v>666</v>
      </c>
      <c r="D34" s="587"/>
      <c r="E34" s="577">
        <v>47</v>
      </c>
      <c r="F34" s="588">
        <v>24</v>
      </c>
      <c r="G34" s="589">
        <v>287</v>
      </c>
      <c r="H34" s="588">
        <v>358</v>
      </c>
      <c r="I34" s="590">
        <v>227.25531914893617</v>
      </c>
      <c r="J34" s="590">
        <v>285.95833333333331</v>
      </c>
      <c r="K34" s="590">
        <v>244.52961672473867</v>
      </c>
      <c r="L34" s="591">
        <v>245.0391061452514</v>
      </c>
      <c r="M34" s="588">
        <v>10681</v>
      </c>
      <c r="N34" s="588">
        <v>6863</v>
      </c>
      <c r="O34" s="588">
        <v>70180</v>
      </c>
      <c r="P34" s="588">
        <v>87724</v>
      </c>
      <c r="Q34"/>
      <c r="R34"/>
      <c r="S34"/>
      <c r="T34"/>
      <c r="U34"/>
      <c r="V34"/>
      <c r="W34"/>
      <c r="X34"/>
      <c r="Y34"/>
      <c r="Z34"/>
      <c r="AA34"/>
      <c r="AB34"/>
      <c r="AC34"/>
    </row>
    <row r="35" spans="1:29" s="557" customFormat="1" ht="15" customHeight="1">
      <c r="A35" s="578" t="s">
        <v>1430</v>
      </c>
      <c r="B35" s="586">
        <v>8008</v>
      </c>
      <c r="C35" s="578" t="s">
        <v>666</v>
      </c>
      <c r="D35" s="587" t="s">
        <v>1295</v>
      </c>
      <c r="E35" s="577">
        <v>8</v>
      </c>
      <c r="F35" s="588">
        <v>35</v>
      </c>
      <c r="G35" s="589">
        <v>87</v>
      </c>
      <c r="H35" s="588">
        <v>130</v>
      </c>
      <c r="I35" s="590">
        <v>375</v>
      </c>
      <c r="J35" s="590">
        <v>171.42857142857142</v>
      </c>
      <c r="K35" s="590">
        <v>114.94252873563218</v>
      </c>
      <c r="L35" s="591">
        <v>146.15384615384616</v>
      </c>
      <c r="M35" s="588">
        <v>3000</v>
      </c>
      <c r="N35" s="588">
        <v>6000</v>
      </c>
      <c r="O35" s="588">
        <v>10000</v>
      </c>
      <c r="P35" s="588">
        <v>19000</v>
      </c>
      <c r="Q35"/>
      <c r="R35"/>
      <c r="S35"/>
      <c r="T35"/>
      <c r="U35"/>
      <c r="V35"/>
      <c r="W35"/>
      <c r="X35"/>
      <c r="Y35"/>
      <c r="Z35"/>
      <c r="AA35"/>
      <c r="AB35"/>
      <c r="AC35"/>
    </row>
    <row r="36" spans="1:29" s="557" customFormat="1" ht="15" customHeight="1">
      <c r="A36" s="578" t="s">
        <v>1431</v>
      </c>
      <c r="B36" s="586">
        <v>8004</v>
      </c>
      <c r="C36" s="578" t="s">
        <v>666</v>
      </c>
      <c r="D36" s="587"/>
      <c r="E36" s="577">
        <v>1467</v>
      </c>
      <c r="F36" s="588">
        <v>5214</v>
      </c>
      <c r="G36" s="589">
        <v>32323</v>
      </c>
      <c r="H36" s="588">
        <v>39004</v>
      </c>
      <c r="I36" s="590">
        <v>129.90115882753921</v>
      </c>
      <c r="J36" s="590">
        <v>102.10395090141925</v>
      </c>
      <c r="K36" s="590">
        <v>89.50409924821335</v>
      </c>
      <c r="L36" s="591">
        <v>92.707824838478103</v>
      </c>
      <c r="M36" s="588">
        <v>190565</v>
      </c>
      <c r="N36" s="588">
        <v>532370</v>
      </c>
      <c r="O36" s="588">
        <v>2893041</v>
      </c>
      <c r="P36" s="588">
        <v>3615976</v>
      </c>
      <c r="Q36"/>
      <c r="R36"/>
      <c r="S36"/>
      <c r="T36"/>
      <c r="U36"/>
      <c r="V36"/>
      <c r="W36"/>
      <c r="X36"/>
      <c r="Y36"/>
      <c r="Z36"/>
      <c r="AA36"/>
      <c r="AB36"/>
      <c r="AC36"/>
    </row>
    <row r="37" spans="1:29" s="557" customFormat="1" ht="15" customHeight="1">
      <c r="A37" s="578" t="s">
        <v>1432</v>
      </c>
      <c r="B37" s="586">
        <v>8105</v>
      </c>
      <c r="C37" s="578" t="s">
        <v>1019</v>
      </c>
      <c r="D37" s="587"/>
      <c r="E37" s="577">
        <v>860</v>
      </c>
      <c r="F37" s="588">
        <v>6546</v>
      </c>
      <c r="G37" s="589">
        <v>17246</v>
      </c>
      <c r="H37" s="588">
        <v>24652</v>
      </c>
      <c r="I37" s="590">
        <v>109.70930232558139</v>
      </c>
      <c r="J37" s="590">
        <v>108.7653528872594</v>
      </c>
      <c r="K37" s="590">
        <v>98.646062855154824</v>
      </c>
      <c r="L37" s="591">
        <v>101.719049164368</v>
      </c>
      <c r="M37" s="588">
        <v>94350</v>
      </c>
      <c r="N37" s="588">
        <v>711978</v>
      </c>
      <c r="O37" s="588">
        <v>1701250</v>
      </c>
      <c r="P37" s="588">
        <v>2507578</v>
      </c>
      <c r="Q37"/>
      <c r="R37"/>
      <c r="S37"/>
      <c r="T37"/>
      <c r="U37"/>
      <c r="V37"/>
      <c r="W37"/>
      <c r="X37"/>
      <c r="Y37"/>
      <c r="Z37"/>
      <c r="AA37"/>
      <c r="AB37"/>
      <c r="AC37"/>
    </row>
    <row r="38" spans="1:29" s="557" customFormat="1" ht="15" customHeight="1">
      <c r="A38" s="578" t="s">
        <v>1433</v>
      </c>
      <c r="B38" s="586">
        <v>8180</v>
      </c>
      <c r="C38" s="578" t="s">
        <v>657</v>
      </c>
      <c r="D38" s="587"/>
      <c r="E38" s="577">
        <v>233</v>
      </c>
      <c r="F38" s="588">
        <v>1229</v>
      </c>
      <c r="G38" s="589">
        <v>5046</v>
      </c>
      <c r="H38" s="588">
        <v>6508</v>
      </c>
      <c r="I38" s="590">
        <v>83.845493562231766</v>
      </c>
      <c r="J38" s="590">
        <v>97.868999186330356</v>
      </c>
      <c r="K38" s="590">
        <v>61.527744748315499</v>
      </c>
      <c r="L38" s="591">
        <v>69.18961278426552</v>
      </c>
      <c r="M38" s="588">
        <v>19536</v>
      </c>
      <c r="N38" s="588">
        <v>120281</v>
      </c>
      <c r="O38" s="588">
        <v>310469</v>
      </c>
      <c r="P38" s="588">
        <v>450286</v>
      </c>
      <c r="Q38"/>
      <c r="R38"/>
      <c r="S38"/>
      <c r="T38"/>
      <c r="U38"/>
      <c r="V38"/>
      <c r="W38"/>
      <c r="X38"/>
      <c r="Y38"/>
      <c r="Z38"/>
      <c r="AA38"/>
      <c r="AB38"/>
      <c r="AC38"/>
    </row>
    <row r="39" spans="1:29" s="557" customFormat="1" ht="15" customHeight="1">
      <c r="A39" s="578" t="s">
        <v>1434</v>
      </c>
      <c r="B39" s="586">
        <v>8103</v>
      </c>
      <c r="C39" s="578" t="s">
        <v>1435</v>
      </c>
      <c r="D39" s="587" t="s">
        <v>1295</v>
      </c>
      <c r="E39" s="577">
        <v>39</v>
      </c>
      <c r="F39" s="588">
        <v>337</v>
      </c>
      <c r="G39" s="589">
        <v>2307</v>
      </c>
      <c r="H39" s="588">
        <v>2683</v>
      </c>
      <c r="I39" s="590">
        <v>119.76923076923077</v>
      </c>
      <c r="J39" s="590">
        <v>122.93471810089021</v>
      </c>
      <c r="K39" s="590">
        <v>122.93411356740356</v>
      </c>
      <c r="L39" s="591">
        <v>122.88818486768542</v>
      </c>
      <c r="M39" s="588">
        <v>4671</v>
      </c>
      <c r="N39" s="588">
        <v>41429</v>
      </c>
      <c r="O39" s="588">
        <v>283609</v>
      </c>
      <c r="P39" s="588">
        <v>329709</v>
      </c>
      <c r="Q39"/>
      <c r="R39"/>
      <c r="S39"/>
      <c r="T39"/>
      <c r="U39"/>
      <c r="V39"/>
      <c r="W39"/>
      <c r="X39"/>
      <c r="Y39"/>
      <c r="Z39"/>
      <c r="AA39"/>
      <c r="AB39"/>
      <c r="AC39"/>
    </row>
    <row r="40" spans="1:29" s="557" customFormat="1" ht="15" customHeight="1">
      <c r="A40" s="578" t="s">
        <v>1436</v>
      </c>
      <c r="B40" s="586">
        <v>8833</v>
      </c>
      <c r="C40" s="578" t="s">
        <v>1022</v>
      </c>
      <c r="D40" s="587"/>
      <c r="E40" s="577">
        <v>19</v>
      </c>
      <c r="F40" s="588">
        <v>38</v>
      </c>
      <c r="G40" s="589">
        <v>294</v>
      </c>
      <c r="H40" s="588">
        <v>351</v>
      </c>
      <c r="I40" s="590">
        <v>157.15789473684211</v>
      </c>
      <c r="J40" s="590">
        <v>145.94736842105263</v>
      </c>
      <c r="K40" s="590">
        <v>116.08163265306122</v>
      </c>
      <c r="L40" s="591">
        <v>121.53846153846153</v>
      </c>
      <c r="M40" s="588">
        <v>2986</v>
      </c>
      <c r="N40" s="588">
        <v>5546</v>
      </c>
      <c r="O40" s="588">
        <v>34128</v>
      </c>
      <c r="P40" s="588">
        <v>42660</v>
      </c>
      <c r="Q40"/>
      <c r="R40"/>
      <c r="S40"/>
      <c r="T40"/>
      <c r="U40"/>
      <c r="V40"/>
      <c r="W40"/>
      <c r="X40"/>
      <c r="Y40"/>
      <c r="Z40"/>
      <c r="AA40"/>
      <c r="AB40"/>
      <c r="AC40"/>
    </row>
    <row r="41" spans="1:29" s="557" customFormat="1" ht="15" customHeight="1">
      <c r="A41" s="578" t="s">
        <v>1437</v>
      </c>
      <c r="B41" s="586">
        <v>8052</v>
      </c>
      <c r="C41" s="578" t="s">
        <v>666</v>
      </c>
      <c r="D41" s="587"/>
      <c r="E41" s="577">
        <v>45</v>
      </c>
      <c r="F41" s="588">
        <v>530</v>
      </c>
      <c r="G41" s="589">
        <v>1188</v>
      </c>
      <c r="H41" s="588">
        <v>1763</v>
      </c>
      <c r="I41" s="590">
        <v>130.55555555555554</v>
      </c>
      <c r="J41" s="590">
        <v>77.592452830188677</v>
      </c>
      <c r="K41" s="590">
        <v>59.342592592592595</v>
      </c>
      <c r="L41" s="591">
        <v>66.646625070901877</v>
      </c>
      <c r="M41" s="588">
        <v>5875</v>
      </c>
      <c r="N41" s="588">
        <v>41124</v>
      </c>
      <c r="O41" s="588">
        <v>70499</v>
      </c>
      <c r="P41" s="588">
        <v>117498</v>
      </c>
      <c r="Q41"/>
      <c r="R41"/>
      <c r="S41"/>
      <c r="T41"/>
      <c r="U41"/>
      <c r="V41"/>
      <c r="W41"/>
      <c r="X41"/>
      <c r="Y41"/>
      <c r="Z41"/>
      <c r="AA41"/>
      <c r="AB41"/>
      <c r="AC41"/>
    </row>
    <row r="42" spans="1:29" s="557" customFormat="1" ht="15" customHeight="1">
      <c r="A42" s="578" t="s">
        <v>1438</v>
      </c>
      <c r="B42" s="586">
        <v>8032</v>
      </c>
      <c r="C42" s="578" t="s">
        <v>666</v>
      </c>
      <c r="D42" s="587" t="s">
        <v>1295</v>
      </c>
      <c r="E42" s="577">
        <v>51</v>
      </c>
      <c r="F42" s="588">
        <v>1827</v>
      </c>
      <c r="G42" s="589">
        <v>2258</v>
      </c>
      <c r="H42" s="588">
        <v>4136</v>
      </c>
      <c r="I42" s="590">
        <v>149.64705882352942</v>
      </c>
      <c r="J42" s="590">
        <v>146.96989600437877</v>
      </c>
      <c r="K42" s="590">
        <v>127.31000885739593</v>
      </c>
      <c r="L42" s="591">
        <v>136.26982591876208</v>
      </c>
      <c r="M42" s="588">
        <v>7632</v>
      </c>
      <c r="N42" s="588">
        <v>268514</v>
      </c>
      <c r="O42" s="588">
        <v>287466</v>
      </c>
      <c r="P42" s="588">
        <v>563612</v>
      </c>
      <c r="Q42"/>
      <c r="R42"/>
      <c r="S42"/>
      <c r="T42"/>
      <c r="U42"/>
      <c r="V42"/>
      <c r="W42"/>
      <c r="X42"/>
      <c r="Y42"/>
      <c r="Z42"/>
      <c r="AA42"/>
      <c r="AB42"/>
      <c r="AC42"/>
    </row>
    <row r="43" spans="1:29" s="557" customFormat="1" ht="15" customHeight="1">
      <c r="A43" s="578" t="s">
        <v>1439</v>
      </c>
      <c r="B43" s="586">
        <v>8610</v>
      </c>
      <c r="C43" s="578" t="s">
        <v>664</v>
      </c>
      <c r="D43" s="587"/>
      <c r="E43" s="577">
        <v>83</v>
      </c>
      <c r="F43" s="588">
        <v>2782</v>
      </c>
      <c r="G43" s="589">
        <v>4586</v>
      </c>
      <c r="H43" s="588">
        <v>7451</v>
      </c>
      <c r="I43" s="590">
        <v>65.265060240963862</v>
      </c>
      <c r="J43" s="590">
        <v>64.89755571531272</v>
      </c>
      <c r="K43" s="590">
        <v>90.56803314435237</v>
      </c>
      <c r="L43" s="591">
        <v>80.701516574956386</v>
      </c>
      <c r="M43" s="588">
        <v>5417</v>
      </c>
      <c r="N43" s="588">
        <v>180545</v>
      </c>
      <c r="O43" s="588">
        <v>415345</v>
      </c>
      <c r="P43" s="588">
        <v>601307</v>
      </c>
      <c r="Q43"/>
      <c r="R43"/>
      <c r="S43"/>
      <c r="T43"/>
      <c r="U43"/>
      <c r="V43"/>
      <c r="W43"/>
      <c r="X43"/>
      <c r="Y43"/>
      <c r="Z43"/>
      <c r="AA43"/>
      <c r="AB43"/>
      <c r="AC43"/>
    </row>
    <row r="44" spans="1:29" s="557" customFormat="1" ht="15" customHeight="1">
      <c r="A44" s="578" t="s">
        <v>1440</v>
      </c>
      <c r="B44" s="586">
        <v>8804</v>
      </c>
      <c r="C44" s="578" t="s">
        <v>1441</v>
      </c>
      <c r="D44" s="587"/>
      <c r="E44" s="577">
        <v>41</v>
      </c>
      <c r="F44" s="588">
        <v>188</v>
      </c>
      <c r="G44" s="589">
        <v>359</v>
      </c>
      <c r="H44" s="588">
        <v>588</v>
      </c>
      <c r="I44" s="590">
        <v>128</v>
      </c>
      <c r="J44" s="590">
        <v>119</v>
      </c>
      <c r="K44" s="590">
        <v>112</v>
      </c>
      <c r="L44" s="591">
        <v>115.35374149659864</v>
      </c>
      <c r="M44" s="588">
        <v>5248</v>
      </c>
      <c r="N44" s="588">
        <v>22372</v>
      </c>
      <c r="O44" s="588">
        <v>40208</v>
      </c>
      <c r="P44" s="588">
        <v>67828</v>
      </c>
      <c r="Q44"/>
      <c r="R44"/>
      <c r="S44"/>
      <c r="T44"/>
      <c r="U44"/>
      <c r="V44"/>
      <c r="W44"/>
      <c r="X44"/>
      <c r="Y44"/>
      <c r="Z44"/>
      <c r="AA44"/>
      <c r="AB44"/>
      <c r="AC44"/>
    </row>
    <row r="45" spans="1:29" s="557" customFormat="1" ht="15" customHeight="1">
      <c r="A45" s="578" t="s">
        <v>1442</v>
      </c>
      <c r="B45" s="586">
        <v>8803</v>
      </c>
      <c r="C45" s="578" t="s">
        <v>666</v>
      </c>
      <c r="D45" s="587"/>
      <c r="E45" s="577">
        <v>64</v>
      </c>
      <c r="F45" s="588">
        <v>399</v>
      </c>
      <c r="G45" s="589">
        <v>18427</v>
      </c>
      <c r="H45" s="588">
        <v>18890</v>
      </c>
      <c r="I45" s="590">
        <v>108.734375</v>
      </c>
      <c r="J45" s="590">
        <v>120.30325814536342</v>
      </c>
      <c r="K45" s="590">
        <v>85.45612416562652</v>
      </c>
      <c r="L45" s="591">
        <v>86.271042879830603</v>
      </c>
      <c r="M45" s="588">
        <v>6959</v>
      </c>
      <c r="N45" s="588">
        <v>48001</v>
      </c>
      <c r="O45" s="588">
        <v>1574700</v>
      </c>
      <c r="P45" s="588">
        <v>1629660</v>
      </c>
      <c r="Q45"/>
      <c r="R45"/>
      <c r="S45"/>
      <c r="T45"/>
      <c r="U45"/>
      <c r="V45"/>
      <c r="W45"/>
      <c r="X45"/>
      <c r="Y45"/>
      <c r="Z45"/>
      <c r="AA45"/>
      <c r="AB45"/>
      <c r="AC45"/>
    </row>
    <row r="46" spans="1:29" s="557" customFormat="1" ht="15" customHeight="1">
      <c r="A46" s="578" t="s">
        <v>1443</v>
      </c>
      <c r="B46" s="586">
        <v>8105</v>
      </c>
      <c r="C46" s="578" t="s">
        <v>1019</v>
      </c>
      <c r="D46" s="587"/>
      <c r="E46" s="577">
        <v>441</v>
      </c>
      <c r="F46" s="588">
        <v>1657</v>
      </c>
      <c r="G46" s="589">
        <v>3964</v>
      </c>
      <c r="H46" s="588">
        <v>6062</v>
      </c>
      <c r="I46" s="590">
        <v>92.954648526077094</v>
      </c>
      <c r="J46" s="590">
        <v>83.957754978877489</v>
      </c>
      <c r="K46" s="590">
        <v>68.528002018163477</v>
      </c>
      <c r="L46" s="591">
        <v>74.522599802045534</v>
      </c>
      <c r="M46" s="588">
        <v>40993</v>
      </c>
      <c r="N46" s="588">
        <v>139118</v>
      </c>
      <c r="O46" s="588">
        <v>271645</v>
      </c>
      <c r="P46" s="588">
        <v>451756</v>
      </c>
      <c r="Q46"/>
      <c r="R46"/>
      <c r="S46"/>
      <c r="T46"/>
      <c r="U46"/>
      <c r="V46"/>
      <c r="W46"/>
      <c r="X46"/>
      <c r="Y46"/>
      <c r="Z46"/>
      <c r="AA46"/>
      <c r="AB46"/>
      <c r="AC46"/>
    </row>
    <row r="47" spans="1:29" s="557" customFormat="1" ht="15" customHeight="1">
      <c r="A47" s="578" t="s">
        <v>1444</v>
      </c>
      <c r="B47" s="586">
        <v>8400</v>
      </c>
      <c r="C47" s="578" t="s">
        <v>665</v>
      </c>
      <c r="D47" s="587"/>
      <c r="E47" s="577">
        <v>1026</v>
      </c>
      <c r="F47" s="588">
        <v>7119</v>
      </c>
      <c r="G47" s="589">
        <v>19959</v>
      </c>
      <c r="H47" s="588">
        <v>28104</v>
      </c>
      <c r="I47" s="590">
        <v>149.46881091617934</v>
      </c>
      <c r="J47" s="590">
        <v>92</v>
      </c>
      <c r="K47" s="590">
        <v>78</v>
      </c>
      <c r="L47" s="591">
        <v>84.15545829775121</v>
      </c>
      <c r="M47" s="588">
        <v>153355</v>
      </c>
      <c r="N47" s="588">
        <v>654948</v>
      </c>
      <c r="O47" s="588">
        <v>1556802</v>
      </c>
      <c r="P47" s="588">
        <v>2365105</v>
      </c>
      <c r="Q47"/>
      <c r="R47"/>
      <c r="S47"/>
      <c r="T47"/>
      <c r="U47"/>
      <c r="V47"/>
      <c r="W47"/>
      <c r="X47"/>
      <c r="Y47"/>
      <c r="Z47"/>
      <c r="AA47"/>
      <c r="AB47"/>
      <c r="AC47"/>
    </row>
    <row r="48" spans="1:29" s="557" customFormat="1" ht="15" customHeight="1">
      <c r="A48" s="578" t="s">
        <v>1445</v>
      </c>
      <c r="B48" s="586">
        <v>8051</v>
      </c>
      <c r="C48" s="578" t="s">
        <v>666</v>
      </c>
      <c r="D48" s="587"/>
      <c r="E48" s="577">
        <v>157</v>
      </c>
      <c r="F48" s="588">
        <v>1260</v>
      </c>
      <c r="G48" s="589">
        <v>2919</v>
      </c>
      <c r="H48" s="588">
        <v>4336</v>
      </c>
      <c r="I48" s="590">
        <v>105.36942675159236</v>
      </c>
      <c r="J48" s="590">
        <v>102.51349206349207</v>
      </c>
      <c r="K48" s="590">
        <v>89.60123329907502</v>
      </c>
      <c r="L48" s="591">
        <v>93.924354243542439</v>
      </c>
      <c r="M48" s="588">
        <v>16543</v>
      </c>
      <c r="N48" s="588">
        <v>129167</v>
      </c>
      <c r="O48" s="588">
        <v>261546</v>
      </c>
      <c r="P48" s="588">
        <v>407256</v>
      </c>
      <c r="Q48"/>
      <c r="R48"/>
      <c r="S48"/>
      <c r="T48"/>
      <c r="U48"/>
      <c r="V48"/>
      <c r="W48"/>
      <c r="X48"/>
      <c r="Y48"/>
      <c r="Z48"/>
      <c r="AA48"/>
      <c r="AB48"/>
      <c r="AC48"/>
    </row>
    <row r="49" spans="1:29" s="557" customFormat="1" ht="15" customHeight="1">
      <c r="A49" s="578" t="s">
        <v>1446</v>
      </c>
      <c r="B49" s="586">
        <v>8044</v>
      </c>
      <c r="C49" s="578" t="s">
        <v>666</v>
      </c>
      <c r="D49" s="587" t="s">
        <v>1295</v>
      </c>
      <c r="E49" s="577">
        <v>4</v>
      </c>
      <c r="F49" s="588">
        <v>522</v>
      </c>
      <c r="G49" s="589">
        <v>150</v>
      </c>
      <c r="H49" s="588">
        <v>676</v>
      </c>
      <c r="I49" s="590">
        <v>99.75</v>
      </c>
      <c r="J49" s="590">
        <v>99.657088122605359</v>
      </c>
      <c r="K49" s="590">
        <v>99.653333333333336</v>
      </c>
      <c r="L49" s="591">
        <v>99.65680473372781</v>
      </c>
      <c r="M49" s="588">
        <v>399</v>
      </c>
      <c r="N49" s="588">
        <v>52021</v>
      </c>
      <c r="O49" s="588">
        <v>14948</v>
      </c>
      <c r="P49" s="588">
        <v>67368</v>
      </c>
      <c r="Q49"/>
      <c r="R49"/>
      <c r="S49"/>
      <c r="T49"/>
      <c r="U49"/>
      <c r="V49"/>
      <c r="W49"/>
      <c r="X49"/>
      <c r="Y49"/>
      <c r="Z49"/>
      <c r="AA49"/>
      <c r="AB49"/>
      <c r="AC49"/>
    </row>
    <row r="50" spans="1:29" s="557" customFormat="1" ht="15" customHeight="1">
      <c r="A50" s="578" t="s">
        <v>1447</v>
      </c>
      <c r="B50" s="586">
        <v>8803</v>
      </c>
      <c r="C50" s="578" t="s">
        <v>1127</v>
      </c>
      <c r="D50" s="587"/>
      <c r="E50" s="577">
        <v>275</v>
      </c>
      <c r="F50" s="588">
        <v>1317</v>
      </c>
      <c r="G50" s="589">
        <v>1996</v>
      </c>
      <c r="H50" s="588">
        <v>3588</v>
      </c>
      <c r="I50" s="590">
        <v>175.76363636363635</v>
      </c>
      <c r="J50" s="590">
        <v>142.93242217160213</v>
      </c>
      <c r="K50" s="590">
        <v>121.06563126252505</v>
      </c>
      <c r="L50" s="591">
        <v>133.28428093645485</v>
      </c>
      <c r="M50" s="588">
        <v>48335</v>
      </c>
      <c r="N50" s="588">
        <v>188242</v>
      </c>
      <c r="O50" s="588">
        <v>241647</v>
      </c>
      <c r="P50" s="588">
        <v>478224</v>
      </c>
      <c r="Q50"/>
      <c r="R50"/>
      <c r="S50"/>
      <c r="T50"/>
      <c r="U50"/>
      <c r="V50"/>
      <c r="W50"/>
      <c r="X50"/>
      <c r="Y50"/>
      <c r="Z50"/>
      <c r="AA50"/>
      <c r="AB50"/>
      <c r="AC50"/>
    </row>
    <row r="51" spans="1:29" s="557" customFormat="1" ht="15" customHeight="1">
      <c r="A51" s="578" t="s">
        <v>1448</v>
      </c>
      <c r="B51" s="586">
        <v>8006</v>
      </c>
      <c r="C51" s="578" t="s">
        <v>666</v>
      </c>
      <c r="D51" s="587"/>
      <c r="E51" s="577">
        <v>299</v>
      </c>
      <c r="F51" s="588">
        <v>5232</v>
      </c>
      <c r="G51" s="589">
        <v>20139</v>
      </c>
      <c r="H51" s="588">
        <v>25670</v>
      </c>
      <c r="I51" s="590">
        <v>106.71571906354515</v>
      </c>
      <c r="J51" s="590">
        <v>104.65156727828746</v>
      </c>
      <c r="K51" s="590">
        <v>91.187894135756494</v>
      </c>
      <c r="L51" s="591">
        <v>94.112894429294897</v>
      </c>
      <c r="M51" s="588">
        <v>31908</v>
      </c>
      <c r="N51" s="588">
        <v>547537</v>
      </c>
      <c r="O51" s="588">
        <v>1836433</v>
      </c>
      <c r="P51" s="588">
        <v>2415878</v>
      </c>
      <c r="Q51"/>
      <c r="R51"/>
      <c r="S51"/>
      <c r="T51"/>
      <c r="U51"/>
      <c r="V51"/>
      <c r="W51"/>
      <c r="X51"/>
      <c r="Y51"/>
      <c r="Z51"/>
      <c r="AA51"/>
      <c r="AB51"/>
      <c r="AC51"/>
    </row>
    <row r="52" spans="1:29" s="557" customFormat="1" ht="15" customHeight="1">
      <c r="A52" s="578" t="s">
        <v>1449</v>
      </c>
      <c r="B52" s="586">
        <v>8064</v>
      </c>
      <c r="C52" s="578" t="s">
        <v>666</v>
      </c>
      <c r="D52" s="587"/>
      <c r="E52" s="577">
        <v>223</v>
      </c>
      <c r="F52" s="588">
        <v>5532</v>
      </c>
      <c r="G52" s="589">
        <v>11384</v>
      </c>
      <c r="H52" s="588">
        <v>17139</v>
      </c>
      <c r="I52" s="590">
        <v>111.13004484304933</v>
      </c>
      <c r="J52" s="590">
        <v>101.46113521330442</v>
      </c>
      <c r="K52" s="590">
        <v>89.252986647926917</v>
      </c>
      <c r="L52" s="591">
        <v>93.478090903786679</v>
      </c>
      <c r="M52" s="588">
        <v>24782</v>
      </c>
      <c r="N52" s="588">
        <v>561283</v>
      </c>
      <c r="O52" s="588">
        <v>1016056</v>
      </c>
      <c r="P52" s="588">
        <v>1602121</v>
      </c>
      <c r="Q52"/>
      <c r="R52"/>
      <c r="S52"/>
      <c r="T52"/>
      <c r="U52"/>
      <c r="V52"/>
      <c r="W52"/>
      <c r="X52"/>
      <c r="Y52"/>
      <c r="Z52"/>
      <c r="AA52"/>
      <c r="AB52"/>
      <c r="AC52"/>
    </row>
    <row r="53" spans="1:29" s="557" customFormat="1" ht="15" customHeight="1">
      <c r="A53" s="578" t="s">
        <v>1450</v>
      </c>
      <c r="B53" s="586">
        <v>8006</v>
      </c>
      <c r="C53" s="578" t="s">
        <v>666</v>
      </c>
      <c r="D53" s="587"/>
      <c r="E53" s="577">
        <v>597</v>
      </c>
      <c r="F53" s="588">
        <v>1250</v>
      </c>
      <c r="G53" s="589">
        <v>16472</v>
      </c>
      <c r="H53" s="588">
        <v>18319</v>
      </c>
      <c r="I53" s="590">
        <v>173.94304857621441</v>
      </c>
      <c r="J53" s="590">
        <v>116.4464</v>
      </c>
      <c r="K53" s="590">
        <v>93.497875182127245</v>
      </c>
      <c r="L53" s="591">
        <v>97.685408592172067</v>
      </c>
      <c r="M53" s="588">
        <v>103844</v>
      </c>
      <c r="N53" s="588">
        <v>145558</v>
      </c>
      <c r="O53" s="588">
        <v>1540097</v>
      </c>
      <c r="P53" s="588">
        <v>1789499</v>
      </c>
      <c r="Q53"/>
      <c r="R53"/>
      <c r="S53"/>
      <c r="T53"/>
      <c r="U53"/>
      <c r="V53"/>
      <c r="W53"/>
      <c r="X53"/>
      <c r="Y53"/>
      <c r="Z53"/>
      <c r="AA53"/>
      <c r="AB53"/>
      <c r="AC53"/>
    </row>
    <row r="54" spans="1:29" s="557" customFormat="1" ht="15" customHeight="1">
      <c r="A54" s="578" t="s">
        <v>1451</v>
      </c>
      <c r="B54" s="586">
        <v>8408</v>
      </c>
      <c r="C54" s="578" t="s">
        <v>1452</v>
      </c>
      <c r="D54" s="587"/>
      <c r="E54" s="577">
        <v>36</v>
      </c>
      <c r="F54" s="588">
        <v>706</v>
      </c>
      <c r="G54" s="589">
        <v>1980</v>
      </c>
      <c r="H54" s="588">
        <v>2722</v>
      </c>
      <c r="I54" s="590">
        <v>85</v>
      </c>
      <c r="J54" s="590">
        <v>83</v>
      </c>
      <c r="K54" s="590">
        <v>78</v>
      </c>
      <c r="L54" s="591">
        <v>79.389419544452608</v>
      </c>
      <c r="M54" s="588">
        <v>3060</v>
      </c>
      <c r="N54" s="588">
        <v>58598</v>
      </c>
      <c r="O54" s="588">
        <v>154440</v>
      </c>
      <c r="P54" s="588">
        <v>216098</v>
      </c>
      <c r="Q54"/>
      <c r="R54"/>
      <c r="S54"/>
      <c r="T54"/>
      <c r="U54"/>
      <c r="V54"/>
      <c r="W54"/>
      <c r="X54"/>
      <c r="Y54"/>
      <c r="Z54"/>
      <c r="AA54"/>
      <c r="AB54"/>
      <c r="AC54"/>
    </row>
    <row r="55" spans="1:29" s="557" customFormat="1" ht="15" customHeight="1">
      <c r="A55" s="578" t="s">
        <v>1453</v>
      </c>
      <c r="B55" s="586">
        <v>8154</v>
      </c>
      <c r="C55" s="578" t="s">
        <v>1454</v>
      </c>
      <c r="D55" s="587"/>
      <c r="E55" s="577">
        <v>30</v>
      </c>
      <c r="F55" s="588">
        <v>1072</v>
      </c>
      <c r="G55" s="589">
        <v>2721</v>
      </c>
      <c r="H55" s="588">
        <v>3823</v>
      </c>
      <c r="I55" s="590">
        <v>100</v>
      </c>
      <c r="J55" s="590">
        <v>75.839552238805965</v>
      </c>
      <c r="K55" s="590">
        <v>50.349136346931274</v>
      </c>
      <c r="L55" s="591">
        <v>57.886476589066177</v>
      </c>
      <c r="M55" s="588">
        <v>3000</v>
      </c>
      <c r="N55" s="588">
        <v>81300</v>
      </c>
      <c r="O55" s="588">
        <v>137000</v>
      </c>
      <c r="P55" s="588">
        <v>221300</v>
      </c>
      <c r="Q55"/>
      <c r="R55"/>
      <c r="S55"/>
      <c r="T55"/>
      <c r="U55"/>
      <c r="V55"/>
      <c r="W55"/>
      <c r="X55"/>
      <c r="Y55"/>
      <c r="Z55"/>
      <c r="AA55"/>
      <c r="AB55"/>
      <c r="AC55"/>
    </row>
    <row r="56" spans="1:29" s="557" customFormat="1" ht="15" customHeight="1">
      <c r="A56" s="578" t="s">
        <v>1455</v>
      </c>
      <c r="B56" s="586">
        <v>8902</v>
      </c>
      <c r="C56" s="578" t="s">
        <v>1110</v>
      </c>
      <c r="D56" s="587"/>
      <c r="E56" s="577">
        <v>402</v>
      </c>
      <c r="F56" s="588">
        <v>4755</v>
      </c>
      <c r="G56" s="589">
        <v>15748</v>
      </c>
      <c r="H56" s="588">
        <v>20905</v>
      </c>
      <c r="I56" s="590">
        <v>70.191542288557216</v>
      </c>
      <c r="J56" s="590">
        <v>75.831545741324916</v>
      </c>
      <c r="K56" s="590">
        <v>98.807531115062233</v>
      </c>
      <c r="L56" s="591">
        <v>93.031188710834726</v>
      </c>
      <c r="M56" s="588">
        <v>28217</v>
      </c>
      <c r="N56" s="588">
        <v>360579</v>
      </c>
      <c r="O56" s="588">
        <v>1556021</v>
      </c>
      <c r="P56" s="588">
        <v>1944817</v>
      </c>
      <c r="Q56"/>
      <c r="R56"/>
      <c r="S56"/>
      <c r="T56"/>
      <c r="U56"/>
      <c r="V56"/>
      <c r="W56"/>
      <c r="X56"/>
      <c r="Y56"/>
      <c r="Z56"/>
      <c r="AA56"/>
      <c r="AB56"/>
      <c r="AC56"/>
    </row>
    <row r="57" spans="1:29" s="557" customFormat="1" ht="15" customHeight="1">
      <c r="A57" s="578" t="s">
        <v>1456</v>
      </c>
      <c r="B57" s="586">
        <v>8006</v>
      </c>
      <c r="C57" s="578" t="s">
        <v>666</v>
      </c>
      <c r="D57" s="587"/>
      <c r="E57" s="577">
        <v>44</v>
      </c>
      <c r="F57" s="588">
        <v>694</v>
      </c>
      <c r="G57" s="589">
        <v>1650</v>
      </c>
      <c r="H57" s="588">
        <v>2388</v>
      </c>
      <c r="I57" s="590">
        <v>134.63636363636363</v>
      </c>
      <c r="J57" s="590">
        <v>142.14841498559079</v>
      </c>
      <c r="K57" s="590">
        <v>55.717575757575759</v>
      </c>
      <c r="L57" s="591">
        <v>82.290201005025125</v>
      </c>
      <c r="M57" s="588">
        <v>5924</v>
      </c>
      <c r="N57" s="588">
        <v>98651</v>
      </c>
      <c r="O57" s="588">
        <v>91934</v>
      </c>
      <c r="P57" s="588">
        <v>196509</v>
      </c>
      <c r="Q57"/>
      <c r="R57"/>
      <c r="S57"/>
      <c r="T57"/>
      <c r="U57"/>
      <c r="V57"/>
      <c r="W57"/>
      <c r="X57"/>
      <c r="Y57"/>
      <c r="Z57"/>
      <c r="AA57"/>
      <c r="AB57"/>
      <c r="AC57"/>
    </row>
    <row r="58" spans="1:29" s="557" customFormat="1" ht="15" customHeight="1">
      <c r="A58" s="578" t="s">
        <v>1457</v>
      </c>
      <c r="B58" s="586">
        <v>8335</v>
      </c>
      <c r="C58" s="578" t="s">
        <v>1458</v>
      </c>
      <c r="D58" s="587"/>
      <c r="E58" s="577">
        <v>1E-3</v>
      </c>
      <c r="F58" s="588">
        <v>56</v>
      </c>
      <c r="G58" s="589">
        <v>1699</v>
      </c>
      <c r="H58" s="588">
        <v>1755.001</v>
      </c>
      <c r="I58" s="590">
        <v>0</v>
      </c>
      <c r="J58" s="590">
        <v>106.89285714285714</v>
      </c>
      <c r="K58" s="590">
        <v>85.539729252501473</v>
      </c>
      <c r="L58" s="591">
        <v>86.221033492288612</v>
      </c>
      <c r="M58" s="588">
        <v>0</v>
      </c>
      <c r="N58" s="588">
        <v>5986</v>
      </c>
      <c r="O58" s="588">
        <v>145332</v>
      </c>
      <c r="P58" s="588">
        <v>151318</v>
      </c>
      <c r="Q58"/>
      <c r="R58"/>
      <c r="S58"/>
      <c r="T58"/>
      <c r="U58"/>
      <c r="V58"/>
      <c r="W58"/>
      <c r="X58"/>
      <c r="Y58"/>
      <c r="Z58"/>
      <c r="AA58"/>
      <c r="AB58"/>
      <c r="AC58"/>
    </row>
    <row r="59" spans="1:29" s="557" customFormat="1" ht="15" customHeight="1">
      <c r="A59" s="578" t="s">
        <v>1459</v>
      </c>
      <c r="B59" s="586">
        <v>8400</v>
      </c>
      <c r="C59" s="578" t="s">
        <v>665</v>
      </c>
      <c r="D59" s="587"/>
      <c r="E59" s="577">
        <v>122</v>
      </c>
      <c r="F59" s="588">
        <v>2636</v>
      </c>
      <c r="G59" s="589">
        <v>4935</v>
      </c>
      <c r="H59" s="588">
        <v>7693</v>
      </c>
      <c r="I59" s="590">
        <v>103.5</v>
      </c>
      <c r="J59" s="590">
        <v>99.671851289833086</v>
      </c>
      <c r="K59" s="590">
        <v>86.903343465045594</v>
      </c>
      <c r="L59" s="591">
        <v>91.541661250487451</v>
      </c>
      <c r="M59" s="588">
        <v>12627</v>
      </c>
      <c r="N59" s="588">
        <v>262735</v>
      </c>
      <c r="O59" s="588">
        <v>428868</v>
      </c>
      <c r="P59" s="588">
        <v>704230</v>
      </c>
      <c r="Q59"/>
      <c r="R59"/>
      <c r="S59"/>
      <c r="T59"/>
      <c r="U59"/>
      <c r="V59"/>
      <c r="W59"/>
      <c r="X59"/>
      <c r="Y59"/>
      <c r="Z59"/>
      <c r="AA59"/>
      <c r="AB59"/>
      <c r="AC59"/>
    </row>
    <row r="60" spans="1:29" s="557" customFormat="1" ht="15" customHeight="1">
      <c r="A60" s="578" t="s">
        <v>1460</v>
      </c>
      <c r="B60" s="586">
        <v>8600</v>
      </c>
      <c r="C60" s="578" t="s">
        <v>1101</v>
      </c>
      <c r="D60" s="587"/>
      <c r="E60" s="577">
        <v>92</v>
      </c>
      <c r="F60" s="588">
        <v>115</v>
      </c>
      <c r="G60" s="589">
        <v>121</v>
      </c>
      <c r="H60" s="588">
        <v>328</v>
      </c>
      <c r="I60" s="590">
        <v>94.652173913043484</v>
      </c>
      <c r="J60" s="590">
        <v>93.22608695652174</v>
      </c>
      <c r="K60" s="590">
        <v>82.47933884297521</v>
      </c>
      <c r="L60" s="591">
        <v>89.661585365853654</v>
      </c>
      <c r="M60" s="588">
        <v>8708</v>
      </c>
      <c r="N60" s="588">
        <v>10721</v>
      </c>
      <c r="O60" s="588">
        <v>9980</v>
      </c>
      <c r="P60" s="588">
        <v>29409</v>
      </c>
      <c r="Q60"/>
      <c r="R60"/>
      <c r="S60"/>
      <c r="T60"/>
      <c r="U60"/>
      <c r="V60"/>
      <c r="W60"/>
      <c r="X60"/>
      <c r="Y60"/>
      <c r="Z60"/>
      <c r="AA60"/>
      <c r="AB60"/>
      <c r="AC60"/>
    </row>
    <row r="61" spans="1:29" s="557" customFormat="1" ht="15" customHeight="1">
      <c r="A61" s="578" t="s">
        <v>1461</v>
      </c>
      <c r="B61" s="586">
        <v>8400</v>
      </c>
      <c r="C61" s="578" t="s">
        <v>665</v>
      </c>
      <c r="D61" s="587" t="s">
        <v>1295</v>
      </c>
      <c r="E61" s="577">
        <v>160</v>
      </c>
      <c r="F61" s="588">
        <v>3469</v>
      </c>
      <c r="G61" s="589">
        <v>2442</v>
      </c>
      <c r="H61" s="588">
        <v>6071</v>
      </c>
      <c r="I61" s="590">
        <v>98.424999999999997</v>
      </c>
      <c r="J61" s="590">
        <v>98.834822715479959</v>
      </c>
      <c r="K61" s="590">
        <v>98.826371826371826</v>
      </c>
      <c r="L61" s="591">
        <v>98.820622632185803</v>
      </c>
      <c r="M61" s="588">
        <v>15748</v>
      </c>
      <c r="N61" s="588">
        <v>342858</v>
      </c>
      <c r="O61" s="588">
        <v>241334</v>
      </c>
      <c r="P61" s="588">
        <v>599940</v>
      </c>
      <c r="Q61"/>
      <c r="R61"/>
      <c r="S61"/>
      <c r="T61"/>
      <c r="U61"/>
      <c r="V61"/>
      <c r="W61"/>
      <c r="X61"/>
      <c r="Y61"/>
      <c r="Z61"/>
      <c r="AA61"/>
      <c r="AB61"/>
      <c r="AC61"/>
    </row>
    <row r="62" spans="1:29" s="557" customFormat="1" ht="15" customHeight="1">
      <c r="A62" s="578" t="s">
        <v>1462</v>
      </c>
      <c r="B62" s="586">
        <v>8902</v>
      </c>
      <c r="C62" s="578" t="s">
        <v>1110</v>
      </c>
      <c r="D62" s="587"/>
      <c r="E62" s="577">
        <v>23</v>
      </c>
      <c r="F62" s="588">
        <v>189</v>
      </c>
      <c r="G62" s="589">
        <v>4820</v>
      </c>
      <c r="H62" s="588">
        <v>5032</v>
      </c>
      <c r="I62" s="590">
        <v>118.95652173913044</v>
      </c>
      <c r="J62" s="590">
        <v>101.36507936507937</v>
      </c>
      <c r="K62" s="590">
        <v>99.718879668049794</v>
      </c>
      <c r="L62" s="591">
        <v>99.868640699523056</v>
      </c>
      <c r="M62" s="588">
        <v>2736</v>
      </c>
      <c r="N62" s="588">
        <v>19158</v>
      </c>
      <c r="O62" s="588">
        <v>480645</v>
      </c>
      <c r="P62" s="588">
        <v>502539</v>
      </c>
      <c r="Q62"/>
      <c r="R62"/>
      <c r="S62"/>
      <c r="T62"/>
      <c r="U62"/>
      <c r="V62"/>
      <c r="W62"/>
      <c r="X62"/>
      <c r="Y62"/>
      <c r="Z62"/>
      <c r="AA62"/>
      <c r="AB62"/>
      <c r="AC62"/>
    </row>
    <row r="63" spans="1:29" s="557" customFormat="1" ht="15" customHeight="1">
      <c r="A63" s="578" t="s">
        <v>1463</v>
      </c>
      <c r="B63" s="586">
        <v>8132</v>
      </c>
      <c r="C63" s="578" t="s">
        <v>1464</v>
      </c>
      <c r="D63" s="587"/>
      <c r="E63" s="577">
        <v>81</v>
      </c>
      <c r="F63" s="588">
        <v>1246</v>
      </c>
      <c r="G63" s="589">
        <v>1824</v>
      </c>
      <c r="H63" s="588">
        <v>3151</v>
      </c>
      <c r="I63" s="590">
        <v>105.14814814814815</v>
      </c>
      <c r="J63" s="590">
        <v>103.19983948635634</v>
      </c>
      <c r="K63" s="590">
        <v>89.649671052631575</v>
      </c>
      <c r="L63" s="591">
        <v>95.40622024754046</v>
      </c>
      <c r="M63" s="588">
        <v>8517</v>
      </c>
      <c r="N63" s="588">
        <v>128587</v>
      </c>
      <c r="O63" s="588">
        <v>163521</v>
      </c>
      <c r="P63" s="588">
        <v>300625</v>
      </c>
      <c r="Q63"/>
      <c r="R63"/>
      <c r="S63"/>
      <c r="T63"/>
      <c r="U63"/>
      <c r="V63"/>
      <c r="W63"/>
      <c r="X63"/>
      <c r="Y63"/>
      <c r="Z63"/>
      <c r="AA63"/>
      <c r="AB63"/>
      <c r="AC63"/>
    </row>
    <row r="64" spans="1:29" s="557" customFormat="1" ht="15" customHeight="1">
      <c r="A64" s="578" t="s">
        <v>1465</v>
      </c>
      <c r="B64" s="586">
        <v>8610</v>
      </c>
      <c r="C64" s="578" t="s">
        <v>664</v>
      </c>
      <c r="D64" s="587"/>
      <c r="E64" s="577">
        <v>401</v>
      </c>
      <c r="F64" s="588">
        <v>963</v>
      </c>
      <c r="G64" s="589">
        <v>609</v>
      </c>
      <c r="H64" s="588">
        <v>1973</v>
      </c>
      <c r="I64" s="590">
        <v>152.91521197007481</v>
      </c>
      <c r="J64" s="590">
        <v>160.33021806853583</v>
      </c>
      <c r="K64" s="590">
        <v>138.9392446633826</v>
      </c>
      <c r="L64" s="591">
        <v>152.2204764318297</v>
      </c>
      <c r="M64" s="588">
        <v>61319</v>
      </c>
      <c r="N64" s="588">
        <v>154398</v>
      </c>
      <c r="O64" s="588">
        <v>84614</v>
      </c>
      <c r="P64" s="588">
        <v>300331</v>
      </c>
      <c r="Q64"/>
      <c r="R64"/>
      <c r="S64"/>
      <c r="T64"/>
      <c r="U64"/>
      <c r="V64"/>
      <c r="W64"/>
      <c r="X64"/>
      <c r="Y64"/>
      <c r="Z64"/>
      <c r="AA64"/>
      <c r="AB64"/>
      <c r="AC64"/>
    </row>
    <row r="65" spans="1:29" s="557" customFormat="1" ht="15" customHeight="1">
      <c r="A65" s="578" t="s">
        <v>1466</v>
      </c>
      <c r="B65" s="586">
        <v>8952</v>
      </c>
      <c r="C65" s="578" t="s">
        <v>1117</v>
      </c>
      <c r="D65" s="587"/>
      <c r="E65" s="577">
        <v>72</v>
      </c>
      <c r="F65" s="588">
        <v>955</v>
      </c>
      <c r="G65" s="589">
        <v>1693</v>
      </c>
      <c r="H65" s="588">
        <v>2720</v>
      </c>
      <c r="I65" s="590">
        <v>289.26388888888891</v>
      </c>
      <c r="J65" s="590">
        <v>92.715183246073295</v>
      </c>
      <c r="K65" s="590">
        <v>86.393384524512697</v>
      </c>
      <c r="L65" s="591">
        <v>93.983088235294119</v>
      </c>
      <c r="M65" s="588">
        <v>20827</v>
      </c>
      <c r="N65" s="588">
        <v>88543</v>
      </c>
      <c r="O65" s="588">
        <v>146264</v>
      </c>
      <c r="P65" s="588">
        <v>255634</v>
      </c>
      <c r="Q65"/>
      <c r="R65"/>
      <c r="S65"/>
      <c r="T65"/>
      <c r="U65"/>
      <c r="V65"/>
      <c r="W65"/>
      <c r="X65"/>
      <c r="Y65"/>
      <c r="Z65"/>
      <c r="AA65"/>
      <c r="AB65"/>
      <c r="AC65"/>
    </row>
    <row r="66" spans="1:29" s="557" customFormat="1" ht="15" customHeight="1">
      <c r="A66" s="578" t="s">
        <v>1467</v>
      </c>
      <c r="B66" s="586">
        <v>8330</v>
      </c>
      <c r="C66" s="578" t="s">
        <v>1099</v>
      </c>
      <c r="D66" s="587"/>
      <c r="E66" s="577">
        <v>45</v>
      </c>
      <c r="F66" s="588">
        <v>610</v>
      </c>
      <c r="G66" s="589">
        <v>90</v>
      </c>
      <c r="H66" s="588">
        <v>745</v>
      </c>
      <c r="I66" s="590">
        <v>97.266666666666666</v>
      </c>
      <c r="J66" s="590">
        <v>103.16885245901639</v>
      </c>
      <c r="K66" s="590">
        <v>93.8</v>
      </c>
      <c r="L66" s="591">
        <v>101.68053691275168</v>
      </c>
      <c r="M66" s="588">
        <v>4377</v>
      </c>
      <c r="N66" s="588">
        <v>62933</v>
      </c>
      <c r="O66" s="588">
        <v>8442</v>
      </c>
      <c r="P66" s="588">
        <v>75752</v>
      </c>
      <c r="Q66"/>
      <c r="R66"/>
      <c r="S66"/>
      <c r="T66"/>
      <c r="U66"/>
      <c r="V66"/>
      <c r="W66"/>
      <c r="X66"/>
      <c r="Y66"/>
      <c r="Z66"/>
      <c r="AA66"/>
      <c r="AB66"/>
      <c r="AC66"/>
    </row>
    <row r="67" spans="1:29" s="557" customFormat="1" ht="15" customHeight="1">
      <c r="A67" s="578" t="s">
        <v>1468</v>
      </c>
      <c r="B67" s="586">
        <v>8050</v>
      </c>
      <c r="C67" s="578" t="s">
        <v>666</v>
      </c>
      <c r="D67" s="587" t="s">
        <v>1295</v>
      </c>
      <c r="E67" s="577">
        <v>92</v>
      </c>
      <c r="F67" s="588">
        <v>2698</v>
      </c>
      <c r="G67" s="589">
        <v>974</v>
      </c>
      <c r="H67" s="588">
        <v>3764</v>
      </c>
      <c r="I67" s="590">
        <v>143.71739130434781</v>
      </c>
      <c r="J67" s="590">
        <v>114.88658265381764</v>
      </c>
      <c r="K67" s="590">
        <v>100.51437371663245</v>
      </c>
      <c r="L67" s="591">
        <v>111.87221041445271</v>
      </c>
      <c r="M67" s="588">
        <v>13222</v>
      </c>
      <c r="N67" s="588">
        <v>309964</v>
      </c>
      <c r="O67" s="588">
        <v>97901</v>
      </c>
      <c r="P67" s="588">
        <v>421087</v>
      </c>
      <c r="Q67"/>
      <c r="R67"/>
      <c r="S67"/>
      <c r="T67"/>
      <c r="U67"/>
      <c r="V67"/>
      <c r="W67"/>
      <c r="X67"/>
      <c r="Y67"/>
      <c r="Z67"/>
      <c r="AA67"/>
      <c r="AB67"/>
      <c r="AC67"/>
    </row>
    <row r="68" spans="1:29" s="557" customFormat="1" ht="15" customHeight="1">
      <c r="A68" s="578" t="s">
        <v>1469</v>
      </c>
      <c r="B68" s="586">
        <v>8307</v>
      </c>
      <c r="C68" s="578" t="s">
        <v>1109</v>
      </c>
      <c r="D68" s="587" t="s">
        <v>1295</v>
      </c>
      <c r="E68" s="577">
        <v>27</v>
      </c>
      <c r="F68" s="588">
        <v>215</v>
      </c>
      <c r="G68" s="589">
        <v>431</v>
      </c>
      <c r="H68" s="588">
        <v>673</v>
      </c>
      <c r="I68" s="590">
        <v>105.14814814814815</v>
      </c>
      <c r="J68" s="590">
        <v>103.38604651162791</v>
      </c>
      <c r="K68" s="590">
        <v>89.675174013921108</v>
      </c>
      <c r="L68" s="591">
        <v>94.676077265973248</v>
      </c>
      <c r="M68" s="588">
        <v>2839</v>
      </c>
      <c r="N68" s="588">
        <v>22228</v>
      </c>
      <c r="O68" s="588">
        <v>38650</v>
      </c>
      <c r="P68" s="588">
        <v>63717</v>
      </c>
      <c r="Q68"/>
      <c r="R68"/>
      <c r="S68"/>
      <c r="T68"/>
      <c r="U68"/>
      <c r="V68"/>
      <c r="W68"/>
      <c r="X68"/>
      <c r="Y68"/>
      <c r="Z68"/>
      <c r="AA68"/>
      <c r="AB68"/>
      <c r="AC68"/>
    </row>
    <row r="69" spans="1:29" s="557" customFormat="1" ht="15" customHeight="1">
      <c r="A69" s="578" t="s">
        <v>1470</v>
      </c>
      <c r="B69" s="586">
        <v>8618</v>
      </c>
      <c r="C69" s="578" t="s">
        <v>1139</v>
      </c>
      <c r="D69" s="587" t="s">
        <v>1295</v>
      </c>
      <c r="E69" s="577">
        <v>33</v>
      </c>
      <c r="F69" s="588">
        <v>365</v>
      </c>
      <c r="G69" s="589">
        <v>459</v>
      </c>
      <c r="H69" s="588">
        <v>857</v>
      </c>
      <c r="I69" s="590">
        <v>128.33333333333334</v>
      </c>
      <c r="J69" s="590">
        <v>118.83287671232877</v>
      </c>
      <c r="K69" s="590">
        <v>107.89978213507625</v>
      </c>
      <c r="L69" s="591">
        <v>113.34305717619603</v>
      </c>
      <c r="M69" s="588">
        <v>4235</v>
      </c>
      <c r="N69" s="588">
        <v>43374</v>
      </c>
      <c r="O69" s="588">
        <v>49526</v>
      </c>
      <c r="P69" s="588">
        <v>97135</v>
      </c>
      <c r="Q69"/>
      <c r="R69"/>
      <c r="S69"/>
      <c r="T69"/>
      <c r="U69"/>
      <c r="V69"/>
      <c r="W69"/>
      <c r="X69"/>
      <c r="Y69"/>
      <c r="Z69"/>
      <c r="AA69"/>
      <c r="AB69"/>
      <c r="AC69"/>
    </row>
    <row r="70" spans="1:29" s="557" customFormat="1" ht="15" customHeight="1">
      <c r="A70" s="578" t="s">
        <v>1471</v>
      </c>
      <c r="B70" s="586">
        <v>8153</v>
      </c>
      <c r="C70" s="578" t="s">
        <v>1122</v>
      </c>
      <c r="D70" s="587" t="s">
        <v>1295</v>
      </c>
      <c r="E70" s="577">
        <v>33</v>
      </c>
      <c r="F70" s="588">
        <v>859</v>
      </c>
      <c r="G70" s="589">
        <v>1505</v>
      </c>
      <c r="H70" s="588">
        <v>2397</v>
      </c>
      <c r="I70" s="590">
        <v>108.63636363636364</v>
      </c>
      <c r="J70" s="590">
        <v>96.218859138533176</v>
      </c>
      <c r="K70" s="590">
        <v>90.392691029900334</v>
      </c>
      <c r="L70" s="591">
        <v>92.731748018356285</v>
      </c>
      <c r="M70" s="588">
        <v>3585</v>
      </c>
      <c r="N70" s="588">
        <v>82652</v>
      </c>
      <c r="O70" s="588">
        <v>136041</v>
      </c>
      <c r="P70" s="588">
        <v>222278</v>
      </c>
      <c r="Q70"/>
      <c r="R70"/>
      <c r="S70"/>
      <c r="T70"/>
      <c r="U70"/>
      <c r="V70"/>
      <c r="W70"/>
      <c r="X70"/>
      <c r="Y70"/>
      <c r="Z70"/>
      <c r="AA70"/>
      <c r="AB70"/>
      <c r="AC70"/>
    </row>
    <row r="71" spans="1:29" s="557" customFormat="1" ht="15" customHeight="1">
      <c r="A71" s="578" t="s">
        <v>1472</v>
      </c>
      <c r="B71" s="586">
        <v>8620</v>
      </c>
      <c r="C71" s="578" t="s">
        <v>1015</v>
      </c>
      <c r="D71" s="587" t="s">
        <v>1295</v>
      </c>
      <c r="E71" s="577">
        <v>33</v>
      </c>
      <c r="F71" s="588">
        <v>503</v>
      </c>
      <c r="G71" s="589">
        <v>296</v>
      </c>
      <c r="H71" s="588">
        <v>832</v>
      </c>
      <c r="I71" s="590">
        <v>103.57575757575758</v>
      </c>
      <c r="J71" s="590">
        <v>102.9662027833002</v>
      </c>
      <c r="K71" s="590">
        <v>89.628378378378372</v>
      </c>
      <c r="L71" s="591">
        <v>98.245192307692307</v>
      </c>
      <c r="M71" s="588">
        <v>3418</v>
      </c>
      <c r="N71" s="588">
        <v>51792</v>
      </c>
      <c r="O71" s="588">
        <v>26530</v>
      </c>
      <c r="P71" s="588">
        <v>81740</v>
      </c>
      <c r="Q71"/>
      <c r="R71"/>
      <c r="S71"/>
      <c r="T71"/>
      <c r="U71"/>
      <c r="V71"/>
      <c r="W71"/>
      <c r="X71"/>
      <c r="Y71"/>
      <c r="Z71"/>
      <c r="AA71"/>
      <c r="AB71"/>
      <c r="AC71"/>
    </row>
    <row r="72" spans="1:29" s="557" customFormat="1" ht="15" customHeight="1">
      <c r="A72" s="597" t="s">
        <v>1473</v>
      </c>
      <c r="B72" s="598">
        <v>8804</v>
      </c>
      <c r="C72" s="597" t="s">
        <v>1441</v>
      </c>
      <c r="D72" s="599"/>
      <c r="E72" s="600">
        <v>319</v>
      </c>
      <c r="F72" s="601">
        <v>1179</v>
      </c>
      <c r="G72" s="602">
        <v>6633</v>
      </c>
      <c r="H72" s="601">
        <v>8131</v>
      </c>
      <c r="I72" s="603">
        <v>105.15047021943573</v>
      </c>
      <c r="J72" s="603">
        <v>103.20016963528414</v>
      </c>
      <c r="K72" s="603">
        <v>89.650082918739642</v>
      </c>
      <c r="L72" s="604">
        <v>92.222973803960159</v>
      </c>
      <c r="M72" s="601">
        <v>33543</v>
      </c>
      <c r="N72" s="601">
        <v>121673</v>
      </c>
      <c r="O72" s="601">
        <v>594649</v>
      </c>
      <c r="P72" s="601">
        <v>749865</v>
      </c>
      <c r="Q72"/>
      <c r="R72"/>
      <c r="S72"/>
      <c r="T72"/>
      <c r="U72"/>
      <c r="V72"/>
      <c r="W72"/>
      <c r="X72"/>
      <c r="Y72"/>
      <c r="Z72"/>
      <c r="AA72"/>
      <c r="AB72"/>
      <c r="AC72"/>
    </row>
    <row r="73" spans="1:29" s="557" customFormat="1" ht="15" customHeight="1">
      <c r="A73" s="578" t="s">
        <v>1474</v>
      </c>
      <c r="B73" s="586">
        <v>8032</v>
      </c>
      <c r="C73" s="578" t="s">
        <v>666</v>
      </c>
      <c r="D73" s="587"/>
      <c r="E73" s="577">
        <v>476</v>
      </c>
      <c r="F73" s="588">
        <v>968</v>
      </c>
      <c r="G73" s="589">
        <v>15754</v>
      </c>
      <c r="H73" s="588">
        <v>17198</v>
      </c>
      <c r="I73" s="590">
        <v>126.56512605042016</v>
      </c>
      <c r="J73" s="590">
        <v>98.580578512396698</v>
      </c>
      <c r="K73" s="590">
        <v>96.929795607464769</v>
      </c>
      <c r="L73" s="591">
        <v>97.842946854285387</v>
      </c>
      <c r="M73" s="588">
        <v>60245</v>
      </c>
      <c r="N73" s="588">
        <v>95426</v>
      </c>
      <c r="O73" s="588">
        <v>1527032</v>
      </c>
      <c r="P73" s="588">
        <v>1682703</v>
      </c>
      <c r="Q73"/>
      <c r="R73"/>
      <c r="S73"/>
      <c r="T73"/>
      <c r="U73"/>
      <c r="V73"/>
      <c r="W73"/>
      <c r="X73"/>
      <c r="Y73"/>
      <c r="Z73"/>
      <c r="AA73"/>
      <c r="AB73"/>
      <c r="AC73"/>
    </row>
    <row r="74" spans="1:29" s="557" customFormat="1" ht="15" customHeight="1">
      <c r="A74" s="578" t="s">
        <v>1475</v>
      </c>
      <c r="B74" s="586">
        <v>8330</v>
      </c>
      <c r="C74" s="578" t="s">
        <v>663</v>
      </c>
      <c r="D74" s="587"/>
      <c r="E74" s="577">
        <v>548</v>
      </c>
      <c r="F74" s="588">
        <v>2028</v>
      </c>
      <c r="G74" s="589">
        <v>7560</v>
      </c>
      <c r="H74" s="588">
        <v>10136</v>
      </c>
      <c r="I74" s="590">
        <v>119.26642335766424</v>
      </c>
      <c r="J74" s="590">
        <v>115.87869822485207</v>
      </c>
      <c r="K74" s="590">
        <v>97.075529100529096</v>
      </c>
      <c r="L74" s="591">
        <v>102.03739147592739</v>
      </c>
      <c r="M74" s="588">
        <v>65358</v>
      </c>
      <c r="N74" s="588">
        <v>235002</v>
      </c>
      <c r="O74" s="588">
        <v>733891</v>
      </c>
      <c r="P74" s="588">
        <v>1034251</v>
      </c>
      <c r="Q74"/>
      <c r="R74"/>
      <c r="S74"/>
      <c r="T74"/>
      <c r="U74"/>
      <c r="V74"/>
      <c r="W74"/>
      <c r="X74"/>
      <c r="Y74"/>
      <c r="Z74"/>
      <c r="AA74"/>
      <c r="AB74"/>
      <c r="AC74"/>
    </row>
    <row r="75" spans="1:29" s="557" customFormat="1" ht="15" customHeight="1">
      <c r="A75" s="578" t="s">
        <v>1476</v>
      </c>
      <c r="B75" s="586">
        <v>8134</v>
      </c>
      <c r="C75" s="578" t="s">
        <v>1044</v>
      </c>
      <c r="D75" s="587"/>
      <c r="E75" s="577">
        <v>14</v>
      </c>
      <c r="F75" s="588">
        <v>1148</v>
      </c>
      <c r="G75" s="589">
        <v>7278</v>
      </c>
      <c r="H75" s="588">
        <v>8440</v>
      </c>
      <c r="I75" s="590">
        <v>127.64285714285714</v>
      </c>
      <c r="J75" s="590">
        <v>64.599303135888505</v>
      </c>
      <c r="K75" s="590">
        <v>54.599890079692223</v>
      </c>
      <c r="L75" s="591">
        <v>56.081161137440759</v>
      </c>
      <c r="M75" s="588">
        <v>1787</v>
      </c>
      <c r="N75" s="588">
        <v>74160</v>
      </c>
      <c r="O75" s="588">
        <v>397378</v>
      </c>
      <c r="P75" s="588">
        <v>473325</v>
      </c>
      <c r="Q75"/>
      <c r="R75"/>
      <c r="S75"/>
      <c r="T75"/>
      <c r="U75"/>
      <c r="V75"/>
      <c r="W75"/>
      <c r="X75"/>
      <c r="Y75"/>
      <c r="Z75"/>
      <c r="AA75"/>
      <c r="AB75"/>
      <c r="AC75"/>
    </row>
    <row r="76" spans="1:29" s="557" customFormat="1" ht="15" customHeight="1">
      <c r="A76" s="578" t="s">
        <v>1477</v>
      </c>
      <c r="B76" s="586">
        <v>8620</v>
      </c>
      <c r="C76" s="578" t="s">
        <v>1015</v>
      </c>
      <c r="D76" s="587"/>
      <c r="E76" s="577">
        <v>32</v>
      </c>
      <c r="F76" s="588">
        <v>1076</v>
      </c>
      <c r="G76" s="589">
        <v>2771</v>
      </c>
      <c r="H76" s="588">
        <v>3879</v>
      </c>
      <c r="I76" s="590">
        <v>100.09375</v>
      </c>
      <c r="J76" s="590">
        <v>98.876394052044603</v>
      </c>
      <c r="K76" s="590">
        <v>96.860339227715627</v>
      </c>
      <c r="L76" s="591">
        <v>97.446249033255995</v>
      </c>
      <c r="M76" s="588">
        <v>3203</v>
      </c>
      <c r="N76" s="588">
        <v>106391</v>
      </c>
      <c r="O76" s="588">
        <v>268400</v>
      </c>
      <c r="P76" s="588">
        <v>377994</v>
      </c>
      <c r="Q76"/>
      <c r="R76"/>
      <c r="S76"/>
      <c r="T76"/>
      <c r="U76"/>
      <c r="V76"/>
      <c r="W76"/>
      <c r="X76"/>
      <c r="Y76"/>
      <c r="Z76"/>
      <c r="AA76"/>
      <c r="AB76"/>
      <c r="AC76"/>
    </row>
    <row r="77" spans="1:29" s="557" customFormat="1" ht="15" customHeight="1">
      <c r="A77" s="578" t="s">
        <v>1478</v>
      </c>
      <c r="B77" s="586">
        <v>8610</v>
      </c>
      <c r="C77" s="578" t="s">
        <v>664</v>
      </c>
      <c r="D77" s="587"/>
      <c r="E77" s="577">
        <v>3</v>
      </c>
      <c r="F77" s="588">
        <v>22</v>
      </c>
      <c r="G77" s="589">
        <v>8</v>
      </c>
      <c r="H77" s="588">
        <v>33</v>
      </c>
      <c r="I77" s="590">
        <v>930</v>
      </c>
      <c r="J77" s="590">
        <v>88.909090909090907</v>
      </c>
      <c r="K77" s="590">
        <v>82.5</v>
      </c>
      <c r="L77" s="591">
        <v>163.81818181818181</v>
      </c>
      <c r="M77" s="588">
        <v>2790</v>
      </c>
      <c r="N77" s="588">
        <v>1956</v>
      </c>
      <c r="O77" s="588">
        <v>660</v>
      </c>
      <c r="P77" s="588">
        <v>5406</v>
      </c>
      <c r="Q77"/>
      <c r="R77"/>
      <c r="S77"/>
      <c r="T77"/>
      <c r="U77"/>
      <c r="V77"/>
      <c r="W77"/>
      <c r="X77"/>
      <c r="Y77"/>
      <c r="Z77"/>
      <c r="AA77"/>
      <c r="AB77"/>
      <c r="AC77"/>
    </row>
    <row r="78" spans="1:29" s="557" customFormat="1" ht="15" customHeight="1">
      <c r="A78" s="578" t="s">
        <v>1479</v>
      </c>
      <c r="B78" s="586">
        <v>8006</v>
      </c>
      <c r="C78" s="578" t="s">
        <v>666</v>
      </c>
      <c r="D78" s="587"/>
      <c r="E78" s="577">
        <v>1175</v>
      </c>
      <c r="F78" s="588">
        <v>3309</v>
      </c>
      <c r="G78" s="589">
        <v>10555</v>
      </c>
      <c r="H78" s="588">
        <v>15039</v>
      </c>
      <c r="I78" s="590">
        <v>105.24851063829787</v>
      </c>
      <c r="J78" s="590">
        <v>102.87911755817467</v>
      </c>
      <c r="K78" s="590">
        <v>91.001326385599242</v>
      </c>
      <c r="L78" s="591">
        <v>94.727907440654292</v>
      </c>
      <c r="M78" s="588">
        <v>123667</v>
      </c>
      <c r="N78" s="588">
        <v>340427</v>
      </c>
      <c r="O78" s="588">
        <v>960519</v>
      </c>
      <c r="P78" s="588">
        <v>1424613</v>
      </c>
      <c r="Q78"/>
      <c r="R78"/>
      <c r="S78"/>
      <c r="T78"/>
      <c r="U78"/>
      <c r="V78"/>
      <c r="W78"/>
      <c r="X78"/>
      <c r="Y78"/>
      <c r="Z78"/>
      <c r="AA78"/>
      <c r="AB78"/>
      <c r="AC78"/>
    </row>
    <row r="79" spans="1:29" s="557" customFormat="1" ht="15" customHeight="1">
      <c r="A79" s="578" t="s">
        <v>1480</v>
      </c>
      <c r="B79" s="586">
        <v>8125</v>
      </c>
      <c r="C79" s="578" t="s">
        <v>1157</v>
      </c>
      <c r="D79" s="587" t="s">
        <v>1295</v>
      </c>
      <c r="E79" s="577">
        <v>111</v>
      </c>
      <c r="F79" s="588">
        <v>2045</v>
      </c>
      <c r="G79" s="589">
        <v>1048</v>
      </c>
      <c r="H79" s="588">
        <v>3204</v>
      </c>
      <c r="I79" s="590">
        <v>112.56756756756756</v>
      </c>
      <c r="J79" s="590">
        <v>153.93985330073349</v>
      </c>
      <c r="K79" s="590">
        <v>121.88263358778626</v>
      </c>
      <c r="L79" s="591">
        <v>142.020911360799</v>
      </c>
      <c r="M79" s="588">
        <v>12495</v>
      </c>
      <c r="N79" s="588">
        <v>314807</v>
      </c>
      <c r="O79" s="588">
        <v>127733</v>
      </c>
      <c r="P79" s="588">
        <v>455035</v>
      </c>
      <c r="Q79"/>
      <c r="R79"/>
      <c r="S79"/>
      <c r="T79"/>
      <c r="U79"/>
      <c r="V79"/>
      <c r="W79"/>
      <c r="X79"/>
      <c r="Y79"/>
      <c r="Z79"/>
      <c r="AA79"/>
      <c r="AB79"/>
      <c r="AC79"/>
    </row>
    <row r="80" spans="1:29" s="557" customFormat="1" ht="15" customHeight="1">
      <c r="A80" s="578" t="s">
        <v>1481</v>
      </c>
      <c r="B80" s="586">
        <v>8617</v>
      </c>
      <c r="C80" s="578" t="s">
        <v>1482</v>
      </c>
      <c r="D80" s="587"/>
      <c r="E80" s="577">
        <v>68</v>
      </c>
      <c r="F80" s="588">
        <v>1006</v>
      </c>
      <c r="G80" s="589">
        <v>2574</v>
      </c>
      <c r="H80" s="588">
        <v>3648</v>
      </c>
      <c r="I80" s="590">
        <v>99.941176470588232</v>
      </c>
      <c r="J80" s="590">
        <v>91.94731610337972</v>
      </c>
      <c r="K80" s="590">
        <v>77.70318570318571</v>
      </c>
      <c r="L80" s="591">
        <v>82.045778508771932</v>
      </c>
      <c r="M80" s="588">
        <v>6796</v>
      </c>
      <c r="N80" s="588">
        <v>92499</v>
      </c>
      <c r="O80" s="588">
        <v>200008</v>
      </c>
      <c r="P80" s="588">
        <v>299303</v>
      </c>
      <c r="Q80"/>
      <c r="R80"/>
      <c r="S80"/>
      <c r="T80"/>
      <c r="U80"/>
      <c r="V80"/>
      <c r="W80"/>
      <c r="X80"/>
      <c r="Y80"/>
      <c r="Z80"/>
      <c r="AA80"/>
      <c r="AB80"/>
      <c r="AC80"/>
    </row>
    <row r="81" spans="1:29" s="557" customFormat="1" ht="15" customHeight="1">
      <c r="A81" s="578" t="s">
        <v>1483</v>
      </c>
      <c r="B81" s="586">
        <v>8047</v>
      </c>
      <c r="C81" s="578" t="s">
        <v>666</v>
      </c>
      <c r="D81" s="587"/>
      <c r="E81" s="577">
        <v>101</v>
      </c>
      <c r="F81" s="588">
        <v>1919</v>
      </c>
      <c r="G81" s="589">
        <v>12961</v>
      </c>
      <c r="H81" s="588">
        <v>14981</v>
      </c>
      <c r="I81" s="590">
        <v>101.64356435643565</v>
      </c>
      <c r="J81" s="590">
        <v>101.71287128712871</v>
      </c>
      <c r="K81" s="590">
        <v>84.325283542936504</v>
      </c>
      <c r="L81" s="591">
        <v>86.669314464988986</v>
      </c>
      <c r="M81" s="588">
        <v>10266</v>
      </c>
      <c r="N81" s="588">
        <v>195187</v>
      </c>
      <c r="O81" s="588">
        <v>1092940</v>
      </c>
      <c r="P81" s="588">
        <v>1298393</v>
      </c>
      <c r="Q81"/>
      <c r="R81"/>
      <c r="S81"/>
      <c r="T81"/>
      <c r="U81"/>
      <c r="V81"/>
      <c r="W81"/>
      <c r="X81"/>
      <c r="Y81"/>
      <c r="Z81"/>
      <c r="AA81"/>
      <c r="AB81"/>
      <c r="AC81"/>
    </row>
    <row r="82" spans="1:29" s="557" customFormat="1" ht="15" customHeight="1">
      <c r="A82" s="578" t="s">
        <v>1484</v>
      </c>
      <c r="B82" s="586">
        <v>8953</v>
      </c>
      <c r="C82" s="578" t="s">
        <v>659</v>
      </c>
      <c r="D82" s="587" t="s">
        <v>1295</v>
      </c>
      <c r="E82" s="577">
        <v>115</v>
      </c>
      <c r="F82" s="588">
        <v>763</v>
      </c>
      <c r="G82" s="589">
        <v>1557</v>
      </c>
      <c r="H82" s="588">
        <v>2435</v>
      </c>
      <c r="I82" s="590">
        <v>111.83478260869565</v>
      </c>
      <c r="J82" s="590">
        <v>89.606815203145473</v>
      </c>
      <c r="K82" s="590">
        <v>78.430956968529216</v>
      </c>
      <c r="L82" s="591">
        <v>83.510472279260782</v>
      </c>
      <c r="M82" s="588">
        <v>12861</v>
      </c>
      <c r="N82" s="588">
        <v>68370</v>
      </c>
      <c r="O82" s="588">
        <v>122117</v>
      </c>
      <c r="P82" s="588">
        <v>203348</v>
      </c>
      <c r="Q82"/>
      <c r="R82"/>
      <c r="S82"/>
      <c r="T82"/>
      <c r="U82"/>
      <c r="V82"/>
      <c r="W82"/>
      <c r="X82"/>
      <c r="Y82"/>
      <c r="Z82"/>
      <c r="AA82"/>
      <c r="AB82"/>
      <c r="AC82"/>
    </row>
    <row r="83" spans="1:29" s="557" customFormat="1" ht="15" customHeight="1">
      <c r="A83" s="578" t="s">
        <v>1485</v>
      </c>
      <c r="B83" s="586">
        <v>8910</v>
      </c>
      <c r="C83" s="578" t="s">
        <v>1066</v>
      </c>
      <c r="D83" s="587" t="s">
        <v>1295</v>
      </c>
      <c r="E83" s="577">
        <v>131</v>
      </c>
      <c r="F83" s="588">
        <v>1122</v>
      </c>
      <c r="G83" s="589">
        <v>1268</v>
      </c>
      <c r="H83" s="588">
        <v>2521</v>
      </c>
      <c r="I83" s="590">
        <v>110.03816793893129</v>
      </c>
      <c r="J83" s="590">
        <v>88.068627450980387</v>
      </c>
      <c r="K83" s="590">
        <v>77.022082018927449</v>
      </c>
      <c r="L83" s="591">
        <v>83.654105513685039</v>
      </c>
      <c r="M83" s="588">
        <v>14415</v>
      </c>
      <c r="N83" s="588">
        <v>98813</v>
      </c>
      <c r="O83" s="588">
        <v>97664</v>
      </c>
      <c r="P83" s="588">
        <v>210892</v>
      </c>
      <c r="Q83"/>
      <c r="R83"/>
      <c r="S83"/>
      <c r="T83"/>
      <c r="U83"/>
      <c r="V83"/>
      <c r="W83"/>
      <c r="X83"/>
      <c r="Y83"/>
      <c r="Z83"/>
      <c r="AA83"/>
      <c r="AB83"/>
      <c r="AC83"/>
    </row>
    <row r="84" spans="1:29" s="557" customFormat="1" ht="15" customHeight="1">
      <c r="A84" s="578" t="s">
        <v>1486</v>
      </c>
      <c r="B84" s="586">
        <v>8132</v>
      </c>
      <c r="C84" s="578" t="s">
        <v>1464</v>
      </c>
      <c r="D84" s="587"/>
      <c r="E84" s="577">
        <v>191</v>
      </c>
      <c r="F84" s="588">
        <v>633</v>
      </c>
      <c r="G84" s="589">
        <v>2244</v>
      </c>
      <c r="H84" s="588">
        <v>3068</v>
      </c>
      <c r="I84" s="590">
        <v>51.041884816753928</v>
      </c>
      <c r="J84" s="590">
        <v>84.778830963665087</v>
      </c>
      <c r="K84" s="590">
        <v>84.424688057040996</v>
      </c>
      <c r="L84" s="591">
        <v>82.419491525423723</v>
      </c>
      <c r="M84" s="588">
        <v>9749</v>
      </c>
      <c r="N84" s="588">
        <v>53665</v>
      </c>
      <c r="O84" s="588">
        <v>189449</v>
      </c>
      <c r="P84" s="588">
        <v>252863</v>
      </c>
      <c r="Q84"/>
      <c r="R84"/>
      <c r="S84"/>
      <c r="T84"/>
      <c r="U84"/>
      <c r="V84"/>
      <c r="W84"/>
      <c r="X84"/>
      <c r="Y84"/>
      <c r="Z84"/>
      <c r="AA84"/>
      <c r="AB84"/>
      <c r="AC84"/>
    </row>
    <row r="85" spans="1:29" s="557" customFormat="1" ht="15" customHeight="1">
      <c r="A85" s="578" t="s">
        <v>1487</v>
      </c>
      <c r="B85" s="586">
        <v>8800</v>
      </c>
      <c r="C85" s="578" t="s">
        <v>1129</v>
      </c>
      <c r="D85" s="587" t="s">
        <v>1295</v>
      </c>
      <c r="E85" s="577">
        <v>90</v>
      </c>
      <c r="F85" s="588">
        <v>1007</v>
      </c>
      <c r="G85" s="589">
        <v>768</v>
      </c>
      <c r="H85" s="588">
        <v>1865</v>
      </c>
      <c r="I85" s="590">
        <v>104.87777777777778</v>
      </c>
      <c r="J85" s="590">
        <v>103.21052631578948</v>
      </c>
      <c r="K85" s="590">
        <v>95.234375</v>
      </c>
      <c r="L85" s="591">
        <v>100.00643431635389</v>
      </c>
      <c r="M85" s="588">
        <v>9439</v>
      </c>
      <c r="N85" s="588">
        <v>103933</v>
      </c>
      <c r="O85" s="588">
        <v>73140</v>
      </c>
      <c r="P85" s="588">
        <v>186512</v>
      </c>
      <c r="Q85"/>
      <c r="R85"/>
      <c r="S85"/>
      <c r="T85"/>
      <c r="U85"/>
      <c r="V85"/>
      <c r="W85"/>
      <c r="X85"/>
      <c r="Y85"/>
      <c r="Z85"/>
      <c r="AA85"/>
      <c r="AB85"/>
      <c r="AC85"/>
    </row>
    <row r="86" spans="1:29" s="557" customFormat="1" ht="15" customHeight="1">
      <c r="A86" s="578" t="s">
        <v>1488</v>
      </c>
      <c r="B86" s="586">
        <v>8055</v>
      </c>
      <c r="C86" s="578" t="s">
        <v>666</v>
      </c>
      <c r="D86" s="592" t="s">
        <v>1295</v>
      </c>
      <c r="E86" s="577">
        <v>1E-3</v>
      </c>
      <c r="F86" s="593">
        <v>484</v>
      </c>
      <c r="G86" s="594">
        <v>328</v>
      </c>
      <c r="H86" s="593">
        <v>812.00099999999998</v>
      </c>
      <c r="I86" s="595">
        <v>0</v>
      </c>
      <c r="J86" s="595">
        <v>108.44214876033058</v>
      </c>
      <c r="K86" s="595">
        <v>87.286585365853654</v>
      </c>
      <c r="L86" s="596">
        <v>99.896428698979435</v>
      </c>
      <c r="M86" s="593">
        <v>0</v>
      </c>
      <c r="N86" s="593">
        <v>52486</v>
      </c>
      <c r="O86" s="593">
        <v>28630</v>
      </c>
      <c r="P86" s="593">
        <v>81116</v>
      </c>
      <c r="Q86"/>
      <c r="R86"/>
      <c r="S86"/>
      <c r="T86"/>
      <c r="U86"/>
      <c r="V86"/>
      <c r="W86"/>
      <c r="X86"/>
      <c r="Y86"/>
      <c r="Z86"/>
      <c r="AA86"/>
      <c r="AB86"/>
      <c r="AC86"/>
    </row>
    <row r="87" spans="1:29" s="557" customFormat="1" ht="15" customHeight="1">
      <c r="A87" s="578" t="s">
        <v>1489</v>
      </c>
      <c r="B87" s="586">
        <v>8152</v>
      </c>
      <c r="C87" s="578" t="s">
        <v>1033</v>
      </c>
      <c r="D87" s="587"/>
      <c r="E87" s="577">
        <v>80</v>
      </c>
      <c r="F87" s="588">
        <v>421</v>
      </c>
      <c r="G87" s="589">
        <v>1838</v>
      </c>
      <c r="H87" s="588">
        <v>2339</v>
      </c>
      <c r="I87" s="590">
        <v>96.137500000000003</v>
      </c>
      <c r="J87" s="590">
        <v>90.054631828978629</v>
      </c>
      <c r="K87" s="590">
        <v>94.97116430903155</v>
      </c>
      <c r="L87" s="591">
        <v>94.126122274476273</v>
      </c>
      <c r="M87" s="588">
        <v>7691</v>
      </c>
      <c r="N87" s="588">
        <v>37913</v>
      </c>
      <c r="O87" s="588">
        <v>174557</v>
      </c>
      <c r="P87" s="588">
        <v>220161</v>
      </c>
      <c r="Q87"/>
      <c r="R87"/>
      <c r="S87"/>
      <c r="T87"/>
      <c r="U87"/>
      <c r="V87"/>
      <c r="W87"/>
      <c r="X87"/>
      <c r="Y87"/>
      <c r="Z87"/>
      <c r="AA87"/>
      <c r="AB87"/>
      <c r="AC87"/>
    </row>
    <row r="88" spans="1:29" s="557" customFormat="1" ht="15" customHeight="1">
      <c r="A88" s="578" t="s">
        <v>1490</v>
      </c>
      <c r="B88" s="586">
        <v>8634</v>
      </c>
      <c r="C88" s="578" t="s">
        <v>1105</v>
      </c>
      <c r="D88" s="587" t="s">
        <v>1295</v>
      </c>
      <c r="E88" s="577">
        <v>42</v>
      </c>
      <c r="F88" s="588">
        <v>399</v>
      </c>
      <c r="G88" s="589">
        <v>913</v>
      </c>
      <c r="H88" s="588">
        <v>1354</v>
      </c>
      <c r="I88" s="590">
        <v>121.07142857142857</v>
      </c>
      <c r="J88" s="590">
        <v>118.66917293233082</v>
      </c>
      <c r="K88" s="590">
        <v>122.43811610076671</v>
      </c>
      <c r="L88" s="591">
        <v>121.28508124076809</v>
      </c>
      <c r="M88" s="588">
        <v>5085</v>
      </c>
      <c r="N88" s="588">
        <v>47349</v>
      </c>
      <c r="O88" s="588">
        <v>111786</v>
      </c>
      <c r="P88" s="588">
        <v>164220</v>
      </c>
      <c r="Q88"/>
      <c r="R88"/>
      <c r="S88"/>
      <c r="T88"/>
      <c r="U88"/>
      <c r="V88"/>
      <c r="W88"/>
      <c r="X88"/>
      <c r="Y88"/>
      <c r="Z88"/>
      <c r="AA88"/>
      <c r="AB88"/>
      <c r="AC88"/>
    </row>
    <row r="89" spans="1:29" s="557" customFormat="1" ht="15" customHeight="1">
      <c r="A89" s="578" t="s">
        <v>1491</v>
      </c>
      <c r="B89" s="586">
        <v>8048</v>
      </c>
      <c r="C89" s="578" t="s">
        <v>666</v>
      </c>
      <c r="D89" s="587" t="s">
        <v>1295</v>
      </c>
      <c r="E89" s="577">
        <v>179</v>
      </c>
      <c r="F89" s="588">
        <v>4473</v>
      </c>
      <c r="G89" s="589">
        <v>6217</v>
      </c>
      <c r="H89" s="588">
        <v>10869</v>
      </c>
      <c r="I89" s="590">
        <v>92.072625698324018</v>
      </c>
      <c r="J89" s="590">
        <v>92.282137268052765</v>
      </c>
      <c r="K89" s="590">
        <v>92.282290493807309</v>
      </c>
      <c r="L89" s="591">
        <v>92.278774496273812</v>
      </c>
      <c r="M89" s="588">
        <v>16481</v>
      </c>
      <c r="N89" s="588">
        <v>412778</v>
      </c>
      <c r="O89" s="588">
        <v>573719</v>
      </c>
      <c r="P89" s="588">
        <v>1002978</v>
      </c>
      <c r="Q89"/>
      <c r="R89"/>
      <c r="S89"/>
      <c r="T89"/>
      <c r="U89"/>
      <c r="V89"/>
      <c r="W89"/>
      <c r="X89"/>
      <c r="Y89"/>
      <c r="Z89"/>
      <c r="AA89"/>
      <c r="AB89"/>
      <c r="AC89"/>
    </row>
    <row r="90" spans="1:29" s="557" customFormat="1" ht="15" customHeight="1">
      <c r="A90" s="578" t="s">
        <v>1492</v>
      </c>
      <c r="B90" s="586">
        <v>8810</v>
      </c>
      <c r="C90" s="578" t="s">
        <v>661</v>
      </c>
      <c r="D90" s="587" t="s">
        <v>1295</v>
      </c>
      <c r="E90" s="577">
        <v>38</v>
      </c>
      <c r="F90" s="588">
        <v>2192</v>
      </c>
      <c r="G90" s="589">
        <v>2003</v>
      </c>
      <c r="H90" s="588">
        <v>4233</v>
      </c>
      <c r="I90" s="590">
        <v>88.34210526315789</v>
      </c>
      <c r="J90" s="590">
        <v>82.799270072992698</v>
      </c>
      <c r="K90" s="590">
        <v>61.284573140289567</v>
      </c>
      <c r="L90" s="591">
        <v>72.668556579258208</v>
      </c>
      <c r="M90" s="588">
        <v>3357</v>
      </c>
      <c r="N90" s="588">
        <v>181496</v>
      </c>
      <c r="O90" s="588">
        <v>122753</v>
      </c>
      <c r="P90" s="588">
        <v>307606</v>
      </c>
      <c r="Q90"/>
      <c r="R90"/>
      <c r="S90"/>
      <c r="T90"/>
      <c r="U90"/>
      <c r="V90"/>
      <c r="W90"/>
      <c r="X90"/>
      <c r="Y90"/>
      <c r="Z90"/>
      <c r="AA90"/>
      <c r="AB90"/>
      <c r="AC90"/>
    </row>
    <row r="91" spans="1:29" s="557" customFormat="1" ht="15" customHeight="1">
      <c r="A91" s="578" t="s">
        <v>1493</v>
      </c>
      <c r="B91" s="586">
        <v>8810</v>
      </c>
      <c r="C91" s="578" t="s">
        <v>661</v>
      </c>
      <c r="D91" s="587" t="s">
        <v>1295</v>
      </c>
      <c r="E91" s="577">
        <v>19</v>
      </c>
      <c r="F91" s="588">
        <v>362</v>
      </c>
      <c r="G91" s="589">
        <v>258</v>
      </c>
      <c r="H91" s="588">
        <v>639</v>
      </c>
      <c r="I91" s="590">
        <v>85.526315789473685</v>
      </c>
      <c r="J91" s="590">
        <v>81.643646408839786</v>
      </c>
      <c r="K91" s="590">
        <v>50.581395348837212</v>
      </c>
      <c r="L91" s="591">
        <v>69.217527386541477</v>
      </c>
      <c r="M91" s="588">
        <v>1625</v>
      </c>
      <c r="N91" s="588">
        <v>29555</v>
      </c>
      <c r="O91" s="588">
        <v>13050</v>
      </c>
      <c r="P91" s="588">
        <v>44230</v>
      </c>
      <c r="Q91"/>
      <c r="R91"/>
      <c r="S91"/>
      <c r="T91"/>
      <c r="U91"/>
      <c r="V91"/>
      <c r="W91"/>
      <c r="X91"/>
      <c r="Y91"/>
      <c r="Z91"/>
      <c r="AA91"/>
      <c r="AB91"/>
      <c r="AC91"/>
    </row>
    <row r="92" spans="1:29" s="557" customFormat="1" ht="15" customHeight="1">
      <c r="A92" s="578" t="s">
        <v>1494</v>
      </c>
      <c r="B92" s="586">
        <v>8708</v>
      </c>
      <c r="C92" s="578" t="s">
        <v>1024</v>
      </c>
      <c r="D92" s="587"/>
      <c r="E92" s="577">
        <v>1</v>
      </c>
      <c r="F92" s="588">
        <v>135</v>
      </c>
      <c r="G92" s="589">
        <v>366</v>
      </c>
      <c r="H92" s="588">
        <v>502</v>
      </c>
      <c r="I92" s="590">
        <v>111</v>
      </c>
      <c r="J92" s="590">
        <v>74.422222222222217</v>
      </c>
      <c r="K92" s="590">
        <v>65.349726775956285</v>
      </c>
      <c r="L92" s="591">
        <v>67.880478087649408</v>
      </c>
      <c r="M92" s="588">
        <v>111</v>
      </c>
      <c r="N92" s="588">
        <v>10047</v>
      </c>
      <c r="O92" s="588">
        <v>23918</v>
      </c>
      <c r="P92" s="588">
        <v>34076</v>
      </c>
      <c r="Q92"/>
      <c r="R92"/>
      <c r="S92"/>
      <c r="T92"/>
      <c r="U92"/>
      <c r="V92"/>
      <c r="W92"/>
      <c r="X92"/>
      <c r="Y92"/>
      <c r="Z92"/>
      <c r="AA92"/>
      <c r="AB92"/>
      <c r="AC92"/>
    </row>
    <row r="93" spans="1:29" s="557" customFormat="1" ht="15" customHeight="1">
      <c r="A93" s="578" t="s">
        <v>1495</v>
      </c>
      <c r="B93" s="586">
        <v>8247</v>
      </c>
      <c r="C93" s="578" t="s">
        <v>1496</v>
      </c>
      <c r="D93" s="587"/>
      <c r="E93" s="577">
        <v>9</v>
      </c>
      <c r="F93" s="588">
        <v>131</v>
      </c>
      <c r="G93" s="589">
        <v>543</v>
      </c>
      <c r="H93" s="588">
        <v>683</v>
      </c>
      <c r="I93" s="590">
        <v>106.33333333333333</v>
      </c>
      <c r="J93" s="590">
        <v>103.04580152671755</v>
      </c>
      <c r="K93" s="590">
        <v>89.834254143646405</v>
      </c>
      <c r="L93" s="591">
        <v>92.585651537335281</v>
      </c>
      <c r="M93" s="588">
        <v>957</v>
      </c>
      <c r="N93" s="588">
        <v>13499</v>
      </c>
      <c r="O93" s="588">
        <v>48780</v>
      </c>
      <c r="P93" s="588">
        <v>63236</v>
      </c>
      <c r="Q93"/>
      <c r="R93"/>
      <c r="S93"/>
      <c r="T93"/>
      <c r="U93"/>
      <c r="V93"/>
      <c r="W93"/>
      <c r="X93"/>
      <c r="Y93"/>
      <c r="Z93"/>
      <c r="AA93"/>
      <c r="AB93"/>
      <c r="AC93"/>
    </row>
    <row r="94" spans="1:29" s="557" customFormat="1" ht="15" customHeight="1">
      <c r="A94" s="578" t="s">
        <v>1497</v>
      </c>
      <c r="B94" s="586">
        <v>8048</v>
      </c>
      <c r="C94" s="578" t="s">
        <v>666</v>
      </c>
      <c r="D94" s="587" t="s">
        <v>1295</v>
      </c>
      <c r="E94" s="577">
        <v>20</v>
      </c>
      <c r="F94" s="588">
        <v>926</v>
      </c>
      <c r="G94" s="589">
        <v>580</v>
      </c>
      <c r="H94" s="588">
        <v>1526</v>
      </c>
      <c r="I94" s="590">
        <v>119.05</v>
      </c>
      <c r="J94" s="590">
        <v>70.650107991360684</v>
      </c>
      <c r="K94" s="590">
        <v>74.379310344827587</v>
      </c>
      <c r="L94" s="591">
        <v>72.701834862385326</v>
      </c>
      <c r="M94" s="588">
        <v>2381</v>
      </c>
      <c r="N94" s="588">
        <v>65422</v>
      </c>
      <c r="O94" s="588">
        <v>43140</v>
      </c>
      <c r="P94" s="588">
        <v>110943</v>
      </c>
      <c r="Q94"/>
      <c r="R94"/>
      <c r="S94"/>
      <c r="T94"/>
      <c r="U94"/>
      <c r="V94"/>
      <c r="W94"/>
      <c r="X94"/>
      <c r="Y94"/>
      <c r="Z94"/>
      <c r="AA94"/>
      <c r="AB94"/>
      <c r="AC94"/>
    </row>
    <row r="95" spans="1:29" s="557" customFormat="1" ht="15" customHeight="1">
      <c r="A95" s="578" t="s">
        <v>1498</v>
      </c>
      <c r="B95" s="586">
        <v>8052</v>
      </c>
      <c r="C95" s="578" t="s">
        <v>666</v>
      </c>
      <c r="D95" s="587"/>
      <c r="E95" s="577">
        <v>391</v>
      </c>
      <c r="F95" s="588">
        <v>3763</v>
      </c>
      <c r="G95" s="589">
        <v>10979</v>
      </c>
      <c r="H95" s="588">
        <v>15133</v>
      </c>
      <c r="I95" s="590">
        <v>84.667519181585675</v>
      </c>
      <c r="J95" s="590">
        <v>84.668083975551426</v>
      </c>
      <c r="K95" s="590">
        <v>84.668002550323351</v>
      </c>
      <c r="L95" s="591">
        <v>84.668010308597104</v>
      </c>
      <c r="M95" s="588">
        <v>33105</v>
      </c>
      <c r="N95" s="588">
        <v>318606</v>
      </c>
      <c r="O95" s="588">
        <v>929570</v>
      </c>
      <c r="P95" s="588">
        <v>1281281</v>
      </c>
      <c r="Q95"/>
      <c r="R95"/>
      <c r="S95"/>
      <c r="T95"/>
      <c r="U95"/>
      <c r="V95"/>
      <c r="W95"/>
      <c r="X95"/>
      <c r="Y95"/>
      <c r="Z95"/>
      <c r="AA95"/>
      <c r="AB95"/>
      <c r="AC95"/>
    </row>
    <row r="96" spans="1:29" s="557" customFormat="1" ht="15" customHeight="1">
      <c r="A96" s="578" t="s">
        <v>1499</v>
      </c>
      <c r="B96" s="586">
        <v>8050</v>
      </c>
      <c r="C96" s="578" t="s">
        <v>666</v>
      </c>
      <c r="D96" s="587"/>
      <c r="E96" s="577">
        <v>45</v>
      </c>
      <c r="F96" s="588">
        <v>854</v>
      </c>
      <c r="G96" s="589">
        <v>3793</v>
      </c>
      <c r="H96" s="588">
        <v>4692</v>
      </c>
      <c r="I96" s="590">
        <v>137.53333333333333</v>
      </c>
      <c r="J96" s="590">
        <v>107.53512880562062</v>
      </c>
      <c r="K96" s="590">
        <v>98.393883469549166</v>
      </c>
      <c r="L96" s="591">
        <v>100.43307757885763</v>
      </c>
      <c r="M96" s="588">
        <v>6189</v>
      </c>
      <c r="N96" s="588">
        <v>91835</v>
      </c>
      <c r="O96" s="588">
        <v>373208</v>
      </c>
      <c r="P96" s="588">
        <v>471232</v>
      </c>
      <c r="Q96"/>
      <c r="R96"/>
      <c r="S96"/>
      <c r="T96"/>
      <c r="U96"/>
      <c r="V96"/>
      <c r="W96"/>
      <c r="X96"/>
      <c r="Y96"/>
      <c r="Z96"/>
      <c r="AA96"/>
      <c r="AB96"/>
      <c r="AC96"/>
    </row>
    <row r="97" spans="1:29" s="557" customFormat="1" ht="15" customHeight="1">
      <c r="A97" s="578" t="s">
        <v>1500</v>
      </c>
      <c r="B97" s="586">
        <v>8053</v>
      </c>
      <c r="C97" s="578" t="s">
        <v>666</v>
      </c>
      <c r="D97" s="587"/>
      <c r="E97" s="577">
        <v>689</v>
      </c>
      <c r="F97" s="588">
        <v>1116</v>
      </c>
      <c r="G97" s="589">
        <v>10310</v>
      </c>
      <c r="H97" s="588">
        <v>12115</v>
      </c>
      <c r="I97" s="590">
        <v>86.168359941944843</v>
      </c>
      <c r="J97" s="590">
        <v>86.215949820788524</v>
      </c>
      <c r="K97" s="590">
        <v>86.20436469447138</v>
      </c>
      <c r="L97" s="591">
        <v>86.203384234420142</v>
      </c>
      <c r="M97" s="588">
        <v>59370</v>
      </c>
      <c r="N97" s="588">
        <v>96217</v>
      </c>
      <c r="O97" s="588">
        <v>888767</v>
      </c>
      <c r="P97" s="588">
        <v>1044354</v>
      </c>
      <c r="Q97"/>
      <c r="R97"/>
      <c r="S97"/>
      <c r="T97"/>
      <c r="U97"/>
      <c r="V97"/>
      <c r="W97"/>
      <c r="X97"/>
      <c r="Y97"/>
      <c r="Z97"/>
      <c r="AA97"/>
      <c r="AB97"/>
      <c r="AC97"/>
    </row>
    <row r="98" spans="1:29" s="557" customFormat="1" ht="15" customHeight="1">
      <c r="A98" s="578" t="s">
        <v>1501</v>
      </c>
      <c r="B98" s="586">
        <v>8400</v>
      </c>
      <c r="C98" s="578" t="s">
        <v>665</v>
      </c>
      <c r="D98" s="587" t="s">
        <v>1295</v>
      </c>
      <c r="E98" s="577">
        <v>177</v>
      </c>
      <c r="F98" s="588">
        <v>2359</v>
      </c>
      <c r="G98" s="589">
        <v>1719</v>
      </c>
      <c r="H98" s="588">
        <v>4255</v>
      </c>
      <c r="I98" s="590">
        <v>104.2316384180791</v>
      </c>
      <c r="J98" s="590">
        <v>97.313268334039847</v>
      </c>
      <c r="K98" s="590">
        <v>89.651541593949972</v>
      </c>
      <c r="L98" s="591">
        <v>94.505757931844883</v>
      </c>
      <c r="M98" s="588">
        <v>18449</v>
      </c>
      <c r="N98" s="588">
        <v>229562</v>
      </c>
      <c r="O98" s="588">
        <v>154111</v>
      </c>
      <c r="P98" s="588">
        <v>402122</v>
      </c>
      <c r="Q98"/>
      <c r="R98"/>
      <c r="S98"/>
      <c r="T98"/>
      <c r="U98"/>
      <c r="V98"/>
      <c r="W98"/>
      <c r="X98"/>
      <c r="Y98"/>
      <c r="Z98"/>
      <c r="AA98"/>
      <c r="AB98"/>
      <c r="AC98"/>
    </row>
    <row r="99" spans="1:29" s="557" customFormat="1" ht="15" customHeight="1">
      <c r="A99" s="578" t="s">
        <v>1502</v>
      </c>
      <c r="B99" s="586">
        <v>8051</v>
      </c>
      <c r="C99" s="578" t="s">
        <v>666</v>
      </c>
      <c r="D99" s="587" t="s">
        <v>1295</v>
      </c>
      <c r="E99" s="577">
        <v>132</v>
      </c>
      <c r="F99" s="588">
        <v>1389</v>
      </c>
      <c r="G99" s="589">
        <v>672</v>
      </c>
      <c r="H99" s="588">
        <v>2193</v>
      </c>
      <c r="I99" s="590">
        <v>156.33333333333334</v>
      </c>
      <c r="J99" s="590">
        <v>133.53923686105111</v>
      </c>
      <c r="K99" s="590">
        <v>132.11309523809524</v>
      </c>
      <c r="L99" s="591">
        <v>134.47423620611036</v>
      </c>
      <c r="M99" s="588">
        <v>20636</v>
      </c>
      <c r="N99" s="588">
        <v>185486</v>
      </c>
      <c r="O99" s="588">
        <v>88780</v>
      </c>
      <c r="P99" s="588">
        <v>294902</v>
      </c>
      <c r="Q99"/>
      <c r="R99"/>
      <c r="S99"/>
      <c r="T99"/>
      <c r="U99"/>
      <c r="V99"/>
      <c r="W99"/>
      <c r="X99"/>
      <c r="Y99"/>
      <c r="Z99"/>
      <c r="AA99"/>
      <c r="AB99"/>
      <c r="AC99"/>
    </row>
    <row r="100" spans="1:29" s="557" customFormat="1" ht="15" customHeight="1">
      <c r="A100" s="578" t="s">
        <v>1503</v>
      </c>
      <c r="B100" s="586">
        <v>8702</v>
      </c>
      <c r="C100" s="578" t="s">
        <v>1085</v>
      </c>
      <c r="D100" s="587"/>
      <c r="E100" s="577">
        <v>518</v>
      </c>
      <c r="F100" s="588">
        <v>3628</v>
      </c>
      <c r="G100" s="589">
        <v>4877</v>
      </c>
      <c r="H100" s="588">
        <v>9023</v>
      </c>
      <c r="I100" s="590">
        <v>111.23552123552123</v>
      </c>
      <c r="J100" s="590">
        <v>91.895534729878719</v>
      </c>
      <c r="K100" s="590">
        <v>91.895017428747181</v>
      </c>
      <c r="L100" s="591">
        <v>93.005541394214788</v>
      </c>
      <c r="M100" s="588">
        <v>57620</v>
      </c>
      <c r="N100" s="588">
        <v>333397</v>
      </c>
      <c r="O100" s="588">
        <v>448172</v>
      </c>
      <c r="P100" s="588">
        <v>839189</v>
      </c>
      <c r="Q100"/>
      <c r="R100"/>
      <c r="S100"/>
      <c r="T100"/>
      <c r="U100"/>
      <c r="V100"/>
      <c r="W100"/>
      <c r="X100"/>
      <c r="Y100"/>
      <c r="Z100"/>
      <c r="AA100"/>
      <c r="AB100"/>
      <c r="AC100"/>
    </row>
    <row r="101" spans="1:29" s="557" customFormat="1" ht="15" customHeight="1">
      <c r="A101" s="578" t="s">
        <v>1504</v>
      </c>
      <c r="B101" s="586">
        <v>8173</v>
      </c>
      <c r="C101" s="578" t="s">
        <v>1505</v>
      </c>
      <c r="D101" s="587"/>
      <c r="E101" s="577">
        <v>28</v>
      </c>
      <c r="F101" s="588">
        <v>36</v>
      </c>
      <c r="G101" s="589">
        <v>362</v>
      </c>
      <c r="H101" s="588">
        <v>426</v>
      </c>
      <c r="I101" s="590">
        <v>193.60714285714286</v>
      </c>
      <c r="J101" s="590">
        <v>220.58333333333334</v>
      </c>
      <c r="K101" s="590">
        <v>55</v>
      </c>
      <c r="L101" s="591">
        <v>78.103286384976528</v>
      </c>
      <c r="M101" s="588">
        <v>5421</v>
      </c>
      <c r="N101" s="588">
        <v>7941</v>
      </c>
      <c r="O101" s="588">
        <v>19910</v>
      </c>
      <c r="P101" s="588">
        <v>33272</v>
      </c>
      <c r="Q101"/>
      <c r="R101"/>
      <c r="S101"/>
      <c r="T101"/>
      <c r="U101"/>
      <c r="V101"/>
      <c r="W101"/>
      <c r="X101"/>
      <c r="Y101"/>
      <c r="Z101"/>
      <c r="AA101"/>
      <c r="AB101"/>
      <c r="AC101"/>
    </row>
    <row r="102" spans="1:29" s="557" customFormat="1" ht="15" customHeight="1">
      <c r="A102" s="578" t="s">
        <v>1506</v>
      </c>
      <c r="B102" s="586">
        <v>8045</v>
      </c>
      <c r="C102" s="578" t="s">
        <v>666</v>
      </c>
      <c r="D102" s="587"/>
      <c r="E102" s="577">
        <v>11</v>
      </c>
      <c r="F102" s="588">
        <v>417</v>
      </c>
      <c r="G102" s="589">
        <v>730</v>
      </c>
      <c r="H102" s="588">
        <v>1158</v>
      </c>
      <c r="I102" s="590">
        <v>108.72727272727273</v>
      </c>
      <c r="J102" s="590">
        <v>116.07673860911271</v>
      </c>
      <c r="K102" s="590">
        <v>94.246575342465746</v>
      </c>
      <c r="L102" s="591">
        <v>102.24525043177893</v>
      </c>
      <c r="M102" s="588">
        <v>1196</v>
      </c>
      <c r="N102" s="588">
        <v>48404</v>
      </c>
      <c r="O102" s="588">
        <v>68800</v>
      </c>
      <c r="P102" s="588">
        <v>118400</v>
      </c>
      <c r="Q102"/>
      <c r="R102"/>
      <c r="S102"/>
      <c r="T102"/>
      <c r="U102"/>
      <c r="V102"/>
      <c r="W102"/>
      <c r="X102"/>
      <c r="Y102"/>
      <c r="Z102"/>
      <c r="AA102"/>
      <c r="AB102"/>
      <c r="AC102"/>
    </row>
    <row r="103" spans="1:29" s="557" customFormat="1" ht="15" customHeight="1">
      <c r="A103" s="578" t="s">
        <v>1507</v>
      </c>
      <c r="B103" s="586">
        <v>8006</v>
      </c>
      <c r="C103" s="578" t="s">
        <v>666</v>
      </c>
      <c r="D103" s="587"/>
      <c r="E103" s="577">
        <v>516</v>
      </c>
      <c r="F103" s="588">
        <v>3073</v>
      </c>
      <c r="G103" s="589">
        <v>12845</v>
      </c>
      <c r="H103" s="588">
        <v>16434</v>
      </c>
      <c r="I103" s="590">
        <v>87.645348837209298</v>
      </c>
      <c r="J103" s="590">
        <v>87.745200130165955</v>
      </c>
      <c r="K103" s="590">
        <v>87.739820942000776</v>
      </c>
      <c r="L103" s="591">
        <v>87.737860533041257</v>
      </c>
      <c r="M103" s="588">
        <v>45225</v>
      </c>
      <c r="N103" s="588">
        <v>269641</v>
      </c>
      <c r="O103" s="588">
        <v>1127018</v>
      </c>
      <c r="P103" s="588">
        <v>1441884</v>
      </c>
      <c r="Q103"/>
      <c r="R103"/>
      <c r="S103"/>
      <c r="T103"/>
      <c r="U103"/>
      <c r="V103"/>
      <c r="W103"/>
      <c r="X103"/>
      <c r="Y103"/>
      <c r="Z103"/>
      <c r="AA103"/>
      <c r="AB103"/>
      <c r="AC103"/>
    </row>
    <row r="104" spans="1:29" s="557" customFormat="1" ht="15" customHeight="1">
      <c r="A104" s="578" t="s">
        <v>1508</v>
      </c>
      <c r="B104" s="586">
        <v>8052</v>
      </c>
      <c r="C104" s="578" t="s">
        <v>666</v>
      </c>
      <c r="D104" s="587"/>
      <c r="E104" s="577">
        <v>182</v>
      </c>
      <c r="F104" s="588">
        <v>486</v>
      </c>
      <c r="G104" s="589">
        <v>2611</v>
      </c>
      <c r="H104" s="588">
        <v>3279</v>
      </c>
      <c r="I104" s="590">
        <v>83.72527472527473</v>
      </c>
      <c r="J104" s="590">
        <v>82.512345679012341</v>
      </c>
      <c r="K104" s="590">
        <v>71.386058981233248</v>
      </c>
      <c r="L104" s="591">
        <v>73.720036596523329</v>
      </c>
      <c r="M104" s="588">
        <v>15238</v>
      </c>
      <c r="N104" s="588">
        <v>40101</v>
      </c>
      <c r="O104" s="588">
        <v>186389</v>
      </c>
      <c r="P104" s="588">
        <v>241728</v>
      </c>
      <c r="Q104"/>
      <c r="R104"/>
      <c r="S104"/>
      <c r="T104"/>
      <c r="U104"/>
      <c r="V104"/>
      <c r="W104"/>
      <c r="X104"/>
      <c r="Y104"/>
      <c r="Z104"/>
      <c r="AA104"/>
      <c r="AB104"/>
      <c r="AC104"/>
    </row>
    <row r="105" spans="1:29" s="557" customFormat="1" ht="15" customHeight="1">
      <c r="A105" s="578" t="s">
        <v>1509</v>
      </c>
      <c r="B105" s="586">
        <v>8953</v>
      </c>
      <c r="C105" s="578" t="s">
        <v>659</v>
      </c>
      <c r="D105" s="587"/>
      <c r="E105" s="577">
        <v>80</v>
      </c>
      <c r="F105" s="588">
        <v>1349</v>
      </c>
      <c r="G105" s="589">
        <v>11550</v>
      </c>
      <c r="H105" s="588">
        <v>12979</v>
      </c>
      <c r="I105" s="590">
        <v>105.15</v>
      </c>
      <c r="J105" s="590">
        <v>103.19940696812453</v>
      </c>
      <c r="K105" s="590">
        <v>89.649956709956712</v>
      </c>
      <c r="L105" s="591">
        <v>91.153786886508982</v>
      </c>
      <c r="M105" s="588">
        <v>8412</v>
      </c>
      <c r="N105" s="588">
        <v>139216</v>
      </c>
      <c r="O105" s="588">
        <v>1035457</v>
      </c>
      <c r="P105" s="588">
        <v>1183085</v>
      </c>
      <c r="Q105"/>
      <c r="R105"/>
      <c r="S105"/>
      <c r="T105"/>
      <c r="U105"/>
      <c r="V105"/>
      <c r="W105"/>
      <c r="X105"/>
      <c r="Y105"/>
      <c r="Z105"/>
      <c r="AA105"/>
      <c r="AB105"/>
      <c r="AC105"/>
    </row>
    <row r="106" spans="1:29" s="557" customFormat="1" ht="15" customHeight="1">
      <c r="A106" s="578" t="s">
        <v>1510</v>
      </c>
      <c r="B106" s="586">
        <v>8332</v>
      </c>
      <c r="C106" s="578" t="s">
        <v>1062</v>
      </c>
      <c r="D106" s="587"/>
      <c r="E106" s="577">
        <v>129</v>
      </c>
      <c r="F106" s="588">
        <v>1558</v>
      </c>
      <c r="G106" s="589">
        <v>775</v>
      </c>
      <c r="H106" s="588">
        <v>2462</v>
      </c>
      <c r="I106" s="590">
        <v>113.90697674418605</v>
      </c>
      <c r="J106" s="590">
        <v>113.02759948652118</v>
      </c>
      <c r="K106" s="590">
        <v>113.02709677419355</v>
      </c>
      <c r="L106" s="591">
        <v>113.07351746547522</v>
      </c>
      <c r="M106" s="588">
        <v>14694</v>
      </c>
      <c r="N106" s="588">
        <v>176097</v>
      </c>
      <c r="O106" s="588">
        <v>87596</v>
      </c>
      <c r="P106" s="588">
        <v>278387</v>
      </c>
      <c r="Q106"/>
      <c r="R106"/>
      <c r="S106"/>
      <c r="T106"/>
      <c r="U106"/>
      <c r="V106"/>
      <c r="W106"/>
      <c r="X106"/>
      <c r="Y106"/>
      <c r="Z106"/>
      <c r="AA106"/>
      <c r="AB106"/>
      <c r="AC106"/>
    </row>
    <row r="107" spans="1:29" s="557" customFormat="1" ht="15" customHeight="1">
      <c r="A107" s="578" t="s">
        <v>1511</v>
      </c>
      <c r="B107" s="586">
        <v>8133</v>
      </c>
      <c r="C107" s="578" t="s">
        <v>1058</v>
      </c>
      <c r="D107" s="587" t="s">
        <v>1295</v>
      </c>
      <c r="E107" s="577">
        <v>12</v>
      </c>
      <c r="F107" s="588">
        <v>235</v>
      </c>
      <c r="G107" s="589">
        <v>73</v>
      </c>
      <c r="H107" s="588">
        <v>320</v>
      </c>
      <c r="I107" s="590">
        <v>130.33333333333334</v>
      </c>
      <c r="J107" s="590">
        <v>120.60851063829787</v>
      </c>
      <c r="K107" s="590">
        <v>93.328767123287676</v>
      </c>
      <c r="L107" s="591">
        <v>114.75</v>
      </c>
      <c r="M107" s="588">
        <v>1564</v>
      </c>
      <c r="N107" s="588">
        <v>28343</v>
      </c>
      <c r="O107" s="588">
        <v>6813</v>
      </c>
      <c r="P107" s="588">
        <v>36720</v>
      </c>
      <c r="Q107"/>
      <c r="R107"/>
      <c r="S107"/>
      <c r="T107"/>
      <c r="U107"/>
      <c r="V107"/>
      <c r="W107"/>
      <c r="X107"/>
      <c r="Y107"/>
      <c r="Z107"/>
      <c r="AA107"/>
      <c r="AB107"/>
      <c r="AC107"/>
    </row>
    <row r="108" spans="1:29" s="557" customFormat="1" ht="15" customHeight="1">
      <c r="A108" s="578" t="s">
        <v>1512</v>
      </c>
      <c r="B108" s="586">
        <v>8042</v>
      </c>
      <c r="C108" s="578" t="s">
        <v>666</v>
      </c>
      <c r="D108" s="587" t="s">
        <v>1295</v>
      </c>
      <c r="E108" s="577">
        <v>1441</v>
      </c>
      <c r="F108" s="588">
        <v>22888</v>
      </c>
      <c r="G108" s="589">
        <v>25193</v>
      </c>
      <c r="H108" s="588">
        <v>49522</v>
      </c>
      <c r="I108" s="590">
        <v>97.65093684941013</v>
      </c>
      <c r="J108" s="590">
        <v>72.38675288360713</v>
      </c>
      <c r="K108" s="590">
        <v>81.220497757313538</v>
      </c>
      <c r="L108" s="591">
        <v>77.61582730907476</v>
      </c>
      <c r="M108" s="588">
        <v>140715</v>
      </c>
      <c r="N108" s="588">
        <v>1656788</v>
      </c>
      <c r="O108" s="588">
        <v>2046188</v>
      </c>
      <c r="P108" s="588">
        <v>3843691</v>
      </c>
      <c r="Q108"/>
      <c r="R108"/>
      <c r="S108"/>
      <c r="T108"/>
      <c r="U108"/>
      <c r="V108"/>
      <c r="W108"/>
      <c r="X108"/>
      <c r="Y108"/>
      <c r="Z108"/>
      <c r="AA108"/>
      <c r="AB108"/>
      <c r="AC108"/>
    </row>
    <row r="109" spans="1:29" s="557" customFormat="1" ht="15" customHeight="1">
      <c r="A109" s="578" t="s">
        <v>1513</v>
      </c>
      <c r="B109" s="586">
        <v>8032</v>
      </c>
      <c r="C109" s="578" t="s">
        <v>666</v>
      </c>
      <c r="D109" s="587"/>
      <c r="E109" s="577">
        <v>272</v>
      </c>
      <c r="F109" s="588">
        <v>2245</v>
      </c>
      <c r="G109" s="589">
        <v>4412</v>
      </c>
      <c r="H109" s="588">
        <v>6929</v>
      </c>
      <c r="I109" s="590">
        <v>126.02573529411765</v>
      </c>
      <c r="J109" s="590">
        <v>98.558129175946547</v>
      </c>
      <c r="K109" s="590">
        <v>80.990707162284679</v>
      </c>
      <c r="L109" s="591">
        <v>88.450425746861015</v>
      </c>
      <c r="M109" s="588">
        <v>34279</v>
      </c>
      <c r="N109" s="588">
        <v>221263</v>
      </c>
      <c r="O109" s="588">
        <v>357331</v>
      </c>
      <c r="P109" s="588">
        <v>612873</v>
      </c>
      <c r="Q109"/>
      <c r="R109"/>
      <c r="S109"/>
      <c r="T109"/>
      <c r="U109"/>
      <c r="V109"/>
      <c r="W109"/>
      <c r="X109"/>
      <c r="Y109"/>
      <c r="Z109"/>
      <c r="AA109"/>
      <c r="AB109"/>
      <c r="AC109"/>
    </row>
    <row r="110" spans="1:29" s="557" customFormat="1" ht="15" customHeight="1">
      <c r="A110" s="578" t="s">
        <v>1514</v>
      </c>
      <c r="B110" s="586">
        <v>8049</v>
      </c>
      <c r="C110" s="578" t="s">
        <v>666</v>
      </c>
      <c r="D110" s="587"/>
      <c r="E110" s="577">
        <v>543</v>
      </c>
      <c r="F110" s="588">
        <v>4248</v>
      </c>
      <c r="G110" s="589">
        <v>13586</v>
      </c>
      <c r="H110" s="588">
        <v>18377</v>
      </c>
      <c r="I110" s="590">
        <v>277.49723756906076</v>
      </c>
      <c r="J110" s="590">
        <v>54.119585687382298</v>
      </c>
      <c r="K110" s="590">
        <v>54.119682025614601</v>
      </c>
      <c r="L110" s="591">
        <v>60.719976057027807</v>
      </c>
      <c r="M110" s="588">
        <v>150681</v>
      </c>
      <c r="N110" s="588">
        <v>229900</v>
      </c>
      <c r="O110" s="588">
        <v>735270</v>
      </c>
      <c r="P110" s="588">
        <v>1115851</v>
      </c>
      <c r="Q110"/>
      <c r="R110"/>
      <c r="S110"/>
      <c r="T110"/>
      <c r="U110"/>
      <c r="V110"/>
      <c r="W110"/>
      <c r="X110"/>
      <c r="Y110"/>
      <c r="Z110"/>
      <c r="AA110"/>
      <c r="AB110"/>
      <c r="AC110"/>
    </row>
    <row r="111" spans="1:29" s="557" customFormat="1" ht="15" customHeight="1">
      <c r="A111" s="578" t="s">
        <v>1515</v>
      </c>
      <c r="B111" s="586">
        <v>8180</v>
      </c>
      <c r="C111" s="578" t="s">
        <v>657</v>
      </c>
      <c r="D111" s="587" t="s">
        <v>1295</v>
      </c>
      <c r="E111" s="577">
        <v>184</v>
      </c>
      <c r="F111" s="588">
        <v>646</v>
      </c>
      <c r="G111" s="589">
        <v>1088</v>
      </c>
      <c r="H111" s="588">
        <v>1918</v>
      </c>
      <c r="I111" s="590">
        <v>105.29891304347827</v>
      </c>
      <c r="J111" s="590">
        <v>103.1811145510836</v>
      </c>
      <c r="K111" s="590">
        <v>89.652573529411768</v>
      </c>
      <c r="L111" s="591">
        <v>95.710114702815432</v>
      </c>
      <c r="M111" s="588">
        <v>19375</v>
      </c>
      <c r="N111" s="588">
        <v>66655</v>
      </c>
      <c r="O111" s="588">
        <v>97542</v>
      </c>
      <c r="P111" s="588">
        <v>183572</v>
      </c>
      <c r="Q111"/>
      <c r="R111"/>
      <c r="S111"/>
      <c r="T111"/>
      <c r="U111"/>
      <c r="V111"/>
      <c r="W111"/>
      <c r="X111"/>
      <c r="Y111"/>
      <c r="Z111"/>
      <c r="AA111"/>
      <c r="AB111"/>
      <c r="AC111"/>
    </row>
    <row r="112" spans="1:29" s="557" customFormat="1" ht="15" customHeight="1">
      <c r="A112" s="578" t="s">
        <v>1516</v>
      </c>
      <c r="B112" s="586">
        <v>8476</v>
      </c>
      <c r="C112" s="578" t="s">
        <v>1517</v>
      </c>
      <c r="D112" s="587" t="s">
        <v>1295</v>
      </c>
      <c r="E112" s="577">
        <v>47</v>
      </c>
      <c r="F112" s="588">
        <v>95</v>
      </c>
      <c r="G112" s="589">
        <v>520</v>
      </c>
      <c r="H112" s="588">
        <v>662</v>
      </c>
      <c r="I112" s="590">
        <v>102.12765957446808</v>
      </c>
      <c r="J112" s="590">
        <v>97.89473684210526</v>
      </c>
      <c r="K112" s="590">
        <v>79.807692307692307</v>
      </c>
      <c r="L112" s="591">
        <v>83.987915407854985</v>
      </c>
      <c r="M112" s="588">
        <v>4800</v>
      </c>
      <c r="N112" s="588">
        <v>9300</v>
      </c>
      <c r="O112" s="588">
        <v>41500</v>
      </c>
      <c r="P112" s="588">
        <v>55600</v>
      </c>
      <c r="Q112"/>
      <c r="R112"/>
      <c r="S112"/>
      <c r="T112"/>
      <c r="U112"/>
      <c r="V112"/>
      <c r="W112"/>
      <c r="X112"/>
      <c r="Y112"/>
      <c r="Z112"/>
      <c r="AA112"/>
      <c r="AB112"/>
      <c r="AC112"/>
    </row>
    <row r="113" spans="1:29" s="557" customFormat="1" ht="15" customHeight="1">
      <c r="A113" s="578" t="s">
        <v>1518</v>
      </c>
      <c r="B113" s="586">
        <v>8008</v>
      </c>
      <c r="C113" s="578" t="s">
        <v>666</v>
      </c>
      <c r="D113" s="587"/>
      <c r="E113" s="577">
        <v>1347</v>
      </c>
      <c r="F113" s="588">
        <v>7642</v>
      </c>
      <c r="G113" s="589">
        <v>35145</v>
      </c>
      <c r="H113" s="588">
        <v>44134</v>
      </c>
      <c r="I113" s="590">
        <v>111.1818856718634</v>
      </c>
      <c r="J113" s="590">
        <v>92.62235017011254</v>
      </c>
      <c r="K113" s="590">
        <v>85.035140133731687</v>
      </c>
      <c r="L113" s="591">
        <v>87.146916209724935</v>
      </c>
      <c r="M113" s="588">
        <v>149762</v>
      </c>
      <c r="N113" s="588">
        <v>707820</v>
      </c>
      <c r="O113" s="588">
        <v>2988560</v>
      </c>
      <c r="P113" s="588">
        <v>3846142</v>
      </c>
      <c r="Q113"/>
      <c r="R113"/>
      <c r="S113"/>
      <c r="T113"/>
      <c r="U113"/>
      <c r="V113"/>
      <c r="W113"/>
      <c r="X113"/>
      <c r="Y113"/>
      <c r="Z113"/>
      <c r="AA113"/>
      <c r="AB113"/>
      <c r="AC113"/>
    </row>
    <row r="114" spans="1:29" s="557" customFormat="1" ht="15" customHeight="1">
      <c r="A114" s="578" t="s">
        <v>1519</v>
      </c>
      <c r="B114" s="586">
        <v>8046</v>
      </c>
      <c r="C114" s="578" t="s">
        <v>666</v>
      </c>
      <c r="D114" s="587"/>
      <c r="E114" s="577">
        <v>46</v>
      </c>
      <c r="F114" s="588">
        <v>171</v>
      </c>
      <c r="G114" s="589">
        <v>1548</v>
      </c>
      <c r="H114" s="588">
        <v>1765</v>
      </c>
      <c r="I114" s="590">
        <v>80.565217391304344</v>
      </c>
      <c r="J114" s="590">
        <v>78.181286549707607</v>
      </c>
      <c r="K114" s="590">
        <v>67.967054263565885</v>
      </c>
      <c r="L114" s="591">
        <v>69.284985835694044</v>
      </c>
      <c r="M114" s="588">
        <v>3706</v>
      </c>
      <c r="N114" s="588">
        <v>13369</v>
      </c>
      <c r="O114" s="588">
        <v>105213</v>
      </c>
      <c r="P114" s="588">
        <v>122288</v>
      </c>
      <c r="Q114"/>
      <c r="R114"/>
      <c r="S114"/>
      <c r="T114"/>
      <c r="U114"/>
      <c r="V114"/>
      <c r="W114"/>
      <c r="X114"/>
      <c r="Y114"/>
      <c r="Z114"/>
      <c r="AA114"/>
      <c r="AB114"/>
      <c r="AC114"/>
    </row>
    <row r="115" spans="1:29" s="557" customFormat="1" ht="15" customHeight="1">
      <c r="A115" s="578" t="s">
        <v>1520</v>
      </c>
      <c r="B115" s="586">
        <v>8057</v>
      </c>
      <c r="C115" s="578" t="s">
        <v>666</v>
      </c>
      <c r="D115" s="587"/>
      <c r="E115" s="577">
        <v>206</v>
      </c>
      <c r="F115" s="588">
        <v>2829</v>
      </c>
      <c r="G115" s="589">
        <v>7682</v>
      </c>
      <c r="H115" s="588">
        <v>10717</v>
      </c>
      <c r="I115" s="590">
        <v>102.50970873786407</v>
      </c>
      <c r="J115" s="590">
        <v>101.1558854718982</v>
      </c>
      <c r="K115" s="590">
        <v>88.354334808643586</v>
      </c>
      <c r="L115" s="591">
        <v>92.005691891387514</v>
      </c>
      <c r="M115" s="588">
        <v>21117</v>
      </c>
      <c r="N115" s="588">
        <v>286170</v>
      </c>
      <c r="O115" s="588">
        <v>678738</v>
      </c>
      <c r="P115" s="588">
        <v>986025</v>
      </c>
      <c r="Q115"/>
      <c r="R115"/>
      <c r="S115"/>
      <c r="T115"/>
      <c r="U115"/>
      <c r="V115"/>
      <c r="W115"/>
      <c r="X115"/>
      <c r="Y115"/>
      <c r="Z115"/>
      <c r="AA115"/>
      <c r="AB115"/>
      <c r="AC115"/>
    </row>
    <row r="116" spans="1:29" s="557" customFormat="1" ht="15" customHeight="1">
      <c r="A116" s="578"/>
      <c r="B116" s="578"/>
      <c r="C116" s="578"/>
      <c r="D116" s="605"/>
      <c r="E116" s="577"/>
      <c r="F116" s="588"/>
      <c r="G116" s="589"/>
      <c r="H116" s="588"/>
      <c r="I116" s="590"/>
      <c r="J116" s="590"/>
      <c r="K116" s="590"/>
      <c r="L116" s="591"/>
      <c r="M116" s="588"/>
      <c r="N116" s="588"/>
      <c r="O116" s="588"/>
      <c r="P116" s="588"/>
      <c r="Q116"/>
      <c r="R116"/>
      <c r="S116"/>
      <c r="T116"/>
      <c r="U116"/>
      <c r="V116"/>
      <c r="W116"/>
      <c r="X116"/>
      <c r="Y116"/>
      <c r="Z116"/>
      <c r="AA116"/>
      <c r="AB116"/>
      <c r="AC116"/>
    </row>
    <row r="117" spans="1:29" s="613" customFormat="1" ht="23.25" customHeight="1">
      <c r="A117" s="606" t="s">
        <v>653</v>
      </c>
      <c r="B117" s="606"/>
      <c r="C117" s="606"/>
      <c r="D117" s="607"/>
      <c r="E117" s="608">
        <v>33223.002</v>
      </c>
      <c r="F117" s="609">
        <v>206598.00400000002</v>
      </c>
      <c r="G117" s="610">
        <v>618200.00199999998</v>
      </c>
      <c r="H117" s="609">
        <v>858021.00800000003</v>
      </c>
      <c r="I117" s="611">
        <v>112.77280120562254</v>
      </c>
      <c r="J117" s="611">
        <v>94.878777241236065</v>
      </c>
      <c r="K117" s="611">
        <v>85.984967369831878</v>
      </c>
      <c r="L117" s="612">
        <v>89.163695628300971</v>
      </c>
      <c r="M117" s="609">
        <v>3746651</v>
      </c>
      <c r="N117" s="609">
        <v>19601766</v>
      </c>
      <c r="O117" s="609">
        <v>53155907</v>
      </c>
      <c r="P117" s="609">
        <v>76504324</v>
      </c>
      <c r="Q117"/>
      <c r="R117"/>
      <c r="S117"/>
      <c r="T117"/>
      <c r="U117"/>
      <c r="V117"/>
      <c r="W117"/>
      <c r="X117"/>
      <c r="Y117"/>
      <c r="Z117"/>
      <c r="AA117"/>
      <c r="AB117"/>
      <c r="AC117"/>
    </row>
    <row r="118" spans="1:29" s="557" customFormat="1" ht="15">
      <c r="A118" s="413"/>
      <c r="B118" s="413"/>
      <c r="C118" s="413"/>
      <c r="D118" s="582"/>
      <c r="E118" s="413"/>
      <c r="F118" s="413"/>
      <c r="G118" s="413"/>
      <c r="H118" s="413"/>
      <c r="I118" s="413"/>
      <c r="J118" s="413"/>
      <c r="K118" s="413"/>
      <c r="L118" s="413"/>
      <c r="M118" s="413"/>
      <c r="N118" s="413"/>
      <c r="O118" s="413"/>
      <c r="P118" s="413"/>
      <c r="Q118"/>
      <c r="R118"/>
      <c r="S118"/>
      <c r="T118"/>
      <c r="U118"/>
      <c r="V118"/>
      <c r="W118"/>
      <c r="X118"/>
      <c r="Y118"/>
      <c r="Z118"/>
      <c r="AA118"/>
      <c r="AB118"/>
      <c r="AC118"/>
    </row>
    <row r="119" spans="1:29">
      <c r="A119" s="423" t="s">
        <v>1394</v>
      </c>
      <c r="B119" s="423"/>
      <c r="C119" s="423"/>
    </row>
    <row r="120" spans="1:29" s="423" customFormat="1">
      <c r="E120" s="238"/>
      <c r="Q120"/>
      <c r="R120"/>
      <c r="S120"/>
      <c r="T120"/>
      <c r="U120"/>
      <c r="V120"/>
      <c r="W120"/>
      <c r="X120"/>
      <c r="Y120"/>
      <c r="Z120"/>
      <c r="AA120"/>
      <c r="AB120"/>
      <c r="AC120"/>
    </row>
    <row r="121" spans="1:29" s="423" customFormat="1">
      <c r="A121" s="423" t="s">
        <v>1395</v>
      </c>
      <c r="D121" s="551"/>
      <c r="E121" s="551"/>
      <c r="Q121"/>
      <c r="R121"/>
      <c r="S121"/>
      <c r="T121"/>
      <c r="U121"/>
      <c r="V121"/>
      <c r="W121"/>
      <c r="X121"/>
      <c r="Y121"/>
      <c r="Z121"/>
      <c r="AA121"/>
      <c r="AB121"/>
      <c r="AC121"/>
    </row>
    <row r="122" spans="1:29" s="423" customFormat="1">
      <c r="B122" s="580"/>
      <c r="C122" s="580"/>
      <c r="D122" s="551"/>
      <c r="E122" s="551"/>
      <c r="Q122"/>
      <c r="R122"/>
      <c r="S122"/>
      <c r="T122"/>
      <c r="U122"/>
      <c r="V122"/>
      <c r="W122"/>
      <c r="X122"/>
      <c r="Y122"/>
      <c r="Z122"/>
      <c r="AA122"/>
      <c r="AB122"/>
      <c r="AC122"/>
    </row>
    <row r="123" spans="1:29" s="534" customFormat="1">
      <c r="A123" s="423"/>
      <c r="D123" s="423"/>
      <c r="Q123"/>
      <c r="R123"/>
      <c r="S123"/>
      <c r="T123"/>
      <c r="U123"/>
      <c r="V123"/>
      <c r="W123"/>
      <c r="X123"/>
      <c r="Y123"/>
      <c r="Z123"/>
      <c r="AA123"/>
      <c r="AB123"/>
      <c r="AC123"/>
    </row>
  </sheetData>
  <mergeCells count="3">
    <mergeCell ref="E4:H4"/>
    <mergeCell ref="I4:L4"/>
    <mergeCell ref="M4:P4"/>
  </mergeCells>
  <pageMargins left="0.70866141732283472" right="0.70866141732283472" top="0.78740157480314965" bottom="0.78740157480314965" header="0.31496062992125984" footer="0.31496062992125984"/>
  <pageSetup paperSize="9" scale="59"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heetViews>
  <sheetFormatPr baseColWidth="10" defaultColWidth="11.42578125" defaultRowHeight="12.75"/>
  <cols>
    <col min="1" max="1" width="10.7109375" style="67" customWidth="1"/>
    <col min="2" max="2" width="20.85546875" style="67" customWidth="1"/>
    <col min="3" max="3" width="8.5703125" style="66" customWidth="1"/>
    <col min="4" max="4" width="9.7109375" style="66" customWidth="1"/>
    <col min="5" max="5" width="8.28515625" style="66" bestFit="1" customWidth="1"/>
    <col min="6" max="7" width="9.7109375" style="66" customWidth="1"/>
    <col min="8" max="8" width="10.7109375" style="66" bestFit="1" customWidth="1"/>
    <col min="9" max="10" width="9.7109375" style="66" customWidth="1"/>
    <col min="11" max="20" width="10.85546875" customWidth="1"/>
    <col min="21" max="16384" width="11.42578125" style="67"/>
  </cols>
  <sheetData>
    <row r="1" spans="1:20" ht="15.75">
      <c r="A1" s="14" t="s">
        <v>680</v>
      </c>
      <c r="B1" s="7"/>
    </row>
    <row r="2" spans="1:20" ht="18.75">
      <c r="A2" s="8" t="s">
        <v>299</v>
      </c>
      <c r="B2" s="68"/>
    </row>
    <row r="3" spans="1:20" ht="15">
      <c r="A3" s="14" t="s">
        <v>681</v>
      </c>
      <c r="B3" s="68"/>
    </row>
    <row r="4" spans="1:20" s="12" customFormat="1" ht="30">
      <c r="A4" s="16"/>
      <c r="B4" s="15"/>
      <c r="C4" s="50" t="s">
        <v>682</v>
      </c>
      <c r="D4" s="50" t="s">
        <v>683</v>
      </c>
      <c r="E4" s="50" t="s">
        <v>684</v>
      </c>
      <c r="F4" s="50" t="s">
        <v>685</v>
      </c>
      <c r="G4" s="50" t="s">
        <v>686</v>
      </c>
      <c r="H4" s="50" t="s">
        <v>687</v>
      </c>
      <c r="I4" s="50" t="s">
        <v>688</v>
      </c>
      <c r="J4" s="69" t="s">
        <v>653</v>
      </c>
      <c r="K4"/>
      <c r="L4"/>
      <c r="M4"/>
      <c r="N4"/>
      <c r="O4"/>
      <c r="P4"/>
      <c r="Q4"/>
      <c r="R4"/>
      <c r="S4"/>
      <c r="T4"/>
    </row>
    <row r="5" spans="1:20" ht="15">
      <c r="A5" s="40" t="s">
        <v>689</v>
      </c>
      <c r="B5" s="19"/>
      <c r="C5" s="19"/>
      <c r="D5" s="19"/>
      <c r="E5" s="19"/>
      <c r="F5" s="19"/>
      <c r="G5" s="19"/>
      <c r="H5" s="19"/>
      <c r="I5" s="19"/>
      <c r="J5" s="19"/>
    </row>
    <row r="6" spans="1:20">
      <c r="A6" s="20"/>
      <c r="B6" s="19"/>
      <c r="C6" s="19"/>
      <c r="D6" s="19"/>
      <c r="E6" s="19"/>
      <c r="F6" s="19"/>
      <c r="G6" s="19"/>
      <c r="H6" s="19"/>
      <c r="I6" s="19"/>
      <c r="J6" s="19"/>
    </row>
    <row r="7" spans="1:20" s="35" customFormat="1" ht="15">
      <c r="A7" s="40" t="s">
        <v>653</v>
      </c>
      <c r="B7" s="70"/>
      <c r="C7" s="54">
        <f t="shared" ref="C7:I7" si="0">SUM(C9:C14)</f>
        <v>35</v>
      </c>
      <c r="D7" s="54">
        <f t="shared" si="0"/>
        <v>46</v>
      </c>
      <c r="E7" s="54">
        <f t="shared" si="0"/>
        <v>41</v>
      </c>
      <c r="F7" s="54">
        <f t="shared" si="0"/>
        <v>26</v>
      </c>
      <c r="G7" s="54">
        <f t="shared" si="0"/>
        <v>29</v>
      </c>
      <c r="H7" s="54">
        <f t="shared" si="0"/>
        <v>48</v>
      </c>
      <c r="I7" s="54">
        <f t="shared" si="0"/>
        <v>12</v>
      </c>
      <c r="J7" s="54">
        <f>SUM(C7:I7)</f>
        <v>237</v>
      </c>
      <c r="K7"/>
      <c r="L7"/>
      <c r="M7"/>
      <c r="N7"/>
      <c r="O7"/>
      <c r="P7"/>
      <c r="Q7"/>
      <c r="R7"/>
      <c r="S7"/>
      <c r="T7"/>
    </row>
    <row r="8" spans="1:20">
      <c r="A8" s="9"/>
      <c r="B8" s="34"/>
      <c r="C8" s="71"/>
      <c r="D8" s="71"/>
      <c r="E8" s="71"/>
      <c r="F8" s="71"/>
      <c r="G8" s="71"/>
      <c r="H8" s="71"/>
      <c r="I8" s="71"/>
      <c r="J8" s="72"/>
    </row>
    <row r="9" spans="1:20" s="35" customFormat="1" ht="15" customHeight="1">
      <c r="A9" s="42" t="s">
        <v>690</v>
      </c>
      <c r="B9" s="55"/>
      <c r="C9" s="56">
        <v>0</v>
      </c>
      <c r="D9" s="56">
        <v>1</v>
      </c>
      <c r="E9" s="56">
        <v>0</v>
      </c>
      <c r="F9" s="56">
        <v>0</v>
      </c>
      <c r="G9" s="56">
        <v>1</v>
      </c>
      <c r="H9" s="56">
        <v>7</v>
      </c>
      <c r="I9" s="56">
        <v>7</v>
      </c>
      <c r="J9" s="73">
        <f t="shared" ref="J9:J14" si="1">SUM(C9:I9)</f>
        <v>16</v>
      </c>
      <c r="K9"/>
      <c r="L9"/>
      <c r="M9"/>
      <c r="N9"/>
      <c r="O9"/>
      <c r="P9"/>
      <c r="Q9"/>
      <c r="R9"/>
      <c r="S9"/>
      <c r="T9"/>
    </row>
    <row r="10" spans="1:20" s="35" customFormat="1" ht="15" customHeight="1">
      <c r="A10" s="42" t="s">
        <v>691</v>
      </c>
      <c r="B10" s="55"/>
      <c r="C10" s="56">
        <v>5</v>
      </c>
      <c r="D10" s="56">
        <v>14</v>
      </c>
      <c r="E10" s="56">
        <v>4</v>
      </c>
      <c r="F10" s="56">
        <v>3</v>
      </c>
      <c r="G10" s="56">
        <v>1</v>
      </c>
      <c r="H10" s="56">
        <v>10</v>
      </c>
      <c r="I10" s="56">
        <v>3</v>
      </c>
      <c r="J10" s="73">
        <f t="shared" si="1"/>
        <v>40</v>
      </c>
      <c r="K10"/>
      <c r="L10"/>
      <c r="M10"/>
      <c r="N10"/>
      <c r="O10"/>
      <c r="P10"/>
      <c r="Q10"/>
      <c r="R10"/>
      <c r="S10"/>
      <c r="T10"/>
    </row>
    <row r="11" spans="1:20" s="35" customFormat="1" ht="15" customHeight="1">
      <c r="A11" s="42" t="s">
        <v>692</v>
      </c>
      <c r="B11" s="55"/>
      <c r="C11" s="56">
        <v>0</v>
      </c>
      <c r="D11" s="56">
        <v>7</v>
      </c>
      <c r="E11" s="56">
        <v>16</v>
      </c>
      <c r="F11" s="56">
        <v>11</v>
      </c>
      <c r="G11" s="56">
        <v>15</v>
      </c>
      <c r="H11" s="56">
        <v>17</v>
      </c>
      <c r="I11" s="56">
        <v>1</v>
      </c>
      <c r="J11" s="73">
        <f t="shared" si="1"/>
        <v>67</v>
      </c>
      <c r="K11"/>
      <c r="L11"/>
      <c r="M11"/>
      <c r="N11"/>
      <c r="O11"/>
      <c r="P11"/>
      <c r="Q11"/>
      <c r="R11"/>
      <c r="S11"/>
      <c r="T11"/>
    </row>
    <row r="12" spans="1:20" s="35" customFormat="1" ht="15" customHeight="1">
      <c r="A12" s="42" t="s">
        <v>693</v>
      </c>
      <c r="B12" s="55"/>
      <c r="C12" s="56">
        <v>16</v>
      </c>
      <c r="D12" s="56">
        <v>20</v>
      </c>
      <c r="E12" s="56">
        <v>20</v>
      </c>
      <c r="F12" s="56">
        <v>12</v>
      </c>
      <c r="G12" s="56">
        <v>11</v>
      </c>
      <c r="H12" s="56">
        <v>14</v>
      </c>
      <c r="I12" s="56">
        <v>1</v>
      </c>
      <c r="J12" s="73">
        <f t="shared" si="1"/>
        <v>94</v>
      </c>
      <c r="K12"/>
      <c r="L12"/>
      <c r="M12"/>
      <c r="N12"/>
      <c r="O12"/>
      <c r="P12"/>
      <c r="Q12"/>
      <c r="R12"/>
      <c r="S12"/>
      <c r="T12"/>
    </row>
    <row r="13" spans="1:20" s="35" customFormat="1" ht="15" customHeight="1">
      <c r="A13" s="42" t="s">
        <v>694</v>
      </c>
      <c r="B13" s="55"/>
      <c r="C13" s="56">
        <v>0</v>
      </c>
      <c r="D13" s="56">
        <v>1</v>
      </c>
      <c r="E13" s="56">
        <v>0</v>
      </c>
      <c r="F13" s="56">
        <v>0</v>
      </c>
      <c r="G13" s="56">
        <v>1</v>
      </c>
      <c r="H13" s="56">
        <v>0</v>
      </c>
      <c r="I13" s="56">
        <v>0</v>
      </c>
      <c r="J13" s="73">
        <f t="shared" si="1"/>
        <v>2</v>
      </c>
      <c r="K13"/>
      <c r="L13"/>
      <c r="M13"/>
      <c r="N13"/>
      <c r="O13"/>
      <c r="P13"/>
      <c r="Q13"/>
      <c r="R13"/>
      <c r="S13"/>
      <c r="T13"/>
    </row>
    <row r="14" spans="1:20" s="35" customFormat="1" ht="15" customHeight="1">
      <c r="A14" s="42" t="s">
        <v>695</v>
      </c>
      <c r="B14" s="55"/>
      <c r="C14" s="56">
        <v>14</v>
      </c>
      <c r="D14" s="56">
        <v>3</v>
      </c>
      <c r="E14" s="56">
        <v>1</v>
      </c>
      <c r="F14" s="56">
        <v>0</v>
      </c>
      <c r="G14" s="56">
        <v>0</v>
      </c>
      <c r="H14" s="56">
        <v>0</v>
      </c>
      <c r="I14" s="56">
        <v>0</v>
      </c>
      <c r="J14" s="73">
        <f t="shared" si="1"/>
        <v>18</v>
      </c>
      <c r="K14"/>
      <c r="L14"/>
      <c r="M14"/>
      <c r="N14"/>
      <c r="O14"/>
      <c r="P14"/>
      <c r="Q14"/>
      <c r="R14"/>
      <c r="S14"/>
      <c r="T14"/>
    </row>
    <row r="15" spans="1:20" s="35" customFormat="1" ht="15" customHeight="1">
      <c r="A15" s="74"/>
      <c r="B15" s="75"/>
      <c r="C15" s="76"/>
      <c r="D15" s="76"/>
      <c r="E15" s="76"/>
      <c r="F15" s="76"/>
      <c r="G15" s="76"/>
      <c r="H15" s="76"/>
      <c r="I15" s="76"/>
      <c r="J15" s="76"/>
      <c r="K15"/>
      <c r="L15"/>
      <c r="M15"/>
      <c r="N15"/>
      <c r="O15"/>
      <c r="P15"/>
      <c r="Q15"/>
      <c r="R15"/>
      <c r="S15"/>
      <c r="T15"/>
    </row>
    <row r="16" spans="1:20" s="35" customFormat="1" ht="15">
      <c r="A16" s="40" t="s">
        <v>696</v>
      </c>
      <c r="B16" s="75"/>
      <c r="C16" s="76"/>
      <c r="D16" s="76"/>
      <c r="E16" s="76"/>
      <c r="F16" s="76"/>
      <c r="G16" s="76"/>
      <c r="H16" s="76"/>
      <c r="I16" s="76"/>
      <c r="J16" s="76"/>
      <c r="K16"/>
      <c r="L16"/>
      <c r="M16"/>
      <c r="N16"/>
      <c r="O16"/>
      <c r="P16"/>
      <c r="Q16"/>
      <c r="R16"/>
      <c r="S16"/>
      <c r="T16"/>
    </row>
    <row r="17" spans="1:20" s="35" customFormat="1" ht="6" customHeight="1">
      <c r="A17" s="74"/>
      <c r="B17" s="75"/>
      <c r="C17" s="76"/>
      <c r="D17" s="76"/>
      <c r="E17" s="76"/>
      <c r="F17" s="76"/>
      <c r="G17" s="76"/>
      <c r="H17" s="76"/>
      <c r="I17" s="76"/>
      <c r="J17" s="76"/>
      <c r="K17"/>
      <c r="L17"/>
      <c r="M17"/>
      <c r="N17"/>
      <c r="O17"/>
      <c r="P17"/>
      <c r="Q17"/>
      <c r="R17"/>
      <c r="S17"/>
      <c r="T17"/>
    </row>
    <row r="18" spans="1:20" s="35" customFormat="1" ht="15">
      <c r="A18" s="40" t="s">
        <v>654</v>
      </c>
      <c r="B18" s="70"/>
      <c r="C18" s="54">
        <f>SUM(C20:C31)</f>
        <v>35</v>
      </c>
      <c r="D18" s="54">
        <f t="shared" ref="D18:I18" si="2">SUM(D20:D31)</f>
        <v>46</v>
      </c>
      <c r="E18" s="54">
        <f t="shared" si="2"/>
        <v>41</v>
      </c>
      <c r="F18" s="54">
        <f t="shared" si="2"/>
        <v>26</v>
      </c>
      <c r="G18" s="54">
        <f t="shared" si="2"/>
        <v>29</v>
      </c>
      <c r="H18" s="54">
        <f t="shared" si="2"/>
        <v>48</v>
      </c>
      <c r="I18" s="54">
        <f t="shared" si="2"/>
        <v>12</v>
      </c>
      <c r="J18" s="54">
        <f>SUM(C18:I18)</f>
        <v>237</v>
      </c>
      <c r="K18"/>
      <c r="L18"/>
      <c r="M18"/>
      <c r="N18"/>
      <c r="O18"/>
      <c r="P18"/>
      <c r="Q18"/>
      <c r="R18"/>
      <c r="S18"/>
      <c r="T18"/>
    </row>
    <row r="19" spans="1:20" s="35" customFormat="1" ht="3.75" customHeight="1">
      <c r="A19" s="42"/>
      <c r="B19" s="55"/>
      <c r="C19" s="77"/>
      <c r="D19" s="77"/>
      <c r="E19" s="77"/>
      <c r="F19" s="77"/>
      <c r="G19" s="77"/>
      <c r="H19" s="77"/>
      <c r="I19" s="77"/>
      <c r="J19" s="77"/>
      <c r="K19"/>
      <c r="L19"/>
      <c r="M19"/>
      <c r="N19"/>
      <c r="O19"/>
      <c r="P19"/>
      <c r="Q19"/>
      <c r="R19"/>
      <c r="S19"/>
      <c r="T19"/>
    </row>
    <row r="20" spans="1:20" s="35" customFormat="1" ht="15" customHeight="1">
      <c r="A20" s="42" t="s">
        <v>655</v>
      </c>
      <c r="B20" s="55"/>
      <c r="C20" s="56">
        <v>0</v>
      </c>
      <c r="D20" s="56">
        <v>0</v>
      </c>
      <c r="E20" s="56">
        <v>0</v>
      </c>
      <c r="F20" s="56">
        <v>1</v>
      </c>
      <c r="G20" s="56">
        <v>0</v>
      </c>
      <c r="H20" s="56">
        <v>2</v>
      </c>
      <c r="I20" s="56">
        <v>0</v>
      </c>
      <c r="J20" s="73">
        <f t="shared" ref="J20:J31" si="3">SUM(C20:I20)</f>
        <v>3</v>
      </c>
      <c r="K20"/>
      <c r="L20"/>
      <c r="M20"/>
      <c r="N20"/>
      <c r="O20"/>
      <c r="P20"/>
      <c r="Q20"/>
      <c r="R20"/>
      <c r="S20"/>
      <c r="T20"/>
    </row>
    <row r="21" spans="1:20" s="35" customFormat="1" ht="15" customHeight="1">
      <c r="A21" s="42" t="s">
        <v>656</v>
      </c>
      <c r="B21" s="55"/>
      <c r="C21" s="56">
        <v>0</v>
      </c>
      <c r="D21" s="56">
        <v>0</v>
      </c>
      <c r="E21" s="56">
        <v>3</v>
      </c>
      <c r="F21" s="56">
        <v>2</v>
      </c>
      <c r="G21" s="56">
        <v>0</v>
      </c>
      <c r="H21" s="56">
        <v>0</v>
      </c>
      <c r="I21" s="56">
        <v>0</v>
      </c>
      <c r="J21" s="73">
        <f t="shared" si="3"/>
        <v>5</v>
      </c>
      <c r="K21"/>
      <c r="L21"/>
      <c r="M21"/>
      <c r="N21"/>
      <c r="O21"/>
      <c r="P21"/>
      <c r="Q21"/>
      <c r="R21"/>
      <c r="S21"/>
      <c r="T21"/>
    </row>
    <row r="22" spans="1:20" s="35" customFormat="1" ht="15" customHeight="1">
      <c r="A22" s="42" t="s">
        <v>657</v>
      </c>
      <c r="B22" s="55"/>
      <c r="C22" s="56">
        <v>2</v>
      </c>
      <c r="D22" s="56">
        <v>0</v>
      </c>
      <c r="E22" s="56">
        <v>5</v>
      </c>
      <c r="F22" s="56">
        <v>2</v>
      </c>
      <c r="G22" s="56">
        <v>1</v>
      </c>
      <c r="H22" s="56">
        <v>4</v>
      </c>
      <c r="I22" s="56">
        <v>1</v>
      </c>
      <c r="J22" s="73">
        <f t="shared" si="3"/>
        <v>15</v>
      </c>
      <c r="K22"/>
      <c r="L22"/>
      <c r="M22"/>
      <c r="N22"/>
      <c r="O22"/>
      <c r="P22"/>
      <c r="Q22"/>
      <c r="R22"/>
      <c r="S22"/>
      <c r="T22"/>
    </row>
    <row r="23" spans="1:20" s="35" customFormat="1" ht="15" customHeight="1">
      <c r="A23" s="42" t="s">
        <v>658</v>
      </c>
      <c r="B23" s="55"/>
      <c r="C23" s="56">
        <v>2</v>
      </c>
      <c r="D23" s="56">
        <v>2</v>
      </c>
      <c r="E23" s="56">
        <v>4</v>
      </c>
      <c r="F23" s="56">
        <v>1</v>
      </c>
      <c r="G23" s="56">
        <v>0</v>
      </c>
      <c r="H23" s="56">
        <v>0</v>
      </c>
      <c r="I23" s="56">
        <v>1</v>
      </c>
      <c r="J23" s="73">
        <f t="shared" si="3"/>
        <v>10</v>
      </c>
      <c r="K23"/>
      <c r="L23"/>
      <c r="M23"/>
      <c r="N23"/>
      <c r="O23"/>
      <c r="P23"/>
      <c r="Q23"/>
      <c r="R23"/>
      <c r="S23"/>
      <c r="T23"/>
    </row>
    <row r="24" spans="1:20" s="35" customFormat="1" ht="15" customHeight="1">
      <c r="A24" s="42" t="s">
        <v>659</v>
      </c>
      <c r="B24" s="55"/>
      <c r="C24" s="56">
        <v>1</v>
      </c>
      <c r="D24" s="56">
        <v>3</v>
      </c>
      <c r="E24" s="56">
        <v>0</v>
      </c>
      <c r="F24" s="56">
        <v>2</v>
      </c>
      <c r="G24" s="56">
        <v>3</v>
      </c>
      <c r="H24" s="56">
        <v>2</v>
      </c>
      <c r="I24" s="56">
        <v>0</v>
      </c>
      <c r="J24" s="73">
        <f t="shared" si="3"/>
        <v>11</v>
      </c>
      <c r="K24"/>
      <c r="L24"/>
      <c r="M24"/>
      <c r="N24"/>
      <c r="O24"/>
      <c r="P24"/>
      <c r="Q24"/>
      <c r="R24"/>
      <c r="S24"/>
      <c r="T24"/>
    </row>
    <row r="25" spans="1:20" s="35" customFormat="1" ht="15" customHeight="1">
      <c r="A25" s="42" t="s">
        <v>660</v>
      </c>
      <c r="B25" s="55"/>
      <c r="C25" s="56">
        <v>7</v>
      </c>
      <c r="D25" s="56">
        <v>4</v>
      </c>
      <c r="E25" s="56">
        <v>5</v>
      </c>
      <c r="F25" s="56">
        <v>1</v>
      </c>
      <c r="G25" s="56">
        <v>1</v>
      </c>
      <c r="H25" s="56">
        <v>5</v>
      </c>
      <c r="I25" s="56">
        <v>1</v>
      </c>
      <c r="J25" s="73">
        <f t="shared" si="3"/>
        <v>24</v>
      </c>
      <c r="K25"/>
      <c r="L25"/>
      <c r="M25"/>
      <c r="N25"/>
      <c r="O25"/>
      <c r="P25"/>
      <c r="Q25"/>
      <c r="R25"/>
      <c r="S25"/>
      <c r="T25"/>
    </row>
    <row r="26" spans="1:20" s="35" customFormat="1" ht="15" customHeight="1">
      <c r="A26" s="42" t="s">
        <v>661</v>
      </c>
      <c r="B26" s="55"/>
      <c r="C26" s="56">
        <v>2</v>
      </c>
      <c r="D26" s="56">
        <v>4</v>
      </c>
      <c r="E26" s="56">
        <v>3</v>
      </c>
      <c r="F26" s="56">
        <v>5</v>
      </c>
      <c r="G26" s="56">
        <v>0</v>
      </c>
      <c r="H26" s="56">
        <v>5</v>
      </c>
      <c r="I26" s="56">
        <v>1</v>
      </c>
      <c r="J26" s="73">
        <f t="shared" si="3"/>
        <v>20</v>
      </c>
      <c r="K26"/>
      <c r="L26"/>
      <c r="M26"/>
      <c r="N26"/>
      <c r="O26"/>
      <c r="P26"/>
      <c r="Q26"/>
      <c r="R26"/>
      <c r="S26"/>
      <c r="T26"/>
    </row>
    <row r="27" spans="1:20" s="35" customFormat="1" ht="15" customHeight="1">
      <c r="A27" s="42" t="s">
        <v>662</v>
      </c>
      <c r="B27" s="55"/>
      <c r="C27" s="56">
        <v>2</v>
      </c>
      <c r="D27" s="56">
        <v>6</v>
      </c>
      <c r="E27" s="56">
        <v>6</v>
      </c>
      <c r="F27" s="56">
        <v>2</v>
      </c>
      <c r="G27" s="56">
        <v>1</v>
      </c>
      <c r="H27" s="56">
        <v>8</v>
      </c>
      <c r="I27" s="56">
        <v>0</v>
      </c>
      <c r="J27" s="73">
        <f t="shared" si="3"/>
        <v>25</v>
      </c>
      <c r="K27"/>
      <c r="L27"/>
      <c r="M27"/>
      <c r="N27"/>
      <c r="O27"/>
      <c r="P27"/>
      <c r="Q27"/>
      <c r="R27"/>
      <c r="S27"/>
      <c r="T27"/>
    </row>
    <row r="28" spans="1:20" s="35" customFormat="1" ht="15" customHeight="1">
      <c r="A28" s="42" t="s">
        <v>663</v>
      </c>
      <c r="B28" s="55"/>
      <c r="C28" s="56">
        <v>0</v>
      </c>
      <c r="D28" s="56">
        <v>4</v>
      </c>
      <c r="E28" s="56">
        <v>2</v>
      </c>
      <c r="F28" s="56">
        <v>0</v>
      </c>
      <c r="G28" s="56">
        <v>2</v>
      </c>
      <c r="H28" s="56">
        <v>2</v>
      </c>
      <c r="I28" s="56">
        <v>0</v>
      </c>
      <c r="J28" s="73">
        <f t="shared" si="3"/>
        <v>10</v>
      </c>
      <c r="K28"/>
      <c r="L28"/>
      <c r="M28"/>
      <c r="N28"/>
      <c r="O28"/>
      <c r="P28"/>
      <c r="Q28"/>
      <c r="R28"/>
      <c r="S28"/>
      <c r="T28"/>
    </row>
    <row r="29" spans="1:20" s="35" customFormat="1" ht="15" customHeight="1">
      <c r="A29" s="42" t="s">
        <v>664</v>
      </c>
      <c r="B29" s="55"/>
      <c r="C29" s="56">
        <v>3</v>
      </c>
      <c r="D29" s="56">
        <v>3</v>
      </c>
      <c r="E29" s="56">
        <v>1</v>
      </c>
      <c r="F29" s="56">
        <v>3</v>
      </c>
      <c r="G29" s="56">
        <v>2</v>
      </c>
      <c r="H29" s="56">
        <v>1</v>
      </c>
      <c r="I29" s="56">
        <v>2</v>
      </c>
      <c r="J29" s="73">
        <f t="shared" si="3"/>
        <v>15</v>
      </c>
      <c r="K29"/>
      <c r="L29"/>
      <c r="M29"/>
      <c r="N29"/>
      <c r="O29"/>
      <c r="P29"/>
      <c r="Q29"/>
      <c r="R29"/>
      <c r="S29"/>
      <c r="T29"/>
    </row>
    <row r="30" spans="1:20" s="35" customFormat="1" ht="15" customHeight="1">
      <c r="A30" s="42" t="s">
        <v>665</v>
      </c>
      <c r="B30" s="55"/>
      <c r="C30" s="56">
        <v>5</v>
      </c>
      <c r="D30" s="56">
        <v>3</v>
      </c>
      <c r="E30" s="56">
        <v>0</v>
      </c>
      <c r="F30" s="56">
        <v>0</v>
      </c>
      <c r="G30" s="56">
        <v>1</v>
      </c>
      <c r="H30" s="56">
        <v>5</v>
      </c>
      <c r="I30" s="56">
        <v>1</v>
      </c>
      <c r="J30" s="73">
        <f t="shared" si="3"/>
        <v>15</v>
      </c>
      <c r="K30"/>
      <c r="L30"/>
      <c r="M30"/>
      <c r="N30"/>
      <c r="O30"/>
      <c r="P30"/>
      <c r="Q30"/>
      <c r="R30"/>
      <c r="S30"/>
      <c r="T30"/>
    </row>
    <row r="31" spans="1:20" s="35" customFormat="1" ht="15" customHeight="1">
      <c r="A31" s="42" t="s">
        <v>666</v>
      </c>
      <c r="B31" s="55"/>
      <c r="C31" s="56">
        <v>11</v>
      </c>
      <c r="D31" s="56">
        <v>17</v>
      </c>
      <c r="E31" s="56">
        <v>12</v>
      </c>
      <c r="F31" s="56">
        <v>7</v>
      </c>
      <c r="G31" s="56">
        <v>18</v>
      </c>
      <c r="H31" s="56">
        <v>14</v>
      </c>
      <c r="I31" s="56">
        <v>5</v>
      </c>
      <c r="J31" s="73">
        <f t="shared" si="3"/>
        <v>84</v>
      </c>
      <c r="K31"/>
      <c r="L31"/>
      <c r="M31"/>
      <c r="N31"/>
      <c r="O31"/>
      <c r="P31"/>
      <c r="Q31"/>
      <c r="R31"/>
      <c r="S31"/>
      <c r="T31"/>
    </row>
    <row r="32" spans="1:20" ht="15">
      <c r="A32" s="16"/>
      <c r="B32" s="16"/>
      <c r="C32" s="16"/>
      <c r="D32" s="16"/>
      <c r="E32" s="16"/>
      <c r="F32" s="16"/>
      <c r="G32" s="16"/>
      <c r="H32" s="16"/>
      <c r="I32" s="16"/>
      <c r="J32" s="16"/>
    </row>
    <row r="33" spans="1:1">
      <c r="A33" s="46" t="s">
        <v>667</v>
      </c>
    </row>
    <row r="34" spans="1:1">
      <c r="A34" s="62"/>
    </row>
    <row r="35" spans="1:1" ht="22.5">
      <c r="A35" s="63" t="s">
        <v>295</v>
      </c>
    </row>
    <row r="36" spans="1:1">
      <c r="A36" s="13" t="s">
        <v>678</v>
      </c>
    </row>
  </sheetData>
  <pageMargins left="0.7" right="0.7" top="0.78740157499999996" bottom="0.78740157499999996"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Normal="100" workbookViewId="0"/>
  </sheetViews>
  <sheetFormatPr baseColWidth="10" defaultColWidth="11.42578125" defaultRowHeight="12.75"/>
  <cols>
    <col min="1" max="1" width="22.28515625" style="82" customWidth="1"/>
    <col min="2" max="2" width="11.28515625" style="82" customWidth="1"/>
    <col min="3" max="9" width="10.7109375" style="82" customWidth="1"/>
    <col min="10" max="10" width="11.28515625" style="82" customWidth="1"/>
    <col min="11" max="16384" width="11.42578125" style="82"/>
  </cols>
  <sheetData>
    <row r="1" spans="1:20" s="4" customFormat="1" ht="15">
      <c r="A1" s="14" t="s">
        <v>697</v>
      </c>
      <c r="B1" s="47"/>
      <c r="C1" s="47"/>
      <c r="D1" s="47"/>
      <c r="E1" s="47"/>
      <c r="F1" s="47"/>
      <c r="G1" s="47"/>
      <c r="H1" s="47"/>
      <c r="I1" s="47"/>
      <c r="J1"/>
    </row>
    <row r="2" spans="1:20" s="35" customFormat="1" ht="18.75">
      <c r="A2" s="8" t="s">
        <v>299</v>
      </c>
      <c r="B2" s="38"/>
      <c r="C2" s="38"/>
      <c r="D2" s="38"/>
      <c r="E2" s="38"/>
      <c r="F2" s="38"/>
      <c r="G2" s="38"/>
      <c r="H2" s="38"/>
      <c r="I2" s="38"/>
    </row>
    <row r="3" spans="1:20" s="35" customFormat="1" ht="18.75">
      <c r="A3" s="48" t="s">
        <v>698</v>
      </c>
      <c r="B3" s="38"/>
      <c r="C3" s="38"/>
      <c r="D3" s="38"/>
      <c r="E3" s="38"/>
      <c r="F3" s="38"/>
      <c r="G3" s="38"/>
      <c r="H3" s="38"/>
      <c r="I3" s="38"/>
    </row>
    <row r="4" spans="1:20" s="78" customFormat="1" ht="15">
      <c r="A4" s="50" t="s">
        <v>699</v>
      </c>
      <c r="B4" s="16" t="s">
        <v>700</v>
      </c>
      <c r="C4" s="50"/>
      <c r="D4" s="50"/>
      <c r="E4" s="50"/>
      <c r="F4" s="50"/>
      <c r="G4" s="50"/>
      <c r="H4" s="50"/>
      <c r="I4" s="50"/>
      <c r="J4" s="50"/>
    </row>
    <row r="5" spans="1:20" s="79" customFormat="1" ht="15">
      <c r="A5" s="50"/>
      <c r="B5" s="50" t="s">
        <v>701</v>
      </c>
      <c r="C5" s="50" t="s">
        <v>702</v>
      </c>
      <c r="D5" s="50" t="s">
        <v>703</v>
      </c>
      <c r="E5" s="50" t="s">
        <v>704</v>
      </c>
      <c r="F5" s="50" t="s">
        <v>705</v>
      </c>
      <c r="G5" s="50" t="s">
        <v>706</v>
      </c>
      <c r="H5" s="50" t="s">
        <v>707</v>
      </c>
      <c r="I5" s="50" t="s">
        <v>708</v>
      </c>
      <c r="J5" s="50" t="s">
        <v>653</v>
      </c>
    </row>
    <row r="6" spans="1:20" ht="15">
      <c r="A6" s="80" t="s">
        <v>709</v>
      </c>
      <c r="B6" s="81"/>
      <c r="C6" s="81"/>
      <c r="D6" s="81"/>
      <c r="E6" s="81"/>
      <c r="F6" s="81"/>
      <c r="G6" s="81"/>
      <c r="H6" s="81"/>
      <c r="I6" s="81"/>
      <c r="J6" s="81"/>
      <c r="K6"/>
      <c r="L6"/>
      <c r="M6"/>
      <c r="N6"/>
      <c r="O6"/>
      <c r="P6"/>
      <c r="Q6"/>
      <c r="R6"/>
      <c r="S6"/>
      <c r="T6"/>
    </row>
    <row r="7" spans="1:20" ht="5.25" customHeight="1">
      <c r="A7" s="83"/>
      <c r="B7" s="81"/>
      <c r="C7" s="81"/>
      <c r="D7" s="81"/>
      <c r="E7" s="81"/>
      <c r="F7" s="81"/>
      <c r="G7" s="81"/>
      <c r="H7" s="81"/>
      <c r="I7" s="81"/>
      <c r="J7" s="81"/>
      <c r="K7"/>
      <c r="L7"/>
      <c r="M7"/>
      <c r="N7"/>
      <c r="O7"/>
      <c r="P7"/>
      <c r="Q7"/>
      <c r="R7"/>
      <c r="S7"/>
      <c r="T7"/>
    </row>
    <row r="8" spans="1:20" s="80" customFormat="1" ht="15">
      <c r="A8" s="84" t="s">
        <v>654</v>
      </c>
      <c r="B8" s="85">
        <f t="shared" ref="B8:J8" si="0">SUM(B10:B21)</f>
        <v>1273922</v>
      </c>
      <c r="C8" s="85">
        <f t="shared" si="0"/>
        <v>68700</v>
      </c>
      <c r="D8" s="85">
        <f t="shared" si="0"/>
        <v>64222</v>
      </c>
      <c r="E8" s="85">
        <f t="shared" si="0"/>
        <v>54027</v>
      </c>
      <c r="F8" s="85">
        <f t="shared" si="0"/>
        <v>37621</v>
      </c>
      <c r="G8" s="85">
        <f t="shared" si="0"/>
        <v>24356</v>
      </c>
      <c r="H8" s="85">
        <f t="shared" si="0"/>
        <v>10709</v>
      </c>
      <c r="I8" s="85">
        <f t="shared" si="0"/>
        <v>2849</v>
      </c>
      <c r="J8" s="85">
        <f t="shared" si="0"/>
        <v>1536406</v>
      </c>
      <c r="K8"/>
      <c r="L8" s="86"/>
      <c r="M8"/>
      <c r="N8"/>
      <c r="O8"/>
      <c r="P8"/>
      <c r="Q8"/>
      <c r="R8"/>
      <c r="S8"/>
      <c r="T8"/>
    </row>
    <row r="9" spans="1:20" ht="5.25" customHeight="1">
      <c r="A9" s="83"/>
      <c r="B9" s="81"/>
      <c r="C9" s="81"/>
      <c r="D9" s="81"/>
      <c r="E9" s="81"/>
      <c r="F9" s="81"/>
      <c r="G9" s="81"/>
      <c r="H9" s="81"/>
      <c r="I9" s="81"/>
      <c r="J9" s="81"/>
      <c r="K9"/>
      <c r="L9"/>
      <c r="M9"/>
      <c r="N9"/>
      <c r="O9"/>
      <c r="P9"/>
      <c r="Q9"/>
      <c r="R9"/>
      <c r="S9"/>
      <c r="T9"/>
    </row>
    <row r="10" spans="1:20">
      <c r="A10" s="83" t="s">
        <v>655</v>
      </c>
      <c r="B10" s="81">
        <v>45510</v>
      </c>
      <c r="C10" s="81">
        <v>2894</v>
      </c>
      <c r="D10" s="81">
        <v>2633</v>
      </c>
      <c r="E10" s="81">
        <v>2026</v>
      </c>
      <c r="F10" s="81">
        <v>1176</v>
      </c>
      <c r="G10" s="81">
        <v>703</v>
      </c>
      <c r="H10" s="81">
        <v>271</v>
      </c>
      <c r="I10" s="81">
        <v>45</v>
      </c>
      <c r="J10" s="81">
        <f>SUM(B10:I10)</f>
        <v>55258</v>
      </c>
      <c r="K10"/>
      <c r="L10"/>
      <c r="M10"/>
      <c r="N10"/>
      <c r="O10"/>
      <c r="P10"/>
      <c r="Q10"/>
      <c r="R10"/>
      <c r="S10"/>
      <c r="T10"/>
    </row>
    <row r="11" spans="1:20">
      <c r="A11" s="87" t="s">
        <v>656</v>
      </c>
      <c r="B11" s="88">
        <v>25463</v>
      </c>
      <c r="C11" s="88">
        <v>1692</v>
      </c>
      <c r="D11" s="88">
        <v>1558</v>
      </c>
      <c r="E11" s="88">
        <v>1250</v>
      </c>
      <c r="F11" s="88">
        <v>798</v>
      </c>
      <c r="G11" s="88">
        <v>492</v>
      </c>
      <c r="H11" s="88">
        <v>196</v>
      </c>
      <c r="I11" s="88">
        <v>34</v>
      </c>
      <c r="J11" s="89">
        <f t="shared" ref="J11:J21" si="1">SUM(B11:I11)</f>
        <v>31483</v>
      </c>
      <c r="K11"/>
      <c r="L11"/>
      <c r="M11"/>
      <c r="N11"/>
      <c r="O11"/>
      <c r="P11"/>
      <c r="Q11"/>
      <c r="R11"/>
      <c r="S11"/>
      <c r="T11"/>
    </row>
    <row r="12" spans="1:20">
      <c r="A12" s="83" t="s">
        <v>657</v>
      </c>
      <c r="B12" s="81">
        <v>129263</v>
      </c>
      <c r="C12" s="81">
        <v>7012</v>
      </c>
      <c r="D12" s="81">
        <v>6415</v>
      </c>
      <c r="E12" s="81">
        <v>5161</v>
      </c>
      <c r="F12" s="81">
        <v>3468</v>
      </c>
      <c r="G12" s="81">
        <v>2079</v>
      </c>
      <c r="H12" s="81">
        <v>801</v>
      </c>
      <c r="I12" s="81">
        <v>181</v>
      </c>
      <c r="J12" s="81">
        <f t="shared" si="1"/>
        <v>154380</v>
      </c>
      <c r="K12"/>
      <c r="L12"/>
      <c r="M12"/>
      <c r="N12"/>
      <c r="O12"/>
      <c r="P12"/>
      <c r="Q12"/>
      <c r="R12"/>
      <c r="S12"/>
      <c r="T12"/>
    </row>
    <row r="13" spans="1:20">
      <c r="A13" s="87" t="s">
        <v>658</v>
      </c>
      <c r="B13" s="88">
        <v>76695</v>
      </c>
      <c r="C13" s="88">
        <v>4322</v>
      </c>
      <c r="D13" s="88">
        <v>3809</v>
      </c>
      <c r="E13" s="88">
        <v>2912</v>
      </c>
      <c r="F13" s="88">
        <v>1876</v>
      </c>
      <c r="G13" s="88">
        <v>1065</v>
      </c>
      <c r="H13" s="88">
        <v>440</v>
      </c>
      <c r="I13" s="88">
        <v>90</v>
      </c>
      <c r="J13" s="89">
        <f t="shared" si="1"/>
        <v>91209</v>
      </c>
      <c r="K13"/>
      <c r="L13"/>
      <c r="M13"/>
      <c r="N13"/>
      <c r="O13"/>
      <c r="P13"/>
      <c r="Q13"/>
      <c r="R13"/>
      <c r="S13"/>
      <c r="T13"/>
    </row>
    <row r="14" spans="1:20">
      <c r="A14" s="83" t="s">
        <v>659</v>
      </c>
      <c r="B14" s="81">
        <v>76586</v>
      </c>
      <c r="C14" s="81">
        <v>3912</v>
      </c>
      <c r="D14" s="81">
        <v>3761</v>
      </c>
      <c r="E14" s="81">
        <v>3352</v>
      </c>
      <c r="F14" s="81">
        <v>2448</v>
      </c>
      <c r="G14" s="81">
        <v>1561</v>
      </c>
      <c r="H14" s="81">
        <v>572</v>
      </c>
      <c r="I14" s="81">
        <v>145</v>
      </c>
      <c r="J14" s="81">
        <f t="shared" si="1"/>
        <v>92337</v>
      </c>
      <c r="K14"/>
      <c r="L14"/>
      <c r="M14"/>
      <c r="N14"/>
      <c r="O14"/>
      <c r="P14"/>
      <c r="Q14"/>
      <c r="R14"/>
      <c r="S14"/>
      <c r="T14"/>
    </row>
    <row r="15" spans="1:20">
      <c r="A15" s="87" t="s">
        <v>660</v>
      </c>
      <c r="B15" s="88">
        <v>78580</v>
      </c>
      <c r="C15" s="88">
        <v>5047</v>
      </c>
      <c r="D15" s="88">
        <v>4507</v>
      </c>
      <c r="E15" s="88">
        <v>3645</v>
      </c>
      <c r="F15" s="88">
        <v>2392</v>
      </c>
      <c r="G15" s="88">
        <v>1529</v>
      </c>
      <c r="H15" s="88">
        <v>559</v>
      </c>
      <c r="I15" s="88">
        <v>150</v>
      </c>
      <c r="J15" s="89">
        <f t="shared" si="1"/>
        <v>96409</v>
      </c>
      <c r="K15"/>
      <c r="L15"/>
      <c r="M15"/>
      <c r="N15"/>
      <c r="O15"/>
      <c r="P15"/>
      <c r="Q15"/>
      <c r="R15"/>
      <c r="S15"/>
      <c r="T15"/>
    </row>
    <row r="16" spans="1:20">
      <c r="A16" s="83" t="s">
        <v>661</v>
      </c>
      <c r="B16" s="81">
        <v>101295</v>
      </c>
      <c r="C16" s="81">
        <v>6004</v>
      </c>
      <c r="D16" s="81">
        <v>6013</v>
      </c>
      <c r="E16" s="81">
        <v>5291</v>
      </c>
      <c r="F16" s="81">
        <v>3695</v>
      </c>
      <c r="G16" s="81">
        <v>2368</v>
      </c>
      <c r="H16" s="81">
        <v>954</v>
      </c>
      <c r="I16" s="81">
        <v>267</v>
      </c>
      <c r="J16" s="81">
        <f t="shared" si="1"/>
        <v>125887</v>
      </c>
      <c r="K16"/>
      <c r="L16"/>
      <c r="M16"/>
      <c r="N16"/>
      <c r="O16"/>
      <c r="P16"/>
      <c r="Q16"/>
      <c r="R16"/>
      <c r="S16"/>
      <c r="T16"/>
    </row>
    <row r="17" spans="1:20">
      <c r="A17" s="87" t="s">
        <v>662</v>
      </c>
      <c r="B17" s="88">
        <v>82605</v>
      </c>
      <c r="C17" s="88">
        <v>5205</v>
      </c>
      <c r="D17" s="88">
        <v>5434</v>
      </c>
      <c r="E17" s="88">
        <v>4915</v>
      </c>
      <c r="F17" s="88">
        <v>3515</v>
      </c>
      <c r="G17" s="88">
        <v>2210</v>
      </c>
      <c r="H17" s="88">
        <v>1067</v>
      </c>
      <c r="I17" s="88">
        <v>295</v>
      </c>
      <c r="J17" s="89">
        <f t="shared" si="1"/>
        <v>105246</v>
      </c>
      <c r="K17"/>
      <c r="L17"/>
      <c r="M17"/>
      <c r="N17"/>
      <c r="O17"/>
      <c r="P17"/>
      <c r="Q17"/>
      <c r="R17"/>
      <c r="S17"/>
      <c r="T17"/>
    </row>
    <row r="18" spans="1:20">
      <c r="A18" s="83" t="s">
        <v>663</v>
      </c>
      <c r="B18" s="81">
        <v>49294</v>
      </c>
      <c r="C18" s="81">
        <v>3264</v>
      </c>
      <c r="D18" s="81">
        <v>3014</v>
      </c>
      <c r="E18" s="81">
        <v>2354</v>
      </c>
      <c r="F18" s="81">
        <v>1545</v>
      </c>
      <c r="G18" s="81">
        <v>860</v>
      </c>
      <c r="H18" s="81">
        <v>351</v>
      </c>
      <c r="I18" s="81">
        <v>80</v>
      </c>
      <c r="J18" s="81">
        <f t="shared" si="1"/>
        <v>60762</v>
      </c>
      <c r="K18"/>
      <c r="L18"/>
      <c r="M18"/>
      <c r="N18"/>
      <c r="O18"/>
      <c r="P18"/>
      <c r="Q18"/>
      <c r="R18"/>
      <c r="S18"/>
      <c r="T18"/>
    </row>
    <row r="19" spans="1:20">
      <c r="A19" s="87" t="s">
        <v>664</v>
      </c>
      <c r="B19" s="88">
        <v>109610</v>
      </c>
      <c r="C19" s="88">
        <v>6030</v>
      </c>
      <c r="D19" s="88">
        <v>6097</v>
      </c>
      <c r="E19" s="88">
        <v>5172</v>
      </c>
      <c r="F19" s="88">
        <v>3427</v>
      </c>
      <c r="G19" s="88">
        <v>1943</v>
      </c>
      <c r="H19" s="88">
        <v>724</v>
      </c>
      <c r="I19" s="88">
        <v>160</v>
      </c>
      <c r="J19" s="89">
        <f t="shared" si="1"/>
        <v>133163</v>
      </c>
      <c r="K19"/>
      <c r="L19"/>
      <c r="M19"/>
      <c r="N19"/>
      <c r="O19"/>
      <c r="P19"/>
      <c r="Q19"/>
      <c r="R19"/>
      <c r="S19"/>
      <c r="T19"/>
    </row>
    <row r="20" spans="1:20">
      <c r="A20" s="90" t="s">
        <v>665</v>
      </c>
      <c r="B20" s="88">
        <v>142040</v>
      </c>
      <c r="C20" s="88">
        <v>7693</v>
      </c>
      <c r="D20" s="88">
        <v>7068</v>
      </c>
      <c r="E20" s="88">
        <v>6089</v>
      </c>
      <c r="F20" s="88">
        <v>4135</v>
      </c>
      <c r="G20" s="88">
        <v>2736</v>
      </c>
      <c r="H20" s="88">
        <v>1219</v>
      </c>
      <c r="I20" s="88">
        <v>280</v>
      </c>
      <c r="J20" s="88">
        <f t="shared" si="1"/>
        <v>171260</v>
      </c>
      <c r="K20"/>
      <c r="L20"/>
      <c r="M20"/>
      <c r="N20"/>
      <c r="O20"/>
      <c r="P20"/>
      <c r="Q20"/>
      <c r="R20"/>
      <c r="S20"/>
      <c r="T20"/>
    </row>
    <row r="21" spans="1:20">
      <c r="A21" s="83" t="s">
        <v>666</v>
      </c>
      <c r="B21" s="81">
        <v>356981</v>
      </c>
      <c r="C21" s="81">
        <v>15625</v>
      </c>
      <c r="D21" s="81">
        <v>13913</v>
      </c>
      <c r="E21" s="81">
        <v>11860</v>
      </c>
      <c r="F21" s="81">
        <v>9146</v>
      </c>
      <c r="G21" s="81">
        <v>6810</v>
      </c>
      <c r="H21" s="81">
        <v>3555</v>
      </c>
      <c r="I21" s="81">
        <v>1122</v>
      </c>
      <c r="J21" s="81">
        <f t="shared" si="1"/>
        <v>419012</v>
      </c>
      <c r="K21"/>
      <c r="L21"/>
      <c r="M21"/>
      <c r="N21"/>
      <c r="O21"/>
      <c r="P21"/>
      <c r="Q21"/>
      <c r="R21"/>
      <c r="S21"/>
      <c r="T21"/>
    </row>
    <row r="22" spans="1:20">
      <c r="A22" s="83"/>
      <c r="B22" s="81"/>
      <c r="C22" s="81"/>
      <c r="D22" s="81"/>
      <c r="E22" s="81"/>
      <c r="F22" s="81"/>
      <c r="G22" s="81"/>
      <c r="H22" s="81"/>
      <c r="I22" s="81"/>
      <c r="J22" s="81"/>
      <c r="K22"/>
      <c r="L22"/>
      <c r="M22"/>
      <c r="N22"/>
      <c r="O22"/>
      <c r="P22"/>
      <c r="Q22"/>
      <c r="R22"/>
      <c r="S22"/>
      <c r="T22"/>
    </row>
    <row r="23" spans="1:20" ht="15">
      <c r="A23" s="80" t="s">
        <v>710</v>
      </c>
      <c r="B23" s="81"/>
      <c r="C23" s="81"/>
      <c r="D23" s="81"/>
      <c r="E23" s="81"/>
      <c r="F23" s="81"/>
      <c r="G23" s="81"/>
      <c r="H23" s="81"/>
      <c r="I23" s="81"/>
      <c r="J23" s="81"/>
      <c r="K23"/>
      <c r="L23"/>
      <c r="M23"/>
      <c r="N23"/>
      <c r="O23"/>
      <c r="P23"/>
      <c r="Q23"/>
      <c r="R23"/>
      <c r="S23"/>
      <c r="T23"/>
    </row>
    <row r="24" spans="1:20" ht="5.25" customHeight="1">
      <c r="A24" s="83"/>
      <c r="B24" s="81"/>
      <c r="C24" s="81"/>
      <c r="D24" s="81"/>
      <c r="E24" s="81"/>
      <c r="F24" s="81"/>
      <c r="G24" s="81"/>
      <c r="H24" s="81"/>
      <c r="I24" s="81"/>
      <c r="J24" s="81"/>
      <c r="K24"/>
      <c r="L24"/>
      <c r="M24"/>
      <c r="N24"/>
      <c r="O24"/>
      <c r="P24"/>
      <c r="Q24"/>
      <c r="R24"/>
      <c r="S24"/>
      <c r="T24"/>
    </row>
    <row r="25" spans="1:20" ht="14.25">
      <c r="A25" s="91" t="s">
        <v>654</v>
      </c>
      <c r="B25" s="92">
        <v>82.915713685054598</v>
      </c>
      <c r="C25" s="92">
        <v>4.4714743368614807</v>
      </c>
      <c r="D25" s="92">
        <v>4.1800149179318487</v>
      </c>
      <c r="E25" s="92">
        <v>3.5164533332986205</v>
      </c>
      <c r="F25" s="92">
        <v>2.448636623392515</v>
      </c>
      <c r="G25" s="92">
        <v>1.585258063298373</v>
      </c>
      <c r="H25" s="92">
        <v>0.69701628345632594</v>
      </c>
      <c r="I25" s="92">
        <v>0.18543275670623519</v>
      </c>
      <c r="J25" s="92">
        <v>100</v>
      </c>
      <c r="K25"/>
      <c r="L25"/>
      <c r="M25"/>
      <c r="N25"/>
      <c r="O25"/>
      <c r="P25"/>
      <c r="Q25"/>
      <c r="R25"/>
      <c r="S25"/>
      <c r="T25"/>
    </row>
    <row r="26" spans="1:20" ht="5.25" customHeight="1">
      <c r="A26" s="93"/>
      <c r="B26" s="94"/>
      <c r="C26" s="94"/>
      <c r="D26" s="94"/>
      <c r="E26" s="94"/>
      <c r="F26" s="94"/>
      <c r="G26" s="94"/>
      <c r="H26" s="94"/>
      <c r="I26" s="94"/>
      <c r="J26" s="94"/>
      <c r="K26"/>
      <c r="L26"/>
      <c r="M26"/>
      <c r="N26"/>
      <c r="O26"/>
      <c r="P26"/>
      <c r="Q26"/>
      <c r="R26"/>
      <c r="S26"/>
      <c r="T26"/>
    </row>
    <row r="27" spans="1:20">
      <c r="A27" s="93" t="s">
        <v>655</v>
      </c>
      <c r="B27" s="94">
        <v>82.359115422201313</v>
      </c>
      <c r="C27" s="94">
        <v>5.2372507148286225</v>
      </c>
      <c r="D27" s="94">
        <v>4.7649209164283901</v>
      </c>
      <c r="E27" s="94">
        <v>3.6664374389228711</v>
      </c>
      <c r="F27" s="94">
        <v>2.1281986318723081</v>
      </c>
      <c r="G27" s="94">
        <v>1.2722139780665243</v>
      </c>
      <c r="H27" s="94">
        <v>0.49042672554200301</v>
      </c>
      <c r="I27" s="94">
        <v>8.1436172137970969E-2</v>
      </c>
      <c r="J27" s="94">
        <v>100</v>
      </c>
      <c r="K27"/>
      <c r="L27"/>
      <c r="M27"/>
      <c r="N27"/>
      <c r="O27"/>
      <c r="P27"/>
      <c r="Q27"/>
      <c r="R27"/>
      <c r="S27"/>
      <c r="T27"/>
    </row>
    <row r="28" spans="1:20">
      <c r="A28" s="95" t="s">
        <v>656</v>
      </c>
      <c r="B28" s="96">
        <v>80.878569386653112</v>
      </c>
      <c r="C28" s="96">
        <v>5.3743290029539752</v>
      </c>
      <c r="D28" s="96">
        <v>4.9487024743512373</v>
      </c>
      <c r="E28" s="96">
        <v>3.9703967220404661</v>
      </c>
      <c r="F28" s="96">
        <v>2.5347012673506337</v>
      </c>
      <c r="G28" s="96">
        <v>1.5627481497951277</v>
      </c>
      <c r="H28" s="96">
        <v>0.62255820601594514</v>
      </c>
      <c r="I28" s="96">
        <v>0.10799479083950067</v>
      </c>
      <c r="J28" s="97">
        <v>99.999999999999972</v>
      </c>
      <c r="K28"/>
      <c r="L28"/>
      <c r="M28"/>
      <c r="N28"/>
      <c r="O28"/>
      <c r="P28"/>
      <c r="Q28"/>
      <c r="R28"/>
      <c r="S28"/>
      <c r="T28"/>
    </row>
    <row r="29" spans="1:20">
      <c r="A29" s="93" t="s">
        <v>657</v>
      </c>
      <c r="B29" s="94">
        <v>83.730405492939497</v>
      </c>
      <c r="C29" s="94">
        <v>4.5420391242388911</v>
      </c>
      <c r="D29" s="94">
        <v>4.1553310014250551</v>
      </c>
      <c r="E29" s="94">
        <v>3.3430496178261428</v>
      </c>
      <c r="F29" s="94">
        <v>2.2464049747376604</v>
      </c>
      <c r="G29" s="94">
        <v>1.346677030703459</v>
      </c>
      <c r="H29" s="94">
        <v>0.51884959191605129</v>
      </c>
      <c r="I29" s="94">
        <v>0.11724316621324006</v>
      </c>
      <c r="J29" s="94">
        <v>100</v>
      </c>
      <c r="K29"/>
      <c r="L29"/>
      <c r="M29"/>
      <c r="N29"/>
      <c r="O29"/>
      <c r="P29"/>
      <c r="Q29"/>
      <c r="R29"/>
      <c r="S29"/>
      <c r="T29"/>
    </row>
    <row r="30" spans="1:20">
      <c r="A30" s="95" t="s">
        <v>658</v>
      </c>
      <c r="B30" s="96">
        <v>84.087096668091959</v>
      </c>
      <c r="C30" s="96">
        <v>4.7385674659298971</v>
      </c>
      <c r="D30" s="96">
        <v>4.1761229703209111</v>
      </c>
      <c r="E30" s="96">
        <v>3.192667390279468</v>
      </c>
      <c r="F30" s="96">
        <v>2.0568145687377344</v>
      </c>
      <c r="G30" s="96">
        <v>1.1676479294806432</v>
      </c>
      <c r="H30" s="96">
        <v>0.48240853424552399</v>
      </c>
      <c r="I30" s="96">
        <v>9.8674472913857197E-2</v>
      </c>
      <c r="J30" s="97">
        <v>99.999999999999972</v>
      </c>
      <c r="K30"/>
      <c r="L30"/>
      <c r="M30"/>
      <c r="N30"/>
      <c r="O30"/>
      <c r="P30"/>
      <c r="Q30"/>
      <c r="R30"/>
      <c r="S30"/>
      <c r="T30"/>
    </row>
    <row r="31" spans="1:20">
      <c r="A31" s="93" t="s">
        <v>659</v>
      </c>
      <c r="B31" s="94">
        <v>82.94183263480511</v>
      </c>
      <c r="C31" s="94">
        <v>4.2366548620812887</v>
      </c>
      <c r="D31" s="94">
        <v>4.0731234499713009</v>
      </c>
      <c r="E31" s="94">
        <v>3.6301807509449087</v>
      </c>
      <c r="F31" s="94">
        <v>2.6511582572533223</v>
      </c>
      <c r="G31" s="94">
        <v>1.6905465847926615</v>
      </c>
      <c r="H31" s="94">
        <v>0.61946998494644623</v>
      </c>
      <c r="I31" s="94">
        <v>0.15703347520495575</v>
      </c>
      <c r="J31" s="94">
        <v>100</v>
      </c>
      <c r="K31"/>
      <c r="L31"/>
      <c r="M31"/>
      <c r="N31"/>
      <c r="O31"/>
      <c r="P31"/>
      <c r="Q31"/>
      <c r="R31"/>
      <c r="S31"/>
      <c r="T31"/>
    </row>
    <row r="32" spans="1:20">
      <c r="A32" s="95" t="s">
        <v>660</v>
      </c>
      <c r="B32" s="96">
        <v>81.506913254986571</v>
      </c>
      <c r="C32" s="96">
        <v>5.2349884346897069</v>
      </c>
      <c r="D32" s="96">
        <v>4.6748747523571454</v>
      </c>
      <c r="E32" s="96">
        <v>3.7807673557447954</v>
      </c>
      <c r="F32" s="96">
        <v>2.481096163221276</v>
      </c>
      <c r="G32" s="96">
        <v>1.5859515190490514</v>
      </c>
      <c r="H32" s="96">
        <v>0.57982138597018951</v>
      </c>
      <c r="I32" s="96">
        <v>0.15558713398126731</v>
      </c>
      <c r="J32" s="97">
        <v>100.00000000000001</v>
      </c>
      <c r="K32"/>
      <c r="L32"/>
      <c r="M32"/>
      <c r="N32"/>
      <c r="O32"/>
      <c r="P32"/>
      <c r="Q32"/>
      <c r="R32"/>
      <c r="S32"/>
      <c r="T32"/>
    </row>
    <row r="33" spans="1:20">
      <c r="A33" s="93" t="s">
        <v>661</v>
      </c>
      <c r="B33" s="94">
        <v>80.465020216543408</v>
      </c>
      <c r="C33" s="94">
        <v>4.7693566452453391</v>
      </c>
      <c r="D33" s="94">
        <v>4.7765059140340149</v>
      </c>
      <c r="E33" s="94">
        <v>4.2029756845424862</v>
      </c>
      <c r="F33" s="94">
        <v>2.9351720193506874</v>
      </c>
      <c r="G33" s="94">
        <v>1.8810520546204135</v>
      </c>
      <c r="H33" s="94">
        <v>0.75782249159960924</v>
      </c>
      <c r="I33" s="94">
        <v>0.21209497406404157</v>
      </c>
      <c r="J33" s="94">
        <v>100</v>
      </c>
      <c r="K33"/>
      <c r="L33"/>
      <c r="M33"/>
      <c r="N33"/>
      <c r="O33"/>
      <c r="P33"/>
      <c r="Q33"/>
      <c r="R33"/>
      <c r="S33"/>
      <c r="T33"/>
    </row>
    <row r="34" spans="1:20">
      <c r="A34" s="95" t="s">
        <v>662</v>
      </c>
      <c r="B34" s="96">
        <v>78.487543469585546</v>
      </c>
      <c r="C34" s="96">
        <v>4.9455561256484808</v>
      </c>
      <c r="D34" s="96">
        <v>5.1631415920795094</v>
      </c>
      <c r="E34" s="96">
        <v>4.6700112118275277</v>
      </c>
      <c r="F34" s="96">
        <v>3.3397943864849968</v>
      </c>
      <c r="G34" s="96">
        <v>2.0998422742907095</v>
      </c>
      <c r="H34" s="96">
        <v>1.0138152518860573</v>
      </c>
      <c r="I34" s="96">
        <v>0.28029568819717615</v>
      </c>
      <c r="J34" s="97">
        <v>100</v>
      </c>
      <c r="K34"/>
      <c r="L34"/>
      <c r="M34"/>
      <c r="N34"/>
      <c r="O34"/>
      <c r="P34"/>
      <c r="Q34"/>
      <c r="R34"/>
      <c r="S34"/>
      <c r="T34"/>
    </row>
    <row r="35" spans="1:20">
      <c r="A35" s="93" t="s">
        <v>663</v>
      </c>
      <c r="B35" s="94">
        <v>81.126361870906166</v>
      </c>
      <c r="C35" s="94">
        <v>5.3717784141404161</v>
      </c>
      <c r="D35" s="94">
        <v>4.96033705276324</v>
      </c>
      <c r="E35" s="94">
        <v>3.8741318587274942</v>
      </c>
      <c r="F35" s="94">
        <v>2.542707613310951</v>
      </c>
      <c r="G35" s="94">
        <v>1.4153582831374873</v>
      </c>
      <c r="H35" s="94">
        <v>0.5776636713735559</v>
      </c>
      <c r="I35" s="94">
        <v>0.13166123564069648</v>
      </c>
      <c r="J35" s="94">
        <v>100.00000000000001</v>
      </c>
      <c r="K35"/>
      <c r="L35"/>
      <c r="M35"/>
      <c r="N35"/>
      <c r="O35"/>
      <c r="P35"/>
      <c r="Q35"/>
      <c r="R35"/>
      <c r="S35"/>
      <c r="T35"/>
    </row>
    <row r="36" spans="1:20">
      <c r="A36" s="95" t="s">
        <v>664</v>
      </c>
      <c r="B36" s="96">
        <v>82.312654416016457</v>
      </c>
      <c r="C36" s="96">
        <v>4.5282848839392331</v>
      </c>
      <c r="D36" s="96">
        <v>4.5785991604274461</v>
      </c>
      <c r="E36" s="96">
        <v>3.8839617611498691</v>
      </c>
      <c r="F36" s="96">
        <v>2.5735376944046018</v>
      </c>
      <c r="G36" s="96">
        <v>1.459114018158197</v>
      </c>
      <c r="H36" s="96">
        <v>0.54369456981293607</v>
      </c>
      <c r="I36" s="96">
        <v>0.12015349609125658</v>
      </c>
      <c r="J36" s="97">
        <v>100.00000000000001</v>
      </c>
      <c r="K36"/>
      <c r="L36"/>
      <c r="M36"/>
      <c r="N36"/>
      <c r="O36"/>
      <c r="P36"/>
      <c r="Q36"/>
      <c r="R36"/>
      <c r="S36"/>
      <c r="T36"/>
    </row>
    <row r="37" spans="1:20">
      <c r="A37" s="98" t="s">
        <v>665</v>
      </c>
      <c r="B37" s="96">
        <v>82.938222585542448</v>
      </c>
      <c r="C37" s="96">
        <v>4.4920004671260072</v>
      </c>
      <c r="D37" s="96">
        <v>4.1270582739694035</v>
      </c>
      <c r="E37" s="96">
        <v>3.5554128226088983</v>
      </c>
      <c r="F37" s="96">
        <v>2.4144575499240921</v>
      </c>
      <c r="G37" s="96">
        <v>1.5975709447623494</v>
      </c>
      <c r="H37" s="96">
        <v>0.71178325353264038</v>
      </c>
      <c r="I37" s="96">
        <v>0.16349410253415858</v>
      </c>
      <c r="J37" s="96">
        <v>100</v>
      </c>
      <c r="K37"/>
      <c r="L37"/>
      <c r="M37"/>
      <c r="N37"/>
      <c r="O37"/>
      <c r="P37"/>
      <c r="Q37"/>
      <c r="R37"/>
      <c r="S37"/>
      <c r="T37"/>
    </row>
    <row r="38" spans="1:20">
      <c r="A38" s="93" t="s">
        <v>666</v>
      </c>
      <c r="B38" s="94">
        <v>85.195889377869847</v>
      </c>
      <c r="C38" s="94">
        <v>3.7290101476807349</v>
      </c>
      <c r="D38" s="94">
        <v>3.3204299638196515</v>
      </c>
      <c r="E38" s="94">
        <v>2.8304678624955848</v>
      </c>
      <c r="F38" s="94">
        <v>2.182753715884032</v>
      </c>
      <c r="G38" s="94">
        <v>1.6252517827651716</v>
      </c>
      <c r="H38" s="94">
        <v>0.84842438880032078</v>
      </c>
      <c r="I38" s="94">
        <v>0.26777276068465822</v>
      </c>
      <c r="J38" s="94">
        <v>100.00000000000001</v>
      </c>
      <c r="K38"/>
      <c r="L38"/>
      <c r="M38"/>
      <c r="N38"/>
      <c r="O38"/>
      <c r="P38"/>
      <c r="Q38"/>
      <c r="R38"/>
      <c r="S38"/>
      <c r="T38"/>
    </row>
    <row r="39" spans="1:20">
      <c r="A39" s="83"/>
      <c r="B39" s="81"/>
      <c r="C39" s="81"/>
      <c r="D39" s="81"/>
      <c r="E39" s="81"/>
      <c r="F39" s="81"/>
      <c r="G39" s="81"/>
      <c r="H39" s="81"/>
      <c r="I39" s="81"/>
      <c r="J39" s="81"/>
    </row>
    <row r="40" spans="1:20" ht="15">
      <c r="A40" s="80" t="s">
        <v>711</v>
      </c>
      <c r="B40" s="81"/>
      <c r="C40" s="81"/>
      <c r="D40" s="81"/>
      <c r="E40" s="81"/>
      <c r="F40" s="81"/>
      <c r="G40" s="81"/>
      <c r="H40" s="81"/>
      <c r="I40" s="81"/>
      <c r="J40" s="81"/>
      <c r="K40"/>
      <c r="L40"/>
      <c r="M40"/>
      <c r="N40"/>
      <c r="O40"/>
      <c r="P40"/>
      <c r="Q40"/>
      <c r="R40"/>
      <c r="S40"/>
      <c r="T40"/>
    </row>
    <row r="41" spans="1:20" ht="5.25" customHeight="1">
      <c r="A41" s="83"/>
      <c r="B41" s="81"/>
      <c r="C41" s="81"/>
      <c r="D41" s="81"/>
      <c r="E41" s="81"/>
      <c r="F41" s="81"/>
      <c r="G41" s="81"/>
      <c r="H41" s="81"/>
      <c r="I41" s="81"/>
      <c r="J41" s="81"/>
      <c r="K41"/>
      <c r="L41"/>
      <c r="M41"/>
      <c r="N41"/>
      <c r="O41"/>
      <c r="P41"/>
      <c r="Q41"/>
      <c r="R41"/>
      <c r="S41"/>
      <c r="T41"/>
    </row>
    <row r="42" spans="1:20" ht="14.25">
      <c r="A42" s="91" t="s">
        <v>653</v>
      </c>
      <c r="B42" s="85">
        <f t="shared" ref="B42:J42" si="2">SUM(B44:B45)</f>
        <v>1273922</v>
      </c>
      <c r="C42" s="85">
        <f t="shared" si="2"/>
        <v>68700</v>
      </c>
      <c r="D42" s="85">
        <f t="shared" si="2"/>
        <v>64222</v>
      </c>
      <c r="E42" s="85">
        <f t="shared" si="2"/>
        <v>54027</v>
      </c>
      <c r="F42" s="85">
        <f t="shared" si="2"/>
        <v>37621</v>
      </c>
      <c r="G42" s="85">
        <f t="shared" si="2"/>
        <v>24356</v>
      </c>
      <c r="H42" s="85">
        <f t="shared" si="2"/>
        <v>10709</v>
      </c>
      <c r="I42" s="85">
        <f t="shared" si="2"/>
        <v>2849</v>
      </c>
      <c r="J42" s="85">
        <f t="shared" si="2"/>
        <v>1536406</v>
      </c>
      <c r="K42"/>
      <c r="L42"/>
      <c r="M42"/>
      <c r="N42"/>
      <c r="O42"/>
      <c r="P42"/>
      <c r="Q42"/>
      <c r="R42"/>
      <c r="S42"/>
      <c r="T42"/>
    </row>
    <row r="43" spans="1:20" ht="5.25" customHeight="1">
      <c r="A43" s="83"/>
      <c r="B43" s="99"/>
      <c r="C43" s="99"/>
      <c r="D43" s="99"/>
      <c r="E43" s="99"/>
      <c r="F43" s="99"/>
      <c r="G43" s="99"/>
      <c r="H43" s="99"/>
      <c r="I43" s="99"/>
      <c r="J43" s="99"/>
      <c r="K43"/>
      <c r="L43"/>
      <c r="M43"/>
      <c r="N43"/>
      <c r="O43"/>
      <c r="P43"/>
      <c r="Q43"/>
      <c r="R43"/>
      <c r="S43"/>
      <c r="T43"/>
    </row>
    <row r="44" spans="1:20">
      <c r="A44" s="83" t="s">
        <v>712</v>
      </c>
      <c r="B44" s="81">
        <v>648956</v>
      </c>
      <c r="C44" s="81">
        <v>32536</v>
      </c>
      <c r="D44" s="81">
        <v>29932</v>
      </c>
      <c r="E44" s="81">
        <v>24440</v>
      </c>
      <c r="F44" s="81">
        <v>15697</v>
      </c>
      <c r="G44" s="81">
        <v>9292</v>
      </c>
      <c r="H44" s="81">
        <v>3359</v>
      </c>
      <c r="I44" s="81">
        <v>706</v>
      </c>
      <c r="J44" s="81">
        <f>SUM(B44:I44)</f>
        <v>764918</v>
      </c>
      <c r="K44"/>
      <c r="L44"/>
      <c r="M44"/>
      <c r="N44"/>
      <c r="O44"/>
      <c r="P44"/>
      <c r="Q44"/>
      <c r="R44"/>
      <c r="S44"/>
      <c r="T44"/>
    </row>
    <row r="45" spans="1:20">
      <c r="A45" s="83" t="s">
        <v>713</v>
      </c>
      <c r="B45" s="81">
        <v>624966</v>
      </c>
      <c r="C45" s="81">
        <v>36164</v>
      </c>
      <c r="D45" s="81">
        <v>34290</v>
      </c>
      <c r="E45" s="81">
        <v>29587</v>
      </c>
      <c r="F45" s="81">
        <v>21924</v>
      </c>
      <c r="G45" s="81">
        <v>15064</v>
      </c>
      <c r="H45" s="81">
        <v>7350</v>
      </c>
      <c r="I45" s="81">
        <v>2143</v>
      </c>
      <c r="J45" s="81">
        <f>SUM(B45:I45)</f>
        <v>771488</v>
      </c>
      <c r="K45"/>
      <c r="L45"/>
      <c r="M45"/>
      <c r="N45"/>
      <c r="O45"/>
      <c r="P45"/>
      <c r="Q45"/>
      <c r="R45"/>
      <c r="S45"/>
      <c r="T45"/>
    </row>
    <row r="46" spans="1:20">
      <c r="A46" s="83"/>
      <c r="B46" s="81"/>
      <c r="C46" s="81"/>
      <c r="D46" s="81"/>
      <c r="E46" s="81"/>
      <c r="F46" s="81"/>
      <c r="G46" s="81"/>
      <c r="H46" s="81"/>
      <c r="I46" s="81"/>
      <c r="J46" s="81"/>
      <c r="K46"/>
      <c r="L46"/>
      <c r="M46"/>
      <c r="N46"/>
      <c r="O46"/>
      <c r="P46"/>
      <c r="Q46"/>
      <c r="R46"/>
      <c r="S46"/>
      <c r="T46"/>
    </row>
    <row r="47" spans="1:20" ht="15">
      <c r="A47" s="80" t="s">
        <v>714</v>
      </c>
      <c r="B47" s="81"/>
      <c r="C47" s="81"/>
      <c r="D47" s="81"/>
      <c r="E47" s="81"/>
      <c r="F47" s="81"/>
      <c r="G47" s="81"/>
      <c r="H47" s="81"/>
      <c r="I47" s="81"/>
      <c r="J47" s="81"/>
      <c r="K47"/>
      <c r="L47"/>
      <c r="M47"/>
      <c r="N47"/>
      <c r="O47"/>
      <c r="P47"/>
      <c r="Q47"/>
      <c r="R47"/>
      <c r="S47"/>
      <c r="T47"/>
    </row>
    <row r="48" spans="1:20" ht="15">
      <c r="A48" s="80"/>
      <c r="B48" s="81"/>
      <c r="C48" s="81"/>
      <c r="D48" s="81"/>
      <c r="E48" s="81"/>
      <c r="F48" s="81"/>
      <c r="G48" s="81"/>
      <c r="H48" s="81"/>
      <c r="I48" s="81"/>
      <c r="J48" s="81"/>
      <c r="K48"/>
      <c r="L48"/>
      <c r="M48"/>
      <c r="N48"/>
      <c r="O48"/>
      <c r="P48"/>
      <c r="Q48"/>
      <c r="R48"/>
      <c r="S48"/>
      <c r="T48"/>
    </row>
    <row r="49" spans="1:20" ht="14.25" hidden="1">
      <c r="A49" s="91" t="s">
        <v>653</v>
      </c>
      <c r="B49" s="92">
        <f t="shared" ref="B49:J49" si="3">100*B42/B$42</f>
        <v>100</v>
      </c>
      <c r="C49" s="92">
        <f t="shared" si="3"/>
        <v>100</v>
      </c>
      <c r="D49" s="92">
        <f t="shared" si="3"/>
        <v>100</v>
      </c>
      <c r="E49" s="92">
        <f t="shared" si="3"/>
        <v>100</v>
      </c>
      <c r="F49" s="92">
        <f t="shared" si="3"/>
        <v>100</v>
      </c>
      <c r="G49" s="92">
        <f t="shared" si="3"/>
        <v>100</v>
      </c>
      <c r="H49" s="92">
        <f t="shared" si="3"/>
        <v>100</v>
      </c>
      <c r="I49" s="92">
        <f t="shared" si="3"/>
        <v>100</v>
      </c>
      <c r="J49" s="92">
        <f t="shared" si="3"/>
        <v>100</v>
      </c>
      <c r="K49"/>
      <c r="L49"/>
      <c r="M49"/>
      <c r="N49"/>
      <c r="O49"/>
      <c r="P49"/>
      <c r="Q49"/>
      <c r="R49"/>
      <c r="S49"/>
      <c r="T49"/>
    </row>
    <row r="50" spans="1:20" ht="5.25" hidden="1" customHeight="1">
      <c r="A50" s="83"/>
      <c r="B50" s="100"/>
      <c r="C50" s="100"/>
      <c r="D50" s="100"/>
      <c r="E50" s="100"/>
      <c r="F50" s="100"/>
      <c r="G50" s="100"/>
      <c r="H50" s="100"/>
      <c r="I50" s="100"/>
      <c r="J50" s="100"/>
      <c r="K50"/>
      <c r="L50"/>
      <c r="M50"/>
      <c r="N50"/>
      <c r="O50"/>
      <c r="P50"/>
      <c r="Q50"/>
      <c r="R50"/>
      <c r="S50"/>
      <c r="T50"/>
    </row>
    <row r="51" spans="1:20">
      <c r="A51" s="101" t="s">
        <v>712</v>
      </c>
      <c r="B51" s="102">
        <v>50.941580410731582</v>
      </c>
      <c r="C51" s="102">
        <v>47.359534206695777</v>
      </c>
      <c r="D51" s="102">
        <v>46.607081685403756</v>
      </c>
      <c r="E51" s="102">
        <v>45.236640938789861</v>
      </c>
      <c r="F51" s="102">
        <v>41.724037106934958</v>
      </c>
      <c r="G51" s="102">
        <v>38.150763672195765</v>
      </c>
      <c r="H51" s="102">
        <v>31.36614062937716</v>
      </c>
      <c r="I51" s="102">
        <v>24.78062478062478</v>
      </c>
      <c r="J51" s="102">
        <v>49.786189327560557</v>
      </c>
      <c r="K51"/>
      <c r="L51"/>
      <c r="M51"/>
      <c r="N51"/>
      <c r="O51"/>
      <c r="P51"/>
      <c r="Q51"/>
      <c r="R51"/>
      <c r="S51"/>
      <c r="T51"/>
    </row>
    <row r="52" spans="1:20">
      <c r="A52" s="83" t="s">
        <v>713</v>
      </c>
      <c r="B52" s="94">
        <v>49.058419589268418</v>
      </c>
      <c r="C52" s="94">
        <v>52.640465793304223</v>
      </c>
      <c r="D52" s="94">
        <v>53.392918314596244</v>
      </c>
      <c r="E52" s="94">
        <v>54.763359061210139</v>
      </c>
      <c r="F52" s="94">
        <v>58.275962893065042</v>
      </c>
      <c r="G52" s="94">
        <v>61.849236327804235</v>
      </c>
      <c r="H52" s="94">
        <v>68.633859370622844</v>
      </c>
      <c r="I52" s="94">
        <v>75.219375219375223</v>
      </c>
      <c r="J52" s="94">
        <v>50.213810672439443</v>
      </c>
      <c r="K52"/>
      <c r="L52"/>
      <c r="M52"/>
      <c r="N52"/>
      <c r="O52"/>
      <c r="P52"/>
      <c r="Q52"/>
      <c r="R52"/>
      <c r="S52"/>
      <c r="T52"/>
    </row>
    <row r="53" spans="1:20" ht="15">
      <c r="A53" s="50"/>
      <c r="B53" s="50"/>
      <c r="C53" s="50"/>
      <c r="D53" s="50"/>
      <c r="E53" s="50"/>
      <c r="F53" s="50"/>
      <c r="G53" s="50"/>
      <c r="H53" s="50"/>
      <c r="I53" s="50"/>
      <c r="J53" s="50"/>
    </row>
    <row r="54" spans="1:20">
      <c r="A54" s="78" t="s">
        <v>715</v>
      </c>
    </row>
  </sheetData>
  <pageMargins left="0.7" right="0.7" top="0.78740157499999996" bottom="0.78740157499999996"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zoomScaleNormal="100" workbookViewId="0"/>
  </sheetViews>
  <sheetFormatPr baseColWidth="10" defaultColWidth="11.42578125" defaultRowHeight="12.75"/>
  <cols>
    <col min="1" max="1" width="35.28515625" style="104" customWidth="1"/>
    <col min="2" max="2" width="12.28515625" style="103" customWidth="1"/>
    <col min="3" max="4" width="11.7109375" style="103" customWidth="1"/>
    <col min="5" max="5" width="12.28515625" style="103" customWidth="1"/>
    <col min="6" max="6" width="16.28515625" style="103" customWidth="1"/>
    <col min="7" max="7" width="14" style="103" customWidth="1"/>
    <col min="8" max="16384" width="11.42578125" style="104"/>
  </cols>
  <sheetData>
    <row r="1" spans="1:10" ht="15" customHeight="1">
      <c r="A1" s="14" t="s">
        <v>716</v>
      </c>
      <c r="G1"/>
    </row>
    <row r="2" spans="1:10" s="35" customFormat="1" ht="18.75" customHeight="1">
      <c r="A2" s="8" t="s">
        <v>717</v>
      </c>
      <c r="B2" s="38"/>
      <c r="C2" s="38"/>
      <c r="D2" s="38"/>
      <c r="G2" s="105" t="s">
        <v>718</v>
      </c>
    </row>
    <row r="3" spans="1:10" s="35" customFormat="1" ht="22.5" customHeight="1">
      <c r="A3" s="48" t="s">
        <v>719</v>
      </c>
      <c r="B3" s="49"/>
      <c r="C3" s="49"/>
      <c r="D3" s="49"/>
      <c r="E3" s="49"/>
      <c r="F3" s="49"/>
    </row>
    <row r="4" spans="1:10" s="106" customFormat="1" ht="51">
      <c r="A4" s="50"/>
      <c r="B4" s="50" t="s">
        <v>720</v>
      </c>
      <c r="C4" s="50" t="s">
        <v>721</v>
      </c>
      <c r="D4" s="50" t="s">
        <v>722</v>
      </c>
      <c r="E4" s="50" t="s">
        <v>723</v>
      </c>
      <c r="F4" s="50" t="s">
        <v>724</v>
      </c>
      <c r="G4" s="50" t="s">
        <v>725</v>
      </c>
    </row>
    <row r="5" spans="1:10" ht="16.5" customHeight="1">
      <c r="A5" s="107" t="s">
        <v>726</v>
      </c>
      <c r="B5" s="108"/>
      <c r="C5" s="108"/>
      <c r="D5" s="108"/>
      <c r="E5" s="108"/>
      <c r="F5" s="109"/>
      <c r="G5" s="109"/>
    </row>
    <row r="6" spans="1:10" ht="5.25" customHeight="1">
      <c r="A6" s="108"/>
      <c r="B6" s="108"/>
      <c r="C6" s="108"/>
      <c r="D6" s="108"/>
      <c r="E6" s="108"/>
      <c r="F6" s="109"/>
      <c r="G6" s="109"/>
    </row>
    <row r="7" spans="1:10" ht="15">
      <c r="A7" s="110" t="s">
        <v>653</v>
      </c>
      <c r="B7" s="111">
        <f>SUM(B9:B14)</f>
        <v>16470</v>
      </c>
      <c r="C7" s="111">
        <f>SUM(C9:C14)</f>
        <v>13055</v>
      </c>
      <c r="D7" s="111">
        <f>SUM(D9:D14)</f>
        <v>13136</v>
      </c>
      <c r="E7" s="111">
        <f>SUM(E9:E14)</f>
        <v>16389</v>
      </c>
      <c r="F7" s="111">
        <f>SUM(F9:F14)</f>
        <v>6052142</v>
      </c>
      <c r="G7" s="111">
        <v>473.18666260657733</v>
      </c>
      <c r="H7" s="112"/>
      <c r="I7" s="113"/>
      <c r="J7" s="113"/>
    </row>
    <row r="8" spans="1:10" ht="5.25" customHeight="1">
      <c r="A8" s="114"/>
      <c r="B8" s="115"/>
      <c r="C8" s="115"/>
      <c r="D8" s="115"/>
      <c r="E8" s="115"/>
      <c r="F8" s="115"/>
      <c r="G8" s="115"/>
      <c r="H8" s="113"/>
    </row>
    <row r="9" spans="1:10">
      <c r="A9" s="114" t="s">
        <v>690</v>
      </c>
      <c r="B9" s="115">
        <v>2654</v>
      </c>
      <c r="C9" s="115">
        <v>4759</v>
      </c>
      <c r="D9" s="115">
        <v>4781</v>
      </c>
      <c r="E9" s="115">
        <v>2632</v>
      </c>
      <c r="F9" s="115">
        <v>969005</v>
      </c>
      <c r="G9" s="115">
        <v>207.40493620581469</v>
      </c>
      <c r="H9" s="113"/>
    </row>
    <row r="10" spans="1:10">
      <c r="A10" s="114" t="s">
        <v>727</v>
      </c>
      <c r="B10" s="115">
        <v>2664</v>
      </c>
      <c r="C10" s="115">
        <v>1556</v>
      </c>
      <c r="D10" s="115">
        <v>1638</v>
      </c>
      <c r="E10" s="115">
        <v>2582</v>
      </c>
      <c r="F10" s="115">
        <v>976804</v>
      </c>
      <c r="G10" s="115">
        <v>675.60012210012212</v>
      </c>
      <c r="H10" s="113"/>
    </row>
    <row r="11" spans="1:10" ht="13.5" customHeight="1">
      <c r="A11" s="114" t="s">
        <v>728</v>
      </c>
      <c r="B11" s="115">
        <v>5524</v>
      </c>
      <c r="C11" s="115">
        <v>3562</v>
      </c>
      <c r="D11" s="115">
        <v>3585</v>
      </c>
      <c r="E11" s="115">
        <v>5501</v>
      </c>
      <c r="F11" s="115">
        <v>2023051</v>
      </c>
      <c r="G11" s="115">
        <v>622.65690376569034</v>
      </c>
      <c r="H11" s="113"/>
    </row>
    <row r="12" spans="1:10">
      <c r="A12" s="114" t="s">
        <v>729</v>
      </c>
      <c r="B12" s="115">
        <v>5214</v>
      </c>
      <c r="C12" s="115">
        <v>2938</v>
      </c>
      <c r="D12" s="115">
        <v>2902</v>
      </c>
      <c r="E12" s="115">
        <v>5250</v>
      </c>
      <c r="F12" s="115">
        <v>1930226</v>
      </c>
      <c r="G12" s="115">
        <v>603.23983459682972</v>
      </c>
      <c r="H12" s="113"/>
    </row>
    <row r="13" spans="1:10">
      <c r="A13" s="114" t="s">
        <v>694</v>
      </c>
      <c r="B13" s="115">
        <v>122</v>
      </c>
      <c r="C13" s="115">
        <v>57</v>
      </c>
      <c r="D13" s="115">
        <v>58</v>
      </c>
      <c r="E13" s="115">
        <v>121</v>
      </c>
      <c r="F13" s="115">
        <v>43975</v>
      </c>
      <c r="G13" s="115">
        <v>528.0344827586207</v>
      </c>
      <c r="H13" s="113"/>
    </row>
    <row r="14" spans="1:10">
      <c r="A14" s="114" t="s">
        <v>730</v>
      </c>
      <c r="B14" s="115">
        <v>292</v>
      </c>
      <c r="C14" s="115">
        <v>183</v>
      </c>
      <c r="D14" s="115">
        <v>172</v>
      </c>
      <c r="E14" s="115">
        <v>303</v>
      </c>
      <c r="F14" s="115">
        <v>109081</v>
      </c>
      <c r="G14" s="115">
        <v>605.18023255813955</v>
      </c>
      <c r="H14" s="113"/>
    </row>
    <row r="15" spans="1:10">
      <c r="A15" s="116"/>
      <c r="B15" s="115"/>
      <c r="C15" s="115"/>
      <c r="D15" s="115"/>
      <c r="E15" s="115"/>
      <c r="F15" s="115"/>
      <c r="G15" s="115"/>
    </row>
    <row r="16" spans="1:10" ht="13.5" customHeight="1">
      <c r="A16" s="615" t="s">
        <v>731</v>
      </c>
      <c r="B16" s="615"/>
      <c r="C16" s="615"/>
      <c r="D16" s="615"/>
      <c r="E16" s="615"/>
      <c r="F16" s="109"/>
      <c r="G16" s="109"/>
    </row>
    <row r="17" spans="1:8" ht="5.25" customHeight="1">
      <c r="A17" s="116"/>
      <c r="B17" s="116"/>
      <c r="C17" s="116"/>
      <c r="D17" s="116"/>
      <c r="E17" s="116"/>
      <c r="F17" s="109"/>
      <c r="G17" s="109"/>
    </row>
    <row r="18" spans="1:8" ht="15">
      <c r="A18" s="110" t="s">
        <v>654</v>
      </c>
      <c r="B18" s="111">
        <f>SUM(B20:B31)</f>
        <v>16470</v>
      </c>
      <c r="C18" s="111">
        <f>SUM(C20:C31)</f>
        <v>13055</v>
      </c>
      <c r="D18" s="111">
        <f>SUM(D20:D31)</f>
        <v>13136</v>
      </c>
      <c r="E18" s="111">
        <f>SUM(E20:E31)</f>
        <v>16389</v>
      </c>
      <c r="F18" s="111">
        <f>SUM(F20:F31)</f>
        <v>6052142</v>
      </c>
      <c r="G18" s="111">
        <v>473.18666260657733</v>
      </c>
      <c r="H18" s="113"/>
    </row>
    <row r="19" spans="1:8" ht="5.25" customHeight="1">
      <c r="A19" s="117"/>
      <c r="B19" s="118"/>
      <c r="C19" s="118"/>
      <c r="D19" s="118"/>
      <c r="E19" s="118"/>
      <c r="F19" s="118"/>
      <c r="G19" s="118"/>
      <c r="H19" s="113"/>
    </row>
    <row r="20" spans="1:8">
      <c r="A20" s="114" t="s">
        <v>655</v>
      </c>
      <c r="B20" s="115">
        <v>293</v>
      </c>
      <c r="C20" s="115">
        <v>216</v>
      </c>
      <c r="D20" s="115">
        <v>217</v>
      </c>
      <c r="E20" s="115">
        <v>292</v>
      </c>
      <c r="F20" s="115">
        <v>109214</v>
      </c>
      <c r="G20" s="115">
        <v>484.24423963133643</v>
      </c>
      <c r="H20" s="113"/>
    </row>
    <row r="21" spans="1:8">
      <c r="A21" s="114" t="s">
        <v>656</v>
      </c>
      <c r="B21" s="115">
        <v>258</v>
      </c>
      <c r="C21" s="115">
        <v>162</v>
      </c>
      <c r="D21" s="115">
        <v>150</v>
      </c>
      <c r="E21" s="115">
        <v>270</v>
      </c>
      <c r="F21" s="115">
        <v>98970</v>
      </c>
      <c r="G21" s="115">
        <v>584.96</v>
      </c>
      <c r="H21" s="113"/>
    </row>
    <row r="22" spans="1:8">
      <c r="A22" s="114" t="s">
        <v>657</v>
      </c>
      <c r="B22" s="115">
        <v>1184</v>
      </c>
      <c r="C22" s="115">
        <v>922</v>
      </c>
      <c r="D22" s="115">
        <v>939</v>
      </c>
      <c r="E22" s="115">
        <v>1167</v>
      </c>
      <c r="F22" s="115">
        <v>428258</v>
      </c>
      <c r="G22" s="115">
        <v>475.02342917997868</v>
      </c>
      <c r="H22" s="113"/>
    </row>
    <row r="23" spans="1:8">
      <c r="A23" s="114" t="s">
        <v>658</v>
      </c>
      <c r="B23" s="115">
        <v>523</v>
      </c>
      <c r="C23" s="115">
        <v>516</v>
      </c>
      <c r="D23" s="115">
        <v>511</v>
      </c>
      <c r="E23" s="115">
        <v>528</v>
      </c>
      <c r="F23" s="115">
        <v>195746</v>
      </c>
      <c r="G23" s="115">
        <v>370.65557729941293</v>
      </c>
      <c r="H23" s="113"/>
    </row>
    <row r="24" spans="1:8">
      <c r="A24" s="114" t="s">
        <v>659</v>
      </c>
      <c r="B24" s="115">
        <v>702</v>
      </c>
      <c r="C24" s="115">
        <v>519</v>
      </c>
      <c r="D24" s="115">
        <v>505</v>
      </c>
      <c r="E24" s="115">
        <v>716</v>
      </c>
      <c r="F24" s="115">
        <v>259785</v>
      </c>
      <c r="G24" s="115">
        <v>515.16831683168311</v>
      </c>
      <c r="H24" s="113"/>
    </row>
    <row r="25" spans="1:8">
      <c r="A25" s="114" t="s">
        <v>660</v>
      </c>
      <c r="B25" s="115">
        <v>1567</v>
      </c>
      <c r="C25" s="115">
        <v>935</v>
      </c>
      <c r="D25" s="115">
        <v>963</v>
      </c>
      <c r="E25" s="115">
        <v>1539</v>
      </c>
      <c r="F25" s="115">
        <v>580000</v>
      </c>
      <c r="G25" s="115">
        <v>635.26064382139145</v>
      </c>
      <c r="H25" s="113"/>
    </row>
    <row r="26" spans="1:8">
      <c r="A26" s="114" t="s">
        <v>661</v>
      </c>
      <c r="B26" s="115">
        <v>1384</v>
      </c>
      <c r="C26" s="115">
        <v>937</v>
      </c>
      <c r="D26" s="115">
        <v>925</v>
      </c>
      <c r="E26" s="115">
        <v>1396</v>
      </c>
      <c r="F26" s="115">
        <v>507681</v>
      </c>
      <c r="G26" s="115">
        <v>572.18378378378384</v>
      </c>
      <c r="H26" s="113"/>
    </row>
    <row r="27" spans="1:8">
      <c r="A27" s="114" t="s">
        <v>662</v>
      </c>
      <c r="B27" s="115">
        <v>1548</v>
      </c>
      <c r="C27" s="115">
        <v>1009</v>
      </c>
      <c r="D27" s="115">
        <v>990</v>
      </c>
      <c r="E27" s="115">
        <v>1567</v>
      </c>
      <c r="F27" s="115">
        <v>579032</v>
      </c>
      <c r="G27" s="115">
        <v>526.27676767676769</v>
      </c>
      <c r="H27" s="113"/>
    </row>
    <row r="28" spans="1:8">
      <c r="A28" s="114" t="s">
        <v>663</v>
      </c>
      <c r="B28" s="115">
        <v>619</v>
      </c>
      <c r="C28" s="115">
        <v>529</v>
      </c>
      <c r="D28" s="115">
        <v>521</v>
      </c>
      <c r="E28" s="115">
        <v>627</v>
      </c>
      <c r="F28" s="115">
        <v>228846</v>
      </c>
      <c r="G28" s="115">
        <v>406.66794625719768</v>
      </c>
      <c r="H28" s="113"/>
    </row>
    <row r="29" spans="1:8">
      <c r="A29" s="114" t="s">
        <v>664</v>
      </c>
      <c r="B29" s="115">
        <v>1133</v>
      </c>
      <c r="C29" s="115">
        <v>739</v>
      </c>
      <c r="D29" s="115">
        <v>749</v>
      </c>
      <c r="E29" s="115">
        <v>1123</v>
      </c>
      <c r="F29" s="115">
        <v>408834</v>
      </c>
      <c r="G29" s="115">
        <v>740.61815754339113</v>
      </c>
      <c r="H29" s="113"/>
    </row>
    <row r="30" spans="1:8">
      <c r="A30" s="114" t="s">
        <v>665</v>
      </c>
      <c r="B30" s="115">
        <v>1458</v>
      </c>
      <c r="C30" s="115">
        <v>1368</v>
      </c>
      <c r="D30" s="115">
        <v>1394</v>
      </c>
      <c r="E30" s="115">
        <v>1432</v>
      </c>
      <c r="F30" s="115">
        <v>525599</v>
      </c>
      <c r="G30" s="115">
        <v>373.62984218077474</v>
      </c>
      <c r="H30" s="113"/>
    </row>
    <row r="31" spans="1:8">
      <c r="A31" s="114" t="s">
        <v>666</v>
      </c>
      <c r="B31" s="115">
        <v>5801</v>
      </c>
      <c r="C31" s="115">
        <v>5203</v>
      </c>
      <c r="D31" s="115">
        <v>5272</v>
      </c>
      <c r="E31" s="115">
        <v>5732</v>
      </c>
      <c r="F31" s="115">
        <v>2130177</v>
      </c>
      <c r="G31" s="115">
        <v>413.10053110773902</v>
      </c>
      <c r="H31" s="113"/>
    </row>
    <row r="32" spans="1:8" s="119" customFormat="1" ht="12.75" customHeight="1">
      <c r="A32" s="116"/>
      <c r="B32" s="115"/>
      <c r="C32" s="115"/>
      <c r="D32" s="115"/>
      <c r="E32" s="115"/>
      <c r="F32" s="115"/>
      <c r="G32" s="115"/>
    </row>
    <row r="33" spans="1:8" s="119" customFormat="1" ht="15">
      <c r="A33" s="615" t="s">
        <v>732</v>
      </c>
      <c r="B33" s="615"/>
      <c r="C33" s="615"/>
      <c r="D33" s="615"/>
      <c r="E33" s="615"/>
      <c r="F33" s="109"/>
      <c r="G33" s="109"/>
    </row>
    <row r="34" spans="1:8" s="119" customFormat="1" ht="5.25" customHeight="1">
      <c r="A34" s="116"/>
      <c r="B34" s="116"/>
      <c r="C34" s="116"/>
      <c r="D34" s="116"/>
      <c r="E34" s="116"/>
      <c r="F34" s="109"/>
      <c r="G34" s="109"/>
    </row>
    <row r="35" spans="1:8" ht="15">
      <c r="A35" s="110" t="s">
        <v>653</v>
      </c>
      <c r="B35" s="111">
        <f>SUM(B37:B43)</f>
        <v>16470</v>
      </c>
      <c r="C35" s="111">
        <f>SUM(C37:C43)</f>
        <v>13055</v>
      </c>
      <c r="D35" s="111">
        <f>SUM(D37:D43)</f>
        <v>13136</v>
      </c>
      <c r="E35" s="111">
        <f>SUM(E37:E43)</f>
        <v>16389</v>
      </c>
      <c r="F35" s="111">
        <f>SUM(F37:F43)</f>
        <v>6052142</v>
      </c>
      <c r="G35" s="111">
        <v>473.18666260657733</v>
      </c>
      <c r="H35" s="113"/>
    </row>
    <row r="36" spans="1:8" ht="5.25" customHeight="1">
      <c r="A36" s="117"/>
      <c r="B36" s="118"/>
      <c r="C36" s="118"/>
      <c r="D36" s="118"/>
      <c r="E36" s="118"/>
      <c r="F36" s="118"/>
      <c r="G36" s="118"/>
    </row>
    <row r="37" spans="1:8">
      <c r="A37" s="114" t="s">
        <v>701</v>
      </c>
      <c r="B37" s="115">
        <v>1323</v>
      </c>
      <c r="C37" s="115">
        <v>655</v>
      </c>
      <c r="D37" s="115">
        <v>585</v>
      </c>
      <c r="E37" s="115">
        <v>1393</v>
      </c>
      <c r="F37" s="115">
        <v>501488</v>
      </c>
      <c r="G37" s="115">
        <v>433.94358974358977</v>
      </c>
    </row>
    <row r="38" spans="1:8">
      <c r="A38" s="114" t="s">
        <v>702</v>
      </c>
      <c r="B38" s="115">
        <v>541</v>
      </c>
      <c r="C38" s="115">
        <v>427</v>
      </c>
      <c r="D38" s="115">
        <v>404</v>
      </c>
      <c r="E38" s="115">
        <v>564</v>
      </c>
      <c r="F38" s="115">
        <v>204843</v>
      </c>
      <c r="G38" s="115">
        <v>415.86881188118809</v>
      </c>
    </row>
    <row r="39" spans="1:8">
      <c r="A39" s="114" t="s">
        <v>703</v>
      </c>
      <c r="B39" s="115">
        <v>800</v>
      </c>
      <c r="C39" s="115">
        <v>901</v>
      </c>
      <c r="D39" s="115">
        <v>795</v>
      </c>
      <c r="E39" s="115">
        <v>906</v>
      </c>
      <c r="F39" s="115">
        <v>316380</v>
      </c>
      <c r="G39" s="115">
        <v>321.83773584905663</v>
      </c>
    </row>
    <row r="40" spans="1:8">
      <c r="A40" s="114" t="s">
        <v>704</v>
      </c>
      <c r="B40" s="115">
        <v>1490</v>
      </c>
      <c r="C40" s="115">
        <v>1599</v>
      </c>
      <c r="D40" s="115">
        <v>1438</v>
      </c>
      <c r="E40" s="115">
        <v>1651</v>
      </c>
      <c r="F40" s="115">
        <v>576958</v>
      </c>
      <c r="G40" s="115">
        <v>346.28442280945757</v>
      </c>
    </row>
    <row r="41" spans="1:8">
      <c r="A41" s="114" t="s">
        <v>705</v>
      </c>
      <c r="B41" s="115">
        <v>2470</v>
      </c>
      <c r="C41" s="115">
        <v>2640</v>
      </c>
      <c r="D41" s="115">
        <v>2430</v>
      </c>
      <c r="E41" s="115">
        <v>2680</v>
      </c>
      <c r="F41" s="115">
        <v>958291</v>
      </c>
      <c r="G41" s="115">
        <v>301.36584362139916</v>
      </c>
    </row>
    <row r="42" spans="1:8">
      <c r="A42" s="114" t="s">
        <v>706</v>
      </c>
      <c r="B42" s="115">
        <v>3916</v>
      </c>
      <c r="C42" s="115">
        <v>3593</v>
      </c>
      <c r="D42" s="115">
        <v>3404</v>
      </c>
      <c r="E42" s="115">
        <v>4105</v>
      </c>
      <c r="F42" s="115">
        <v>1479267</v>
      </c>
      <c r="G42" s="115">
        <v>362.37749706227964</v>
      </c>
    </row>
    <row r="43" spans="1:8" ht="14.25" customHeight="1">
      <c r="A43" s="114" t="s">
        <v>733</v>
      </c>
      <c r="B43" s="115">
        <v>5930</v>
      </c>
      <c r="C43" s="115">
        <v>3240</v>
      </c>
      <c r="D43" s="115">
        <v>4080</v>
      </c>
      <c r="E43" s="115">
        <v>5090</v>
      </c>
      <c r="F43" s="115">
        <v>2014915</v>
      </c>
      <c r="G43" s="115">
        <v>753.49068627450981</v>
      </c>
    </row>
    <row r="44" spans="1:8" s="119" customFormat="1" ht="12.75" customHeight="1">
      <c r="A44" s="116"/>
      <c r="B44" s="115"/>
      <c r="C44" s="115"/>
      <c r="D44" s="115"/>
      <c r="E44" s="115"/>
      <c r="F44" s="115"/>
      <c r="G44" s="115"/>
    </row>
    <row r="45" spans="1:8" s="119" customFormat="1" ht="15">
      <c r="A45" s="615" t="s">
        <v>734</v>
      </c>
      <c r="B45" s="615"/>
      <c r="C45" s="615"/>
      <c r="D45" s="615"/>
      <c r="E45" s="615"/>
      <c r="F45" s="109"/>
      <c r="G45" s="109"/>
    </row>
    <row r="46" spans="1:8" s="119" customFormat="1" ht="5.25" customHeight="1">
      <c r="A46" s="116"/>
      <c r="B46" s="116"/>
      <c r="C46" s="116"/>
      <c r="D46" s="116"/>
      <c r="E46" s="116"/>
      <c r="F46" s="109"/>
      <c r="G46" s="109"/>
    </row>
    <row r="47" spans="1:8" ht="15">
      <c r="A47" s="110" t="s">
        <v>653</v>
      </c>
      <c r="B47" s="111">
        <f>SUM(B49:B50)</f>
        <v>16470</v>
      </c>
      <c r="C47" s="111">
        <f>SUM(C49:C50)</f>
        <v>13055</v>
      </c>
      <c r="D47" s="111">
        <f>SUM(D49:D50)</f>
        <v>13136</v>
      </c>
      <c r="E47" s="111">
        <f>SUM(E49:E50)</f>
        <v>16389</v>
      </c>
      <c r="F47" s="111">
        <f>SUM(F49:F50)</f>
        <v>6052142</v>
      </c>
      <c r="G47" s="111">
        <v>473.18666260657733</v>
      </c>
      <c r="H47" s="113"/>
    </row>
    <row r="48" spans="1:8" ht="5.25" customHeight="1">
      <c r="A48" s="117"/>
      <c r="B48" s="118"/>
      <c r="C48" s="118"/>
      <c r="D48" s="118"/>
      <c r="E48" s="118"/>
      <c r="F48" s="118"/>
      <c r="G48" s="118"/>
    </row>
    <row r="49" spans="1:7">
      <c r="A49" s="114" t="s">
        <v>712</v>
      </c>
      <c r="B49" s="115">
        <v>5096</v>
      </c>
      <c r="C49" s="115">
        <v>4880</v>
      </c>
      <c r="D49" s="115">
        <v>4916</v>
      </c>
      <c r="E49" s="115">
        <v>5060</v>
      </c>
      <c r="F49" s="115">
        <v>1879580</v>
      </c>
      <c r="G49" s="115">
        <v>380.58543531326279</v>
      </c>
    </row>
    <row r="50" spans="1:7">
      <c r="A50" s="114" t="s">
        <v>713</v>
      </c>
      <c r="B50" s="115">
        <v>11374</v>
      </c>
      <c r="C50" s="115">
        <v>8175</v>
      </c>
      <c r="D50" s="115">
        <v>8220</v>
      </c>
      <c r="E50" s="115">
        <v>11329</v>
      </c>
      <c r="F50" s="115">
        <v>4172562</v>
      </c>
      <c r="G50" s="115">
        <v>528.56715328467158</v>
      </c>
    </row>
    <row r="51" spans="1:7" ht="15">
      <c r="A51" s="50"/>
      <c r="B51" s="50"/>
      <c r="C51" s="50"/>
      <c r="D51" s="50"/>
      <c r="E51" s="50"/>
      <c r="F51" s="50"/>
      <c r="G51" s="50"/>
    </row>
    <row r="52" spans="1:7">
      <c r="A52" s="46" t="s">
        <v>667</v>
      </c>
    </row>
    <row r="53" spans="1:7">
      <c r="A53" s="46"/>
    </row>
    <row r="54" spans="1:7">
      <c r="A54" s="63" t="s">
        <v>295</v>
      </c>
    </row>
    <row r="55" spans="1:7">
      <c r="A55" s="120" t="s">
        <v>735</v>
      </c>
    </row>
    <row r="56" spans="1:7">
      <c r="A56" s="120" t="s">
        <v>736</v>
      </c>
    </row>
    <row r="57" spans="1:7">
      <c r="A57" s="120" t="s">
        <v>737</v>
      </c>
    </row>
    <row r="58" spans="1:7">
      <c r="A58" s="121" t="s">
        <v>738</v>
      </c>
    </row>
    <row r="59" spans="1:7">
      <c r="A59" s="121" t="s">
        <v>739</v>
      </c>
    </row>
    <row r="60" spans="1:7">
      <c r="A60" s="121" t="s">
        <v>740</v>
      </c>
    </row>
  </sheetData>
  <mergeCells count="3">
    <mergeCell ref="A16:E16"/>
    <mergeCell ref="A33:E33"/>
    <mergeCell ref="A45:E45"/>
  </mergeCells>
  <pageMargins left="0.7" right="0.7" top="0.78740157499999996" bottom="0.78740157499999996" header="0.3" footer="0.3"/>
  <pageSetup paperSize="9" scale="7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W42"/>
  <sheetViews>
    <sheetView zoomScaleNormal="100" workbookViewId="0"/>
  </sheetViews>
  <sheetFormatPr baseColWidth="10" defaultColWidth="9.140625" defaultRowHeight="12.75"/>
  <cols>
    <col min="1" max="1" width="13" style="122" customWidth="1"/>
    <col min="2" max="2" width="20.85546875" style="122" customWidth="1"/>
    <col min="3" max="5" width="13.140625" style="123" customWidth="1"/>
    <col min="6" max="6" width="12.28515625" style="123" customWidth="1"/>
    <col min="7" max="9" width="10" style="122" customWidth="1"/>
    <col min="10" max="16384" width="9.140625" style="122"/>
  </cols>
  <sheetData>
    <row r="1" spans="1:257" ht="15.75">
      <c r="A1" s="14" t="s">
        <v>741</v>
      </c>
      <c r="I1" s="7"/>
    </row>
    <row r="2" spans="1:257" s="125" customFormat="1" ht="18.75">
      <c r="A2" s="48" t="s">
        <v>717</v>
      </c>
      <c r="B2" s="8"/>
      <c r="C2" s="38"/>
      <c r="D2" s="38"/>
      <c r="E2" s="38"/>
      <c r="F2" s="38"/>
      <c r="G2" s="37"/>
      <c r="H2" s="38"/>
      <c r="I2" s="38"/>
      <c r="J2" s="38"/>
      <c r="K2" s="38"/>
      <c r="L2" s="616"/>
      <c r="M2" s="617"/>
      <c r="N2" s="617"/>
      <c r="O2" s="617"/>
      <c r="P2" s="617"/>
      <c r="Q2" s="616"/>
      <c r="R2" s="617"/>
      <c r="S2" s="617"/>
      <c r="T2" s="617"/>
      <c r="U2" s="617"/>
      <c r="V2" s="616"/>
      <c r="W2" s="617"/>
      <c r="X2" s="617"/>
      <c r="Y2" s="617"/>
      <c r="Z2" s="617"/>
      <c r="AA2" s="616"/>
      <c r="AB2" s="617"/>
      <c r="AC2" s="617"/>
      <c r="AD2" s="617"/>
      <c r="AE2" s="617"/>
      <c r="AF2" s="616"/>
      <c r="AG2" s="617"/>
      <c r="AH2" s="617"/>
      <c r="AI2" s="617"/>
      <c r="AJ2" s="617"/>
      <c r="AK2" s="616"/>
      <c r="AL2" s="617"/>
      <c r="AM2" s="617"/>
      <c r="AN2" s="617"/>
      <c r="AO2" s="617"/>
      <c r="AP2" s="616"/>
      <c r="AQ2" s="617"/>
      <c r="AR2" s="617"/>
      <c r="AS2" s="617"/>
      <c r="AT2" s="617"/>
      <c r="AU2" s="616"/>
      <c r="AV2" s="617"/>
      <c r="AW2" s="617"/>
      <c r="AX2" s="617"/>
      <c r="AY2" s="617"/>
      <c r="AZ2" s="616"/>
      <c r="BA2" s="617"/>
      <c r="BB2" s="617"/>
      <c r="BC2" s="617"/>
      <c r="BD2" s="617"/>
      <c r="BE2" s="616"/>
      <c r="BF2" s="617"/>
      <c r="BG2" s="617"/>
      <c r="BH2" s="617"/>
      <c r="BI2" s="617"/>
      <c r="BJ2" s="616"/>
      <c r="BK2" s="617"/>
      <c r="BL2" s="617"/>
      <c r="BM2" s="617"/>
      <c r="BN2" s="617"/>
      <c r="BO2" s="616"/>
      <c r="BP2" s="617"/>
      <c r="BQ2" s="617"/>
      <c r="BR2" s="617"/>
      <c r="BS2" s="617"/>
      <c r="BT2" s="616"/>
      <c r="BU2" s="617"/>
      <c r="BV2" s="617"/>
      <c r="BW2" s="617"/>
      <c r="BX2" s="617"/>
      <c r="BY2" s="616"/>
      <c r="BZ2" s="617"/>
      <c r="CA2" s="617"/>
      <c r="CB2" s="617"/>
      <c r="CC2" s="617"/>
      <c r="CD2" s="616"/>
      <c r="CE2" s="617"/>
      <c r="CF2" s="617"/>
      <c r="CG2" s="617"/>
      <c r="CH2" s="617"/>
      <c r="CI2" s="616"/>
      <c r="CJ2" s="617"/>
      <c r="CK2" s="617"/>
      <c r="CL2" s="617"/>
      <c r="CM2" s="617"/>
      <c r="CN2" s="616"/>
      <c r="CO2" s="617"/>
      <c r="CP2" s="617"/>
      <c r="CQ2" s="617"/>
      <c r="CR2" s="617"/>
      <c r="CS2" s="616"/>
      <c r="CT2" s="617"/>
      <c r="CU2" s="617"/>
      <c r="CV2" s="617"/>
      <c r="CW2" s="617"/>
      <c r="CX2" s="616"/>
      <c r="CY2" s="617"/>
      <c r="CZ2" s="617"/>
      <c r="DA2" s="617"/>
      <c r="DB2" s="617"/>
      <c r="DC2" s="616"/>
      <c r="DD2" s="617"/>
      <c r="DE2" s="617"/>
      <c r="DF2" s="617"/>
      <c r="DG2" s="617"/>
      <c r="DH2" s="616"/>
      <c r="DI2" s="617"/>
      <c r="DJ2" s="617"/>
      <c r="DK2" s="617"/>
      <c r="DL2" s="617"/>
      <c r="DM2" s="616"/>
      <c r="DN2" s="617"/>
      <c r="DO2" s="617"/>
      <c r="DP2" s="617"/>
      <c r="DQ2" s="617"/>
      <c r="DR2" s="616"/>
      <c r="DS2" s="617"/>
      <c r="DT2" s="617"/>
      <c r="DU2" s="617"/>
      <c r="DV2" s="617"/>
      <c r="DW2" s="616"/>
      <c r="DX2" s="617"/>
      <c r="DY2" s="617"/>
      <c r="DZ2" s="617"/>
      <c r="EA2" s="617"/>
      <c r="EB2" s="616"/>
      <c r="EC2" s="617"/>
      <c r="ED2" s="617"/>
      <c r="EE2" s="617"/>
      <c r="EF2" s="617"/>
      <c r="EG2" s="616"/>
      <c r="EH2" s="617"/>
      <c r="EI2" s="617"/>
      <c r="EJ2" s="617"/>
      <c r="EK2" s="617"/>
      <c r="EL2" s="616"/>
      <c r="EM2" s="617"/>
      <c r="EN2" s="617"/>
      <c r="EO2" s="617"/>
      <c r="EP2" s="617"/>
      <c r="EQ2" s="616"/>
      <c r="ER2" s="617"/>
      <c r="ES2" s="617"/>
      <c r="ET2" s="617"/>
      <c r="EU2" s="617"/>
      <c r="EV2" s="616"/>
      <c r="EW2" s="617"/>
      <c r="EX2" s="617"/>
      <c r="EY2" s="617"/>
      <c r="EZ2" s="617"/>
      <c r="FA2" s="616"/>
      <c r="FB2" s="617"/>
      <c r="FC2" s="617"/>
      <c r="FD2" s="617"/>
      <c r="FE2" s="617"/>
      <c r="FF2" s="616"/>
      <c r="FG2" s="617"/>
      <c r="FH2" s="617"/>
      <c r="FI2" s="617"/>
      <c r="FJ2" s="617"/>
      <c r="FK2" s="616"/>
      <c r="FL2" s="617"/>
      <c r="FM2" s="617"/>
      <c r="FN2" s="617"/>
      <c r="FO2" s="617"/>
      <c r="FP2" s="616"/>
      <c r="FQ2" s="617"/>
      <c r="FR2" s="617"/>
      <c r="FS2" s="617"/>
      <c r="FT2" s="617"/>
      <c r="FU2" s="616"/>
      <c r="FV2" s="617"/>
      <c r="FW2" s="617"/>
      <c r="FX2" s="617"/>
      <c r="FY2" s="617"/>
      <c r="FZ2" s="616"/>
      <c r="GA2" s="617"/>
      <c r="GB2" s="617"/>
      <c r="GC2" s="617"/>
      <c r="GD2" s="617"/>
      <c r="GE2" s="616"/>
      <c r="GF2" s="617"/>
      <c r="GG2" s="617"/>
      <c r="GH2" s="617"/>
      <c r="GI2" s="617"/>
      <c r="GJ2" s="616"/>
      <c r="GK2" s="617"/>
      <c r="GL2" s="617"/>
      <c r="GM2" s="617"/>
      <c r="GN2" s="617"/>
      <c r="GO2" s="616"/>
      <c r="GP2" s="617"/>
      <c r="GQ2" s="617"/>
      <c r="GR2" s="617"/>
      <c r="GS2" s="617"/>
      <c r="GT2" s="616"/>
      <c r="GU2" s="617"/>
      <c r="GV2" s="617"/>
      <c r="GW2" s="617"/>
      <c r="GX2" s="617"/>
      <c r="GY2" s="616"/>
      <c r="GZ2" s="617"/>
      <c r="HA2" s="617"/>
      <c r="HB2" s="617"/>
      <c r="HC2" s="617"/>
      <c r="HD2" s="616"/>
      <c r="HE2" s="617"/>
      <c r="HF2" s="617"/>
      <c r="HG2" s="617"/>
      <c r="HH2" s="617"/>
      <c r="HI2" s="616"/>
      <c r="HJ2" s="617"/>
      <c r="HK2" s="617"/>
      <c r="HL2" s="617"/>
      <c r="HM2" s="617"/>
      <c r="HN2" s="616"/>
      <c r="HO2" s="617"/>
      <c r="HP2" s="617"/>
      <c r="HQ2" s="617"/>
      <c r="HR2" s="617"/>
      <c r="HS2" s="616"/>
      <c r="HT2" s="617"/>
      <c r="HU2" s="617"/>
      <c r="HV2" s="617"/>
      <c r="HW2" s="617"/>
      <c r="HX2" s="616"/>
      <c r="HY2" s="617"/>
      <c r="HZ2" s="617"/>
      <c r="IA2" s="617"/>
      <c r="IB2" s="617"/>
      <c r="IC2" s="616"/>
      <c r="ID2" s="617"/>
      <c r="IE2" s="617"/>
      <c r="IF2" s="617"/>
      <c r="IG2" s="617"/>
      <c r="IH2" s="616"/>
      <c r="II2" s="617"/>
      <c r="IJ2" s="617"/>
      <c r="IK2" s="617"/>
      <c r="IL2" s="617"/>
      <c r="IM2" s="616"/>
      <c r="IN2" s="617"/>
      <c r="IO2" s="617"/>
      <c r="IP2" s="617"/>
      <c r="IQ2" s="617"/>
      <c r="IR2" s="616"/>
      <c r="IS2" s="617"/>
      <c r="IT2" s="617"/>
      <c r="IU2" s="617"/>
      <c r="IV2" s="617"/>
      <c r="IW2" s="36"/>
    </row>
    <row r="3" spans="1:257" s="127" customFormat="1" ht="18.75">
      <c r="A3" s="48" t="s">
        <v>742</v>
      </c>
      <c r="B3" s="126"/>
      <c r="C3" s="38"/>
      <c r="D3" s="38"/>
      <c r="E3" s="38"/>
      <c r="F3" s="38"/>
      <c r="G3" s="37"/>
      <c r="H3" s="38"/>
      <c r="I3" s="38"/>
      <c r="J3" s="38"/>
      <c r="K3" s="38"/>
      <c r="L3" s="616"/>
      <c r="M3" s="617"/>
      <c r="N3" s="617"/>
      <c r="O3" s="617"/>
      <c r="P3" s="617"/>
      <c r="Q3" s="616"/>
      <c r="R3" s="617"/>
      <c r="S3" s="617"/>
      <c r="T3" s="617"/>
      <c r="U3" s="617"/>
      <c r="V3" s="616"/>
      <c r="W3" s="617"/>
      <c r="X3" s="617"/>
      <c r="Y3" s="617"/>
      <c r="Z3" s="617"/>
      <c r="AA3" s="616"/>
      <c r="AB3" s="617"/>
      <c r="AC3" s="617"/>
      <c r="AD3" s="617"/>
      <c r="AE3" s="617"/>
      <c r="AF3" s="616"/>
      <c r="AG3" s="617"/>
      <c r="AH3" s="617"/>
      <c r="AI3" s="617"/>
      <c r="AJ3" s="617"/>
      <c r="AK3" s="616"/>
      <c r="AL3" s="617"/>
      <c r="AM3" s="617"/>
      <c r="AN3" s="617"/>
      <c r="AO3" s="617"/>
      <c r="AP3" s="616"/>
      <c r="AQ3" s="617"/>
      <c r="AR3" s="617"/>
      <c r="AS3" s="617"/>
      <c r="AT3" s="617"/>
      <c r="AU3" s="616"/>
      <c r="AV3" s="617"/>
      <c r="AW3" s="617"/>
      <c r="AX3" s="617"/>
      <c r="AY3" s="617"/>
      <c r="AZ3" s="616"/>
      <c r="BA3" s="617"/>
      <c r="BB3" s="617"/>
      <c r="BC3" s="617"/>
      <c r="BD3" s="617"/>
      <c r="BE3" s="616"/>
      <c r="BF3" s="617"/>
      <c r="BG3" s="617"/>
      <c r="BH3" s="617"/>
      <c r="BI3" s="617"/>
      <c r="BJ3" s="616"/>
      <c r="BK3" s="617"/>
      <c r="BL3" s="617"/>
      <c r="BM3" s="617"/>
      <c r="BN3" s="617"/>
      <c r="BO3" s="616"/>
      <c r="BP3" s="617"/>
      <c r="BQ3" s="617"/>
      <c r="BR3" s="617"/>
      <c r="BS3" s="617"/>
      <c r="BT3" s="616"/>
      <c r="BU3" s="617"/>
      <c r="BV3" s="617"/>
      <c r="BW3" s="617"/>
      <c r="BX3" s="617"/>
      <c r="BY3" s="616"/>
      <c r="BZ3" s="617"/>
      <c r="CA3" s="617"/>
      <c r="CB3" s="617"/>
      <c r="CC3" s="617"/>
      <c r="CD3" s="616"/>
      <c r="CE3" s="617"/>
      <c r="CF3" s="617"/>
      <c r="CG3" s="617"/>
      <c r="CH3" s="617"/>
      <c r="CI3" s="616"/>
      <c r="CJ3" s="617"/>
      <c r="CK3" s="617"/>
      <c r="CL3" s="617"/>
      <c r="CM3" s="617"/>
      <c r="CN3" s="616"/>
      <c r="CO3" s="617"/>
      <c r="CP3" s="617"/>
      <c r="CQ3" s="617"/>
      <c r="CR3" s="617"/>
      <c r="CS3" s="616"/>
      <c r="CT3" s="617"/>
      <c r="CU3" s="617"/>
      <c r="CV3" s="617"/>
      <c r="CW3" s="617"/>
      <c r="CX3" s="616"/>
      <c r="CY3" s="617"/>
      <c r="CZ3" s="617"/>
      <c r="DA3" s="617"/>
      <c r="DB3" s="617"/>
      <c r="DC3" s="616"/>
      <c r="DD3" s="617"/>
      <c r="DE3" s="617"/>
      <c r="DF3" s="617"/>
      <c r="DG3" s="617"/>
      <c r="DH3" s="616"/>
      <c r="DI3" s="617"/>
      <c r="DJ3" s="617"/>
      <c r="DK3" s="617"/>
      <c r="DL3" s="617"/>
      <c r="DM3" s="616"/>
      <c r="DN3" s="617"/>
      <c r="DO3" s="617"/>
      <c r="DP3" s="617"/>
      <c r="DQ3" s="617"/>
      <c r="DR3" s="616"/>
      <c r="DS3" s="617"/>
      <c r="DT3" s="617"/>
      <c r="DU3" s="617"/>
      <c r="DV3" s="617"/>
      <c r="DW3" s="616"/>
      <c r="DX3" s="617"/>
      <c r="DY3" s="617"/>
      <c r="DZ3" s="617"/>
      <c r="EA3" s="617"/>
      <c r="EB3" s="616"/>
      <c r="EC3" s="617"/>
      <c r="ED3" s="617"/>
      <c r="EE3" s="617"/>
      <c r="EF3" s="617"/>
      <c r="EG3" s="616"/>
      <c r="EH3" s="617"/>
      <c r="EI3" s="617"/>
      <c r="EJ3" s="617"/>
      <c r="EK3" s="617"/>
      <c r="EL3" s="616"/>
      <c r="EM3" s="617"/>
      <c r="EN3" s="617"/>
      <c r="EO3" s="617"/>
      <c r="EP3" s="617"/>
      <c r="EQ3" s="616"/>
      <c r="ER3" s="617"/>
      <c r="ES3" s="617"/>
      <c r="ET3" s="617"/>
      <c r="EU3" s="617"/>
      <c r="EV3" s="616"/>
      <c r="EW3" s="617"/>
      <c r="EX3" s="617"/>
      <c r="EY3" s="617"/>
      <c r="EZ3" s="617"/>
      <c r="FA3" s="616"/>
      <c r="FB3" s="617"/>
      <c r="FC3" s="617"/>
      <c r="FD3" s="617"/>
      <c r="FE3" s="617"/>
      <c r="FF3" s="616"/>
      <c r="FG3" s="617"/>
      <c r="FH3" s="617"/>
      <c r="FI3" s="617"/>
      <c r="FJ3" s="617"/>
      <c r="FK3" s="616"/>
      <c r="FL3" s="617"/>
      <c r="FM3" s="617"/>
      <c r="FN3" s="617"/>
      <c r="FO3" s="617"/>
      <c r="FP3" s="616"/>
      <c r="FQ3" s="617"/>
      <c r="FR3" s="617"/>
      <c r="FS3" s="617"/>
      <c r="FT3" s="617"/>
      <c r="FU3" s="616"/>
      <c r="FV3" s="617"/>
      <c r="FW3" s="617"/>
      <c r="FX3" s="617"/>
      <c r="FY3" s="617"/>
      <c r="FZ3" s="616"/>
      <c r="GA3" s="617"/>
      <c r="GB3" s="617"/>
      <c r="GC3" s="617"/>
      <c r="GD3" s="617"/>
      <c r="GE3" s="616"/>
      <c r="GF3" s="617"/>
      <c r="GG3" s="617"/>
      <c r="GH3" s="617"/>
      <c r="GI3" s="617"/>
      <c r="GJ3" s="616"/>
      <c r="GK3" s="617"/>
      <c r="GL3" s="617"/>
      <c r="GM3" s="617"/>
      <c r="GN3" s="617"/>
      <c r="GO3" s="616"/>
      <c r="GP3" s="617"/>
      <c r="GQ3" s="617"/>
      <c r="GR3" s="617"/>
      <c r="GS3" s="617"/>
      <c r="GT3" s="616"/>
      <c r="GU3" s="617"/>
      <c r="GV3" s="617"/>
      <c r="GW3" s="617"/>
      <c r="GX3" s="617"/>
      <c r="GY3" s="616"/>
      <c r="GZ3" s="617"/>
      <c r="HA3" s="617"/>
      <c r="HB3" s="617"/>
      <c r="HC3" s="617"/>
      <c r="HD3" s="616"/>
      <c r="HE3" s="617"/>
      <c r="HF3" s="617"/>
      <c r="HG3" s="617"/>
      <c r="HH3" s="617"/>
      <c r="HI3" s="616"/>
      <c r="HJ3" s="617"/>
      <c r="HK3" s="617"/>
      <c r="HL3" s="617"/>
      <c r="HM3" s="617"/>
      <c r="HN3" s="616"/>
      <c r="HO3" s="617"/>
      <c r="HP3" s="617"/>
      <c r="HQ3" s="617"/>
      <c r="HR3" s="617"/>
      <c r="HS3" s="616"/>
      <c r="HT3" s="617"/>
      <c r="HU3" s="617"/>
      <c r="HV3" s="617"/>
      <c r="HW3" s="617"/>
      <c r="HX3" s="616"/>
      <c r="HY3" s="617"/>
      <c r="HZ3" s="617"/>
      <c r="IA3" s="617"/>
      <c r="IB3" s="617"/>
      <c r="IC3" s="616"/>
      <c r="ID3" s="617"/>
      <c r="IE3" s="617"/>
      <c r="IF3" s="617"/>
      <c r="IG3" s="617"/>
      <c r="IH3" s="616"/>
      <c r="II3" s="617"/>
      <c r="IJ3" s="617"/>
      <c r="IK3" s="617"/>
      <c r="IL3" s="617"/>
      <c r="IM3" s="616"/>
      <c r="IN3" s="617"/>
      <c r="IO3" s="617"/>
      <c r="IP3" s="617"/>
      <c r="IQ3" s="617"/>
      <c r="IR3" s="616"/>
      <c r="IS3" s="617"/>
      <c r="IT3" s="617"/>
      <c r="IU3" s="617"/>
      <c r="IV3" s="617"/>
      <c r="IW3" s="36"/>
    </row>
    <row r="4" spans="1:257" s="61" customFormat="1" ht="45">
      <c r="A4" s="50"/>
      <c r="B4" s="50"/>
      <c r="C4" s="50">
        <v>2017</v>
      </c>
      <c r="D4" s="50">
        <v>2018</v>
      </c>
      <c r="E4" s="50">
        <v>2019</v>
      </c>
      <c r="F4" s="50" t="s">
        <v>743</v>
      </c>
      <c r="G4" s="50" t="s">
        <v>744</v>
      </c>
      <c r="H4" s="50" t="s">
        <v>745</v>
      </c>
      <c r="I4" s="50" t="s">
        <v>746</v>
      </c>
    </row>
    <row r="5" spans="1:257" ht="15">
      <c r="A5" s="53" t="s">
        <v>747</v>
      </c>
      <c r="B5" s="53"/>
      <c r="C5" s="128"/>
      <c r="D5" s="128"/>
      <c r="E5" s="128"/>
      <c r="F5" s="129"/>
      <c r="G5" s="128"/>
      <c r="H5" s="128"/>
      <c r="I5" s="128"/>
    </row>
    <row r="6" spans="1:257" ht="5.25" customHeight="1">
      <c r="A6" s="130"/>
      <c r="B6" s="130"/>
      <c r="C6" s="128"/>
      <c r="D6" s="128"/>
      <c r="E6" s="128"/>
      <c r="F6" s="129"/>
      <c r="G6" s="128"/>
      <c r="H6" s="128"/>
      <c r="I6" s="128"/>
    </row>
    <row r="7" spans="1:257" ht="15">
      <c r="A7" s="110" t="s">
        <v>653</v>
      </c>
      <c r="B7" s="110"/>
      <c r="C7" s="111">
        <v>12217</v>
      </c>
      <c r="D7" s="111">
        <v>12845</v>
      </c>
      <c r="E7" s="111">
        <f>SUM(E9:E11)</f>
        <v>13055</v>
      </c>
      <c r="F7" s="111">
        <f>E7-D7</f>
        <v>210</v>
      </c>
      <c r="G7" s="111">
        <f>C7/C$7*100</f>
        <v>100</v>
      </c>
      <c r="H7" s="111">
        <f>D7/D$7*100</f>
        <v>100</v>
      </c>
      <c r="I7" s="131">
        <f>E7/E$7*100</f>
        <v>100</v>
      </c>
      <c r="J7" s="132"/>
      <c r="L7" s="133"/>
    </row>
    <row r="8" spans="1:257" ht="5.25" customHeight="1">
      <c r="A8" s="114"/>
      <c r="B8" s="114"/>
      <c r="C8" s="115"/>
      <c r="D8" s="115"/>
      <c r="E8" s="115"/>
      <c r="F8" s="115"/>
      <c r="G8" s="115"/>
      <c r="H8" s="115"/>
      <c r="I8" s="134"/>
    </row>
    <row r="9" spans="1:257">
      <c r="A9" s="135" t="s">
        <v>748</v>
      </c>
      <c r="B9" s="114"/>
      <c r="C9" s="115">
        <v>6162</v>
      </c>
      <c r="D9" s="115">
        <v>6359</v>
      </c>
      <c r="E9" s="115">
        <v>6315</v>
      </c>
      <c r="F9" s="115">
        <f>E9-D9</f>
        <v>-44</v>
      </c>
      <c r="G9" s="136">
        <f t="shared" ref="G9:I11" si="0">C9/C$7*100</f>
        <v>50.437914381599413</v>
      </c>
      <c r="H9" s="136">
        <f t="shared" si="0"/>
        <v>49.505644219540677</v>
      </c>
      <c r="I9" s="134">
        <f t="shared" si="0"/>
        <v>48.372271160474909</v>
      </c>
    </row>
    <row r="10" spans="1:257">
      <c r="A10" s="135" t="s">
        <v>749</v>
      </c>
      <c r="B10" s="114"/>
      <c r="C10" s="115">
        <v>5855</v>
      </c>
      <c r="D10" s="115">
        <v>6315</v>
      </c>
      <c r="E10" s="115">
        <v>6500</v>
      </c>
      <c r="F10" s="115">
        <f>E10-D10</f>
        <v>185</v>
      </c>
      <c r="G10" s="136">
        <f t="shared" si="0"/>
        <v>47.925022509617747</v>
      </c>
      <c r="H10" s="136">
        <f t="shared" si="0"/>
        <v>49.163098481899567</v>
      </c>
      <c r="I10" s="134">
        <f t="shared" si="0"/>
        <v>49.789352738414401</v>
      </c>
    </row>
    <row r="11" spans="1:257">
      <c r="A11" s="135" t="s">
        <v>750</v>
      </c>
      <c r="B11" s="114"/>
      <c r="C11" s="115">
        <v>200</v>
      </c>
      <c r="D11" s="115">
        <v>171</v>
      </c>
      <c r="E11" s="115">
        <v>240</v>
      </c>
      <c r="F11" s="115">
        <f>E11-D11</f>
        <v>69</v>
      </c>
      <c r="G11" s="136">
        <f t="shared" si="0"/>
        <v>1.6370631087828436</v>
      </c>
      <c r="H11" s="136">
        <f t="shared" si="0"/>
        <v>1.3312572985597508</v>
      </c>
      <c r="I11" s="134">
        <f t="shared" si="0"/>
        <v>1.8383761011106856</v>
      </c>
    </row>
    <row r="12" spans="1:257">
      <c r="A12" s="137"/>
      <c r="B12" s="137"/>
      <c r="C12" s="137"/>
      <c r="D12" s="137"/>
      <c r="E12" s="137"/>
      <c r="F12" s="137"/>
      <c r="G12" s="137"/>
      <c r="H12" s="137"/>
      <c r="I12" s="138"/>
    </row>
    <row r="13" spans="1:257" ht="15">
      <c r="A13" s="139" t="s">
        <v>751</v>
      </c>
      <c r="B13" s="107"/>
      <c r="C13" s="140"/>
      <c r="D13" s="140"/>
      <c r="E13" s="140"/>
      <c r="F13" s="141"/>
      <c r="G13" s="140"/>
      <c r="H13" s="140"/>
      <c r="I13" s="142"/>
    </row>
    <row r="14" spans="1:257">
      <c r="A14" s="143"/>
      <c r="B14" s="108"/>
      <c r="C14" s="140"/>
      <c r="D14" s="140"/>
      <c r="E14" s="140"/>
      <c r="F14" s="141"/>
      <c r="G14" s="140"/>
      <c r="H14" s="140"/>
      <c r="I14" s="142"/>
    </row>
    <row r="15" spans="1:257" ht="15">
      <c r="A15" s="110" t="s">
        <v>653</v>
      </c>
      <c r="B15" s="116"/>
      <c r="C15" s="111">
        <v>16581</v>
      </c>
      <c r="D15" s="111">
        <v>16497</v>
      </c>
      <c r="E15" s="111">
        <f>SUM(E17:E19)</f>
        <v>16389</v>
      </c>
      <c r="F15" s="111">
        <f>E15-D15</f>
        <v>-108</v>
      </c>
      <c r="G15" s="111">
        <v>100</v>
      </c>
      <c r="H15" s="111">
        <v>100</v>
      </c>
      <c r="I15" s="131">
        <v>100</v>
      </c>
    </row>
    <row r="16" spans="1:257">
      <c r="A16" s="135"/>
      <c r="B16" s="114"/>
      <c r="C16" s="115"/>
      <c r="D16" s="115"/>
      <c r="E16" s="115"/>
      <c r="F16" s="115"/>
      <c r="G16" s="115"/>
      <c r="H16" s="115"/>
      <c r="I16" s="134"/>
    </row>
    <row r="17" spans="1:10">
      <c r="A17" s="135" t="s">
        <v>748</v>
      </c>
      <c r="B17" s="114"/>
      <c r="C17" s="115">
        <v>5347</v>
      </c>
      <c r="D17" s="115">
        <v>5311</v>
      </c>
      <c r="E17" s="115">
        <v>5214</v>
      </c>
      <c r="F17" s="115">
        <f>E17-D17</f>
        <v>-97</v>
      </c>
      <c r="G17" s="136">
        <v>32.247753452747119</v>
      </c>
      <c r="H17" s="136">
        <v>32.193732193732195</v>
      </c>
      <c r="I17" s="134">
        <v>31.814021599853561</v>
      </c>
    </row>
    <row r="18" spans="1:10">
      <c r="A18" s="135" t="s">
        <v>749</v>
      </c>
      <c r="B18" s="114"/>
      <c r="C18" s="115">
        <v>10828</v>
      </c>
      <c r="D18" s="115">
        <v>10760</v>
      </c>
      <c r="E18" s="115">
        <v>10751</v>
      </c>
      <c r="F18" s="115">
        <f>E18-D18</f>
        <v>-9</v>
      </c>
      <c r="G18" s="136">
        <v>65.303660816597315</v>
      </c>
      <c r="H18" s="136">
        <v>65.223980117597137</v>
      </c>
      <c r="I18" s="134">
        <v>65.598877295747144</v>
      </c>
    </row>
    <row r="19" spans="1:10">
      <c r="A19" s="135" t="s">
        <v>750</v>
      </c>
      <c r="B19" s="114"/>
      <c r="C19" s="115">
        <v>406</v>
      </c>
      <c r="D19" s="115">
        <v>426</v>
      </c>
      <c r="E19" s="115">
        <v>424</v>
      </c>
      <c r="F19" s="115">
        <f>E19-D19</f>
        <v>-2</v>
      </c>
      <c r="G19" s="136">
        <v>2.4485857306555698</v>
      </c>
      <c r="H19" s="136">
        <v>2.5822876886706676</v>
      </c>
      <c r="I19" s="134">
        <v>2.5871011043992924</v>
      </c>
    </row>
    <row r="20" spans="1:10">
      <c r="A20" s="137"/>
      <c r="B20" s="137"/>
      <c r="C20" s="137"/>
      <c r="D20" s="137"/>
      <c r="E20" s="137"/>
      <c r="F20" s="137"/>
      <c r="G20" s="137"/>
      <c r="H20" s="115"/>
      <c r="I20" s="134"/>
    </row>
    <row r="21" spans="1:10" ht="15">
      <c r="A21" s="144" t="s">
        <v>752</v>
      </c>
      <c r="B21" s="107"/>
      <c r="C21" s="140"/>
      <c r="D21" s="140"/>
      <c r="E21" s="140"/>
      <c r="F21" s="141"/>
      <c r="G21" s="140"/>
      <c r="H21" s="140"/>
      <c r="I21" s="142"/>
    </row>
    <row r="22" spans="1:10">
      <c r="A22" s="143"/>
      <c r="B22" s="108"/>
      <c r="C22" s="140"/>
      <c r="D22" s="140"/>
      <c r="E22" s="140"/>
      <c r="F22" s="141"/>
      <c r="G22" s="140"/>
      <c r="H22" s="140"/>
      <c r="I22" s="142"/>
    </row>
    <row r="23" spans="1:10" ht="15">
      <c r="A23" s="110" t="s">
        <v>653</v>
      </c>
      <c r="B23" s="110"/>
      <c r="C23" s="111">
        <v>6122215</v>
      </c>
      <c r="D23" s="111">
        <v>6095697</v>
      </c>
      <c r="E23" s="111">
        <f>SUM(E25:E27)</f>
        <v>6052142</v>
      </c>
      <c r="F23" s="111">
        <f>E23-D23</f>
        <v>-43555</v>
      </c>
      <c r="G23" s="111">
        <v>100</v>
      </c>
      <c r="H23" s="111">
        <v>100</v>
      </c>
      <c r="I23" s="131">
        <v>100</v>
      </c>
      <c r="J23" s="145"/>
    </row>
    <row r="24" spans="1:10">
      <c r="A24" s="135"/>
      <c r="B24" s="114"/>
      <c r="C24" s="115"/>
      <c r="D24" s="115"/>
      <c r="E24" s="115"/>
      <c r="F24" s="115"/>
      <c r="G24" s="115"/>
      <c r="H24" s="115"/>
      <c r="I24" s="134"/>
    </row>
    <row r="25" spans="1:10">
      <c r="A25" s="135" t="s">
        <v>748</v>
      </c>
      <c r="B25" s="114"/>
      <c r="C25" s="115">
        <v>1980790</v>
      </c>
      <c r="D25" s="115">
        <v>1981976</v>
      </c>
      <c r="E25" s="115">
        <v>1945809</v>
      </c>
      <c r="F25" s="115">
        <f>E25-D25</f>
        <v>-36167</v>
      </c>
      <c r="G25" s="136">
        <v>29.5</v>
      </c>
      <c r="H25" s="136">
        <v>32.514345775388769</v>
      </c>
      <c r="I25" s="134">
        <v>32.150749271910669</v>
      </c>
    </row>
    <row r="26" spans="1:10">
      <c r="A26" s="135" t="s">
        <v>749</v>
      </c>
      <c r="B26" s="114"/>
      <c r="C26" s="115">
        <v>3990736</v>
      </c>
      <c r="D26" s="115">
        <v>3956295</v>
      </c>
      <c r="E26" s="115">
        <v>3953277</v>
      </c>
      <c r="F26" s="115">
        <f>E26-D26</f>
        <v>-3018</v>
      </c>
      <c r="G26" s="136">
        <v>67.5</v>
      </c>
      <c r="H26" s="136">
        <v>64.903078351827531</v>
      </c>
      <c r="I26" s="134">
        <v>65.320294864198488</v>
      </c>
    </row>
    <row r="27" spans="1:10">
      <c r="A27" s="135" t="s">
        <v>750</v>
      </c>
      <c r="B27" s="114"/>
      <c r="C27" s="115">
        <v>150689</v>
      </c>
      <c r="D27" s="115">
        <v>157426</v>
      </c>
      <c r="E27" s="115">
        <v>153056</v>
      </c>
      <c r="F27" s="115">
        <f>E27-D27</f>
        <v>-4370</v>
      </c>
      <c r="G27" s="136">
        <v>2.4613477311724594</v>
      </c>
      <c r="H27" s="136">
        <v>2.5825758727837029</v>
      </c>
      <c r="I27" s="134">
        <v>2.5289558638908338</v>
      </c>
    </row>
    <row r="28" spans="1:10">
      <c r="A28" s="137"/>
      <c r="B28" s="137"/>
      <c r="C28" s="137"/>
      <c r="D28" s="137"/>
      <c r="E28" s="137"/>
      <c r="F28" s="137"/>
      <c r="G28" s="137"/>
      <c r="H28" s="137"/>
      <c r="I28" s="138"/>
    </row>
    <row r="29" spans="1:10" ht="15">
      <c r="A29" s="144" t="s">
        <v>753</v>
      </c>
      <c r="B29" s="144"/>
      <c r="C29" s="140"/>
      <c r="D29" s="140"/>
      <c r="E29" s="140"/>
      <c r="F29" s="141"/>
      <c r="G29" s="137"/>
      <c r="H29" s="140"/>
      <c r="I29" s="142"/>
    </row>
    <row r="30" spans="1:10">
      <c r="A30" s="143"/>
      <c r="B30" s="108"/>
      <c r="C30" s="140"/>
      <c r="D30" s="140"/>
      <c r="E30" s="140"/>
      <c r="F30" s="141"/>
      <c r="G30" s="146" t="s">
        <v>754</v>
      </c>
      <c r="H30" s="140"/>
      <c r="I30" s="142"/>
    </row>
    <row r="31" spans="1:10" ht="15">
      <c r="A31" s="110" t="s">
        <v>653</v>
      </c>
      <c r="B31" s="110"/>
      <c r="C31" s="111">
        <v>494.02112676056339</v>
      </c>
      <c r="D31" s="111">
        <v>478.20118435405954</v>
      </c>
      <c r="E31" s="111">
        <v>473.18666260657733</v>
      </c>
      <c r="F31" s="111">
        <f>E31-D31</f>
        <v>-5.0145217474822061</v>
      </c>
      <c r="G31" s="111">
        <v>100</v>
      </c>
      <c r="H31" s="111">
        <v>100</v>
      </c>
      <c r="I31" s="131">
        <v>100</v>
      </c>
    </row>
    <row r="32" spans="1:10">
      <c r="A32" s="135"/>
      <c r="B32" s="114"/>
      <c r="C32" s="115"/>
      <c r="D32" s="115"/>
      <c r="E32" s="115"/>
      <c r="F32" s="115"/>
      <c r="G32" s="115"/>
      <c r="H32" s="115"/>
      <c r="I32" s="134"/>
    </row>
    <row r="33" spans="1:9">
      <c r="A33" s="135" t="s">
        <v>748</v>
      </c>
      <c r="B33" s="114"/>
      <c r="C33" s="115">
        <v>319.21876009041006</v>
      </c>
      <c r="D33" s="115">
        <v>295.55683767347574</v>
      </c>
      <c r="E33" s="115">
        <v>326.87895310796074</v>
      </c>
      <c r="F33" s="115">
        <f>E33-D33</f>
        <v>31.322115434484999</v>
      </c>
      <c r="G33" s="136">
        <v>64.616418772131865</v>
      </c>
      <c r="H33" s="136">
        <v>61.805961035564025</v>
      </c>
      <c r="I33" s="136">
        <v>69.080339523377148</v>
      </c>
    </row>
    <row r="34" spans="1:9">
      <c r="A34" s="135" t="s">
        <v>749</v>
      </c>
      <c r="B34" s="114"/>
      <c r="C34" s="115">
        <v>677.3758147512865</v>
      </c>
      <c r="D34" s="115">
        <v>657.49624660597351</v>
      </c>
      <c r="E34" s="115">
        <v>613.97055649761057</v>
      </c>
      <c r="F34" s="115">
        <f>E34-D34</f>
        <v>-43.525690108362937</v>
      </c>
      <c r="G34" s="136">
        <v>137.1147463253306</v>
      </c>
      <c r="H34" s="136">
        <v>137.49364663203428</v>
      </c>
      <c r="I34" s="136">
        <v>129.75229545049234</v>
      </c>
    </row>
    <row r="35" spans="1:9">
      <c r="A35" s="135" t="s">
        <v>750</v>
      </c>
      <c r="B35" s="114"/>
      <c r="C35" s="115">
        <v>567.25531914893622</v>
      </c>
      <c r="D35" s="115">
        <v>782.77499999999998</v>
      </c>
      <c r="E35" s="115">
        <v>585.72608695652173</v>
      </c>
      <c r="F35" s="115">
        <f>E35-D35</f>
        <v>-197.04891304347825</v>
      </c>
      <c r="G35" s="136">
        <v>114.82410132307301</v>
      </c>
      <c r="H35" s="136">
        <v>163.69156447350713</v>
      </c>
      <c r="I35" s="136">
        <v>123.78330440042713</v>
      </c>
    </row>
    <row r="36" spans="1:9" ht="15">
      <c r="A36" s="50"/>
      <c r="B36" s="50"/>
      <c r="C36" s="50"/>
      <c r="D36" s="50"/>
      <c r="E36" s="50"/>
      <c r="F36" s="50"/>
      <c r="G36" s="50"/>
      <c r="H36" s="50"/>
      <c r="I36" s="50"/>
    </row>
    <row r="37" spans="1:9">
      <c r="A37" s="46" t="s">
        <v>667</v>
      </c>
      <c r="B37" s="46"/>
      <c r="C37" s="147"/>
      <c r="D37" s="147"/>
      <c r="E37" s="147"/>
      <c r="F37" s="147"/>
      <c r="G37" s="147"/>
      <c r="H37" s="147"/>
      <c r="I37" s="35"/>
    </row>
    <row r="38" spans="1:9">
      <c r="A38" s="46"/>
      <c r="B38" s="46"/>
      <c r="C38" s="147"/>
      <c r="D38" s="147"/>
      <c r="E38" s="147"/>
      <c r="F38" s="147"/>
      <c r="G38" s="147"/>
      <c r="H38" s="147"/>
      <c r="I38" s="35"/>
    </row>
    <row r="39" spans="1:9">
      <c r="A39" s="46" t="s">
        <v>295</v>
      </c>
      <c r="B39" s="46"/>
      <c r="C39" s="147"/>
      <c r="D39" s="147"/>
      <c r="E39" s="147"/>
      <c r="F39" s="147"/>
      <c r="G39" s="147"/>
      <c r="H39" s="147"/>
      <c r="I39" s="35"/>
    </row>
    <row r="40" spans="1:9">
      <c r="A40" s="120" t="s">
        <v>737</v>
      </c>
      <c r="B40" s="46"/>
      <c r="C40" s="147"/>
      <c r="D40" s="147"/>
      <c r="E40" s="147"/>
      <c r="F40" s="147"/>
      <c r="G40" s="147"/>
      <c r="H40" s="147"/>
      <c r="I40" s="35"/>
    </row>
    <row r="41" spans="1:9">
      <c r="A41" s="65"/>
      <c r="B41" s="65"/>
    </row>
    <row r="42" spans="1:9" ht="27" customHeight="1">
      <c r="A42" s="618"/>
      <c r="B42" s="618"/>
      <c r="C42" s="618"/>
      <c r="D42" s="618"/>
      <c r="E42" s="618"/>
      <c r="F42" s="618"/>
      <c r="G42" s="618"/>
      <c r="H42" s="618"/>
      <c r="I42" s="618"/>
    </row>
  </sheetData>
  <mergeCells count="99">
    <mergeCell ref="BO2:BS2"/>
    <mergeCell ref="L2:P2"/>
    <mergeCell ref="Q2:U2"/>
    <mergeCell ref="V2:Z2"/>
    <mergeCell ref="AA2:AE2"/>
    <mergeCell ref="AF2:AJ2"/>
    <mergeCell ref="AK2:AO2"/>
    <mergeCell ref="AP2:AT2"/>
    <mergeCell ref="AU2:AY2"/>
    <mergeCell ref="AZ2:BD2"/>
    <mergeCell ref="BE2:BI2"/>
    <mergeCell ref="BJ2:BN2"/>
    <mergeCell ref="DW2:EA2"/>
    <mergeCell ref="BT2:BX2"/>
    <mergeCell ref="BY2:CC2"/>
    <mergeCell ref="CD2:CH2"/>
    <mergeCell ref="CI2:CM2"/>
    <mergeCell ref="CN2:CR2"/>
    <mergeCell ref="CS2:CW2"/>
    <mergeCell ref="CX2:DB2"/>
    <mergeCell ref="DC2:DG2"/>
    <mergeCell ref="DH2:DL2"/>
    <mergeCell ref="DM2:DQ2"/>
    <mergeCell ref="DR2:DV2"/>
    <mergeCell ref="GE2:GI2"/>
    <mergeCell ref="EB2:EF2"/>
    <mergeCell ref="EG2:EK2"/>
    <mergeCell ref="EL2:EP2"/>
    <mergeCell ref="EQ2:EU2"/>
    <mergeCell ref="EV2:EZ2"/>
    <mergeCell ref="FA2:FE2"/>
    <mergeCell ref="FF2:FJ2"/>
    <mergeCell ref="FK2:FO2"/>
    <mergeCell ref="FP2:FT2"/>
    <mergeCell ref="FU2:FY2"/>
    <mergeCell ref="FZ2:GD2"/>
    <mergeCell ref="IM2:IQ2"/>
    <mergeCell ref="GJ2:GN2"/>
    <mergeCell ref="GO2:GS2"/>
    <mergeCell ref="GT2:GX2"/>
    <mergeCell ref="GY2:HC2"/>
    <mergeCell ref="HD2:HH2"/>
    <mergeCell ref="HI2:HM2"/>
    <mergeCell ref="CD3:CH3"/>
    <mergeCell ref="IR2:IV2"/>
    <mergeCell ref="L3:P3"/>
    <mergeCell ref="Q3:U3"/>
    <mergeCell ref="V3:Z3"/>
    <mergeCell ref="AA3:AE3"/>
    <mergeCell ref="AF3:AJ3"/>
    <mergeCell ref="AK3:AO3"/>
    <mergeCell ref="AP3:AT3"/>
    <mergeCell ref="AU3:AY3"/>
    <mergeCell ref="AZ3:BD3"/>
    <mergeCell ref="HN2:HR2"/>
    <mergeCell ref="HS2:HW2"/>
    <mergeCell ref="HX2:IB2"/>
    <mergeCell ref="IC2:IG2"/>
    <mergeCell ref="IH2:IL2"/>
    <mergeCell ref="BE3:BI3"/>
    <mergeCell ref="BJ3:BN3"/>
    <mergeCell ref="BO3:BS3"/>
    <mergeCell ref="BT3:BX3"/>
    <mergeCell ref="BY3:CC3"/>
    <mergeCell ref="EL3:EP3"/>
    <mergeCell ref="CI3:CM3"/>
    <mergeCell ref="CN3:CR3"/>
    <mergeCell ref="CS3:CW3"/>
    <mergeCell ref="CX3:DB3"/>
    <mergeCell ref="DC3:DG3"/>
    <mergeCell ref="DH3:DL3"/>
    <mergeCell ref="DM3:DQ3"/>
    <mergeCell ref="DR3:DV3"/>
    <mergeCell ref="DW3:EA3"/>
    <mergeCell ref="EB3:EF3"/>
    <mergeCell ref="EG3:EK3"/>
    <mergeCell ref="GT3:GX3"/>
    <mergeCell ref="EQ3:EU3"/>
    <mergeCell ref="EV3:EZ3"/>
    <mergeCell ref="FA3:FE3"/>
    <mergeCell ref="FF3:FJ3"/>
    <mergeCell ref="FK3:FO3"/>
    <mergeCell ref="FP3:FT3"/>
    <mergeCell ref="IC3:IG3"/>
    <mergeCell ref="IH3:IL3"/>
    <mergeCell ref="IM3:IQ3"/>
    <mergeCell ref="IR3:IV3"/>
    <mergeCell ref="A42:I42"/>
    <mergeCell ref="GY3:HC3"/>
    <mergeCell ref="HD3:HH3"/>
    <mergeCell ref="HI3:HM3"/>
    <mergeCell ref="HN3:HR3"/>
    <mergeCell ref="HS3:HW3"/>
    <mergeCell ref="HX3:IB3"/>
    <mergeCell ref="FU3:FY3"/>
    <mergeCell ref="FZ3:GD3"/>
    <mergeCell ref="GE3:GI3"/>
    <mergeCell ref="GJ3:GN3"/>
    <mergeCell ref="GO3:GS3"/>
  </mergeCells>
  <pageMargins left="0.70866141732283472" right="0.70866141732283472" top="0.78740157480314965" bottom="0.78740157480314965" header="0.31496062992125984" footer="0.31496062992125984"/>
  <pageSetup paperSize="9" scale="77"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Normal="100" workbookViewId="0"/>
  </sheetViews>
  <sheetFormatPr baseColWidth="10" defaultRowHeight="12.75"/>
  <cols>
    <col min="1" max="1" width="33.42578125" style="104" customWidth="1"/>
    <col min="2" max="2" width="9.42578125" style="103" customWidth="1"/>
    <col min="3" max="5" width="9.5703125" style="103" customWidth="1"/>
    <col min="6" max="6" width="9.140625" style="103" customWidth="1"/>
    <col min="7" max="7" width="10" style="103" customWidth="1"/>
    <col min="8" max="8" width="13.42578125" style="103" customWidth="1"/>
    <col min="10" max="10" width="11.5703125" bestFit="1" customWidth="1"/>
    <col min="11" max="14" width="11.85546875" bestFit="1" customWidth="1"/>
    <col min="15" max="16" width="12" bestFit="1" customWidth="1"/>
    <col min="17" max="18" width="11.85546875" bestFit="1" customWidth="1"/>
    <col min="19" max="19" width="11.5703125" bestFit="1" customWidth="1"/>
    <col min="20" max="20" width="11.85546875" bestFit="1" customWidth="1"/>
  </cols>
  <sheetData>
    <row r="1" spans="1:8" ht="15" customHeight="1">
      <c r="A1" s="148" t="s">
        <v>755</v>
      </c>
    </row>
    <row r="2" spans="1:8" ht="15" customHeight="1">
      <c r="A2" s="8" t="s">
        <v>717</v>
      </c>
      <c r="B2" s="149"/>
      <c r="C2" s="149"/>
      <c r="D2" s="149"/>
      <c r="E2" s="149"/>
      <c r="H2" s="113"/>
    </row>
    <row r="3" spans="1:8" ht="19.5" customHeight="1">
      <c r="A3" s="8" t="s">
        <v>756</v>
      </c>
      <c r="B3" s="126"/>
      <c r="C3" s="126"/>
      <c r="D3" s="126"/>
      <c r="E3" s="126"/>
      <c r="H3" s="113"/>
    </row>
    <row r="4" spans="1:8" ht="46.5">
      <c r="A4" s="50"/>
      <c r="B4" s="50" t="s">
        <v>757</v>
      </c>
      <c r="C4" s="50" t="s">
        <v>758</v>
      </c>
      <c r="D4" s="50" t="s">
        <v>759</v>
      </c>
      <c r="E4" s="50" t="s">
        <v>760</v>
      </c>
      <c r="F4" s="50" t="s">
        <v>761</v>
      </c>
      <c r="G4" s="50" t="s">
        <v>762</v>
      </c>
      <c r="H4" s="50" t="s">
        <v>763</v>
      </c>
    </row>
    <row r="5" spans="1:8" ht="15">
      <c r="A5" s="107" t="s">
        <v>726</v>
      </c>
      <c r="B5" s="150"/>
      <c r="C5" s="150"/>
      <c r="D5" s="150"/>
      <c r="E5" s="150"/>
      <c r="F5" s="151"/>
      <c r="G5" s="151"/>
      <c r="H5" s="109"/>
    </row>
    <row r="6" spans="1:8" ht="5.25" customHeight="1">
      <c r="A6" s="107"/>
      <c r="B6" s="150"/>
      <c r="C6" s="150"/>
      <c r="D6" s="150"/>
      <c r="E6" s="150"/>
      <c r="F6" s="151"/>
      <c r="G6" s="151"/>
      <c r="H6" s="109"/>
    </row>
    <row r="7" spans="1:8" ht="14.25">
      <c r="A7" s="152" t="s">
        <v>653</v>
      </c>
      <c r="B7" s="153">
        <f t="shared" ref="B7:G7" si="0">SUM(B9:B14)</f>
        <v>568</v>
      </c>
      <c r="C7" s="153">
        <f t="shared" si="0"/>
        <v>2480</v>
      </c>
      <c r="D7" s="153">
        <f t="shared" si="0"/>
        <v>3579</v>
      </c>
      <c r="E7" s="153">
        <f t="shared" si="0"/>
        <v>3717</v>
      </c>
      <c r="F7" s="153">
        <f t="shared" si="0"/>
        <v>404</v>
      </c>
      <c r="G7" s="153">
        <f t="shared" si="0"/>
        <v>2307</v>
      </c>
      <c r="H7" s="153">
        <f>SUM(A7:G7)</f>
        <v>13055</v>
      </c>
    </row>
    <row r="8" spans="1:8" ht="5.25" customHeight="1">
      <c r="A8" s="117"/>
      <c r="B8" s="154"/>
      <c r="C8" s="154"/>
      <c r="D8" s="154"/>
      <c r="E8" s="154"/>
      <c r="F8" s="154"/>
      <c r="G8" s="154"/>
      <c r="H8" s="154"/>
    </row>
    <row r="9" spans="1:8">
      <c r="A9" s="117" t="s">
        <v>690</v>
      </c>
      <c r="B9" s="154">
        <v>46</v>
      </c>
      <c r="C9" s="154">
        <v>198</v>
      </c>
      <c r="D9" s="154">
        <v>701</v>
      </c>
      <c r="E9" s="154">
        <v>2089</v>
      </c>
      <c r="F9" s="154">
        <v>231</v>
      </c>
      <c r="G9" s="154">
        <v>1494</v>
      </c>
      <c r="H9" s="154">
        <v>4759</v>
      </c>
    </row>
    <row r="10" spans="1:8">
      <c r="A10" s="117" t="s">
        <v>691</v>
      </c>
      <c r="B10" s="154">
        <v>75</v>
      </c>
      <c r="C10" s="154">
        <v>278</v>
      </c>
      <c r="D10" s="154">
        <v>591</v>
      </c>
      <c r="E10" s="154">
        <v>484</v>
      </c>
      <c r="F10" s="154">
        <v>79</v>
      </c>
      <c r="G10" s="154">
        <v>49</v>
      </c>
      <c r="H10" s="154">
        <v>1556</v>
      </c>
    </row>
    <row r="11" spans="1:8">
      <c r="A11" s="117" t="s">
        <v>728</v>
      </c>
      <c r="B11" s="154">
        <v>228</v>
      </c>
      <c r="C11" s="154">
        <v>1147</v>
      </c>
      <c r="D11" s="154">
        <v>1191</v>
      </c>
      <c r="E11" s="154">
        <v>465</v>
      </c>
      <c r="F11" s="154">
        <v>36</v>
      </c>
      <c r="G11" s="154">
        <v>495</v>
      </c>
      <c r="H11" s="154">
        <v>3562</v>
      </c>
    </row>
    <row r="12" spans="1:8">
      <c r="A12" s="117" t="s">
        <v>764</v>
      </c>
      <c r="B12" s="154">
        <v>216</v>
      </c>
      <c r="C12" s="154">
        <v>832</v>
      </c>
      <c r="D12" s="154">
        <v>1005</v>
      </c>
      <c r="E12" s="154">
        <v>582</v>
      </c>
      <c r="F12" s="154">
        <v>49</v>
      </c>
      <c r="G12" s="154">
        <v>254</v>
      </c>
      <c r="H12" s="154">
        <v>2938</v>
      </c>
    </row>
    <row r="13" spans="1:8">
      <c r="A13" s="117" t="s">
        <v>694</v>
      </c>
      <c r="B13" s="154">
        <v>0</v>
      </c>
      <c r="C13" s="154">
        <v>1</v>
      </c>
      <c r="D13" s="154">
        <v>17</v>
      </c>
      <c r="E13" s="154">
        <v>32</v>
      </c>
      <c r="F13" s="154">
        <v>0</v>
      </c>
      <c r="G13" s="154">
        <v>7</v>
      </c>
      <c r="H13" s="154">
        <v>57</v>
      </c>
    </row>
    <row r="14" spans="1:8">
      <c r="A14" s="117" t="s">
        <v>730</v>
      </c>
      <c r="B14" s="154">
        <v>3</v>
      </c>
      <c r="C14" s="154">
        <v>24</v>
      </c>
      <c r="D14" s="154">
        <v>74</v>
      </c>
      <c r="E14" s="154">
        <v>65</v>
      </c>
      <c r="F14" s="154">
        <v>9</v>
      </c>
      <c r="G14" s="154">
        <v>8</v>
      </c>
      <c r="H14" s="154">
        <v>183</v>
      </c>
    </row>
    <row r="15" spans="1:8">
      <c r="A15" s="117"/>
      <c r="B15" s="118"/>
      <c r="C15" s="118"/>
      <c r="D15" s="118"/>
      <c r="E15" s="118"/>
      <c r="F15" s="118"/>
      <c r="G15" s="118"/>
      <c r="H15" s="118"/>
    </row>
    <row r="16" spans="1:8" ht="15">
      <c r="A16" s="615" t="s">
        <v>731</v>
      </c>
      <c r="B16" s="615"/>
      <c r="C16" s="615"/>
      <c r="D16" s="615"/>
      <c r="E16" s="615"/>
      <c r="F16" s="151"/>
      <c r="G16" s="151"/>
      <c r="H16" s="109"/>
    </row>
    <row r="17" spans="1:8" ht="5.25" customHeight="1">
      <c r="A17" s="110"/>
      <c r="B17" s="110"/>
      <c r="C17" s="110"/>
      <c r="D17" s="110"/>
      <c r="E17" s="110"/>
      <c r="F17" s="151"/>
      <c r="G17" s="151"/>
      <c r="H17" s="109"/>
    </row>
    <row r="18" spans="1:8" ht="14.25">
      <c r="A18" s="152" t="s">
        <v>654</v>
      </c>
      <c r="B18" s="153">
        <f t="shared" ref="B18:H18" si="1">SUM(B20:B31)</f>
        <v>568</v>
      </c>
      <c r="C18" s="153">
        <f t="shared" si="1"/>
        <v>2480</v>
      </c>
      <c r="D18" s="153">
        <f t="shared" si="1"/>
        <v>3579</v>
      </c>
      <c r="E18" s="153">
        <f t="shared" si="1"/>
        <v>3717</v>
      </c>
      <c r="F18" s="153">
        <f t="shared" si="1"/>
        <v>404</v>
      </c>
      <c r="G18" s="153">
        <f t="shared" si="1"/>
        <v>2307</v>
      </c>
      <c r="H18" s="153">
        <f t="shared" si="1"/>
        <v>13055</v>
      </c>
    </row>
    <row r="19" spans="1:8" ht="5.25" customHeight="1">
      <c r="A19" s="117"/>
      <c r="B19" s="154"/>
      <c r="C19" s="154"/>
      <c r="D19" s="154"/>
      <c r="E19" s="154"/>
      <c r="F19" s="154"/>
      <c r="G19" s="154"/>
      <c r="H19" s="154"/>
    </row>
    <row r="20" spans="1:8">
      <c r="A20" s="117" t="s">
        <v>655</v>
      </c>
      <c r="B20" s="154">
        <v>0</v>
      </c>
      <c r="C20" s="154">
        <v>40</v>
      </c>
      <c r="D20" s="154">
        <v>107</v>
      </c>
      <c r="E20" s="154">
        <v>63</v>
      </c>
      <c r="F20" s="154">
        <v>6</v>
      </c>
      <c r="G20" s="154">
        <v>0</v>
      </c>
      <c r="H20" s="154">
        <v>216</v>
      </c>
    </row>
    <row r="21" spans="1:8">
      <c r="A21" s="117" t="s">
        <v>656</v>
      </c>
      <c r="B21" s="154">
        <v>4</v>
      </c>
      <c r="C21" s="154">
        <v>53</v>
      </c>
      <c r="D21" s="154">
        <v>72</v>
      </c>
      <c r="E21" s="154">
        <v>29</v>
      </c>
      <c r="F21" s="154">
        <v>1</v>
      </c>
      <c r="G21" s="154">
        <v>3</v>
      </c>
      <c r="H21" s="154">
        <v>162</v>
      </c>
    </row>
    <row r="22" spans="1:8">
      <c r="A22" s="117" t="s">
        <v>657</v>
      </c>
      <c r="B22" s="154">
        <v>42</v>
      </c>
      <c r="C22" s="154">
        <v>220</v>
      </c>
      <c r="D22" s="154">
        <v>315</v>
      </c>
      <c r="E22" s="154">
        <v>292</v>
      </c>
      <c r="F22" s="154">
        <v>23</v>
      </c>
      <c r="G22" s="154">
        <v>30</v>
      </c>
      <c r="H22" s="154">
        <v>922</v>
      </c>
    </row>
    <row r="23" spans="1:8">
      <c r="A23" s="117" t="s">
        <v>658</v>
      </c>
      <c r="B23" s="154">
        <v>15</v>
      </c>
      <c r="C23" s="154">
        <v>92</v>
      </c>
      <c r="D23" s="154">
        <v>134</v>
      </c>
      <c r="E23" s="154">
        <v>147</v>
      </c>
      <c r="F23" s="154">
        <v>13</v>
      </c>
      <c r="G23" s="154">
        <v>115</v>
      </c>
      <c r="H23" s="154">
        <v>516</v>
      </c>
    </row>
    <row r="24" spans="1:8">
      <c r="A24" s="117" t="s">
        <v>659</v>
      </c>
      <c r="B24" s="154">
        <v>6</v>
      </c>
      <c r="C24" s="154">
        <v>101</v>
      </c>
      <c r="D24" s="154">
        <v>190</v>
      </c>
      <c r="E24" s="154">
        <v>201</v>
      </c>
      <c r="F24" s="154">
        <v>21</v>
      </c>
      <c r="G24" s="154">
        <v>0</v>
      </c>
      <c r="H24" s="154">
        <v>519</v>
      </c>
    </row>
    <row r="25" spans="1:8">
      <c r="A25" s="117" t="s">
        <v>660</v>
      </c>
      <c r="B25" s="154">
        <v>40</v>
      </c>
      <c r="C25" s="154">
        <v>190</v>
      </c>
      <c r="D25" s="154">
        <v>352</v>
      </c>
      <c r="E25" s="154">
        <v>210</v>
      </c>
      <c r="F25" s="154">
        <v>16</v>
      </c>
      <c r="G25" s="154">
        <v>127</v>
      </c>
      <c r="H25" s="154">
        <v>935</v>
      </c>
    </row>
    <row r="26" spans="1:8">
      <c r="A26" s="117" t="s">
        <v>661</v>
      </c>
      <c r="B26" s="154">
        <v>39</v>
      </c>
      <c r="C26" s="154">
        <v>214</v>
      </c>
      <c r="D26" s="154">
        <v>365</v>
      </c>
      <c r="E26" s="154">
        <v>254</v>
      </c>
      <c r="F26" s="154">
        <v>35</v>
      </c>
      <c r="G26" s="154">
        <v>30</v>
      </c>
      <c r="H26" s="154">
        <v>937</v>
      </c>
    </row>
    <row r="27" spans="1:8">
      <c r="A27" s="117" t="s">
        <v>662</v>
      </c>
      <c r="B27" s="154">
        <v>50</v>
      </c>
      <c r="C27" s="154">
        <v>242</v>
      </c>
      <c r="D27" s="154">
        <v>407</v>
      </c>
      <c r="E27" s="154">
        <v>205</v>
      </c>
      <c r="F27" s="154">
        <v>22</v>
      </c>
      <c r="G27" s="154">
        <v>83</v>
      </c>
      <c r="H27" s="154">
        <v>1009</v>
      </c>
    </row>
    <row r="28" spans="1:8">
      <c r="A28" s="117" t="s">
        <v>663</v>
      </c>
      <c r="B28" s="154">
        <v>20</v>
      </c>
      <c r="C28" s="154">
        <v>114</v>
      </c>
      <c r="D28" s="154">
        <v>208</v>
      </c>
      <c r="E28" s="154">
        <v>119</v>
      </c>
      <c r="F28" s="154">
        <v>12</v>
      </c>
      <c r="G28" s="154">
        <v>56</v>
      </c>
      <c r="H28" s="154">
        <v>529</v>
      </c>
    </row>
    <row r="29" spans="1:8">
      <c r="A29" s="117" t="s">
        <v>664</v>
      </c>
      <c r="B29" s="154">
        <v>49</v>
      </c>
      <c r="C29" s="154">
        <v>190</v>
      </c>
      <c r="D29" s="154">
        <v>270</v>
      </c>
      <c r="E29" s="154">
        <v>137</v>
      </c>
      <c r="F29" s="154">
        <v>8</v>
      </c>
      <c r="G29" s="154">
        <v>85</v>
      </c>
      <c r="H29" s="154">
        <v>739</v>
      </c>
    </row>
    <row r="30" spans="1:8">
      <c r="A30" s="117" t="s">
        <v>665</v>
      </c>
      <c r="B30" s="154">
        <v>35</v>
      </c>
      <c r="C30" s="154">
        <v>359</v>
      </c>
      <c r="D30" s="154">
        <v>383</v>
      </c>
      <c r="E30" s="154">
        <v>201</v>
      </c>
      <c r="F30" s="154">
        <v>27</v>
      </c>
      <c r="G30" s="154">
        <v>363</v>
      </c>
      <c r="H30" s="154">
        <v>1368</v>
      </c>
    </row>
    <row r="31" spans="1:8">
      <c r="A31" s="117" t="s">
        <v>666</v>
      </c>
      <c r="B31" s="154">
        <v>268</v>
      </c>
      <c r="C31" s="154">
        <v>665</v>
      </c>
      <c r="D31" s="154">
        <v>776</v>
      </c>
      <c r="E31" s="154">
        <v>1859</v>
      </c>
      <c r="F31" s="154">
        <v>220</v>
      </c>
      <c r="G31" s="154">
        <v>1415</v>
      </c>
      <c r="H31" s="154">
        <v>5203</v>
      </c>
    </row>
    <row r="32" spans="1:8">
      <c r="A32" s="117"/>
      <c r="B32" s="154"/>
      <c r="C32" s="154"/>
      <c r="D32" s="154"/>
      <c r="E32" s="154"/>
      <c r="F32" s="154"/>
      <c r="G32" s="154"/>
      <c r="H32" s="154"/>
    </row>
    <row r="33" spans="1:8" ht="15">
      <c r="A33" s="144" t="s">
        <v>732</v>
      </c>
      <c r="B33" s="155"/>
      <c r="C33" s="155"/>
      <c r="D33" s="155"/>
      <c r="E33" s="155"/>
      <c r="F33" s="156"/>
      <c r="G33" s="156"/>
      <c r="H33" s="157"/>
    </row>
    <row r="34" spans="1:8" ht="5.25" customHeight="1">
      <c r="A34" s="144"/>
      <c r="B34" s="155"/>
      <c r="C34" s="155"/>
      <c r="D34" s="155"/>
      <c r="E34" s="155"/>
      <c r="F34" s="156"/>
      <c r="G34" s="156"/>
      <c r="H34" s="157"/>
    </row>
    <row r="35" spans="1:8" ht="14.25">
      <c r="A35" s="152" t="s">
        <v>653</v>
      </c>
      <c r="B35" s="153">
        <f t="shared" ref="B35:H35" si="2">SUM(B37:B43)</f>
        <v>568</v>
      </c>
      <c r="C35" s="153">
        <f t="shared" si="2"/>
        <v>2480</v>
      </c>
      <c r="D35" s="153">
        <f t="shared" si="2"/>
        <v>3579</v>
      </c>
      <c r="E35" s="153">
        <f t="shared" si="2"/>
        <v>3717</v>
      </c>
      <c r="F35" s="153">
        <f t="shared" si="2"/>
        <v>404</v>
      </c>
      <c r="G35" s="153">
        <f t="shared" si="2"/>
        <v>2307</v>
      </c>
      <c r="H35" s="153">
        <f t="shared" si="2"/>
        <v>13055</v>
      </c>
    </row>
    <row r="36" spans="1:8" ht="5.25" customHeight="1">
      <c r="A36" s="117"/>
      <c r="B36" s="154"/>
      <c r="C36" s="154"/>
      <c r="D36" s="154"/>
      <c r="E36" s="154"/>
      <c r="F36" s="154"/>
      <c r="G36" s="154"/>
      <c r="H36" s="154"/>
    </row>
    <row r="37" spans="1:8">
      <c r="A37" s="117" t="s">
        <v>701</v>
      </c>
      <c r="B37" s="154">
        <v>49</v>
      </c>
      <c r="C37" s="154">
        <v>128</v>
      </c>
      <c r="D37" s="154">
        <v>168</v>
      </c>
      <c r="E37" s="154">
        <v>193</v>
      </c>
      <c r="F37" s="154">
        <v>46</v>
      </c>
      <c r="G37" s="154">
        <v>71</v>
      </c>
      <c r="H37" s="154">
        <v>655</v>
      </c>
    </row>
    <row r="38" spans="1:8">
      <c r="A38" s="117" t="s">
        <v>702</v>
      </c>
      <c r="B38" s="154">
        <v>18</v>
      </c>
      <c r="C38" s="154">
        <v>84</v>
      </c>
      <c r="D38" s="154">
        <v>109</v>
      </c>
      <c r="E38" s="154">
        <v>133</v>
      </c>
      <c r="F38" s="154">
        <v>19</v>
      </c>
      <c r="G38" s="154">
        <v>64</v>
      </c>
      <c r="H38" s="154">
        <v>427</v>
      </c>
    </row>
    <row r="39" spans="1:8">
      <c r="A39" s="117" t="s">
        <v>703</v>
      </c>
      <c r="B39" s="154">
        <v>34</v>
      </c>
      <c r="C39" s="154">
        <v>163</v>
      </c>
      <c r="D39" s="154">
        <v>238</v>
      </c>
      <c r="E39" s="154">
        <v>254</v>
      </c>
      <c r="F39" s="154">
        <v>48</v>
      </c>
      <c r="G39" s="154">
        <v>164</v>
      </c>
      <c r="H39" s="154">
        <v>901</v>
      </c>
    </row>
    <row r="40" spans="1:8">
      <c r="A40" s="117" t="s">
        <v>704</v>
      </c>
      <c r="B40" s="154">
        <v>69</v>
      </c>
      <c r="C40" s="154">
        <v>273</v>
      </c>
      <c r="D40" s="154">
        <v>465</v>
      </c>
      <c r="E40" s="154">
        <v>465</v>
      </c>
      <c r="F40" s="154">
        <v>53</v>
      </c>
      <c r="G40" s="154">
        <v>274</v>
      </c>
      <c r="H40" s="154">
        <v>1599</v>
      </c>
    </row>
    <row r="41" spans="1:8">
      <c r="A41" s="117" t="s">
        <v>705</v>
      </c>
      <c r="B41" s="154">
        <v>107</v>
      </c>
      <c r="C41" s="154">
        <v>485</v>
      </c>
      <c r="D41" s="154">
        <v>741</v>
      </c>
      <c r="E41" s="154">
        <v>750</v>
      </c>
      <c r="F41" s="154">
        <v>72</v>
      </c>
      <c r="G41" s="154">
        <v>485</v>
      </c>
      <c r="H41" s="154">
        <v>2640</v>
      </c>
    </row>
    <row r="42" spans="1:8">
      <c r="A42" s="117" t="s">
        <v>706</v>
      </c>
      <c r="B42" s="154">
        <v>164</v>
      </c>
      <c r="C42" s="154">
        <v>728</v>
      </c>
      <c r="D42" s="154">
        <v>985</v>
      </c>
      <c r="E42" s="154">
        <v>981</v>
      </c>
      <c r="F42" s="154">
        <v>83</v>
      </c>
      <c r="G42" s="154">
        <v>652</v>
      </c>
      <c r="H42" s="154">
        <v>3593</v>
      </c>
    </row>
    <row r="43" spans="1:8" ht="14.25" customHeight="1">
      <c r="A43" s="117" t="s">
        <v>733</v>
      </c>
      <c r="B43" s="154">
        <v>127</v>
      </c>
      <c r="C43" s="154">
        <v>619</v>
      </c>
      <c r="D43" s="154">
        <v>873</v>
      </c>
      <c r="E43" s="154">
        <v>941</v>
      </c>
      <c r="F43" s="154">
        <v>83</v>
      </c>
      <c r="G43" s="154">
        <v>597</v>
      </c>
      <c r="H43" s="154">
        <v>3240</v>
      </c>
    </row>
    <row r="44" spans="1:8" ht="14.25" customHeight="1">
      <c r="A44" s="117"/>
      <c r="B44" s="154"/>
      <c r="C44" s="154"/>
      <c r="D44" s="154"/>
      <c r="E44" s="154"/>
      <c r="F44" s="154"/>
      <c r="G44" s="154"/>
      <c r="H44" s="154"/>
    </row>
    <row r="45" spans="1:8" ht="15">
      <c r="A45" s="144" t="s">
        <v>734</v>
      </c>
      <c r="B45" s="155"/>
      <c r="C45" s="155"/>
      <c r="D45" s="155"/>
      <c r="E45" s="155"/>
      <c r="F45" s="156"/>
      <c r="G45" s="156"/>
      <c r="H45" s="157"/>
    </row>
    <row r="46" spans="1:8" ht="5.25" customHeight="1">
      <c r="A46" s="144"/>
      <c r="B46" s="155"/>
      <c r="C46" s="155"/>
      <c r="D46" s="155"/>
      <c r="E46" s="155"/>
      <c r="F46" s="156"/>
      <c r="G46" s="156"/>
      <c r="H46" s="157"/>
    </row>
    <row r="47" spans="1:8" ht="14.25">
      <c r="A47" s="152" t="s">
        <v>653</v>
      </c>
      <c r="B47" s="153">
        <f t="shared" ref="B47:H47" si="3">SUM(B49:B50)</f>
        <v>568</v>
      </c>
      <c r="C47" s="153">
        <f t="shared" si="3"/>
        <v>2480</v>
      </c>
      <c r="D47" s="153">
        <f t="shared" si="3"/>
        <v>3579</v>
      </c>
      <c r="E47" s="153">
        <f t="shared" si="3"/>
        <v>3717</v>
      </c>
      <c r="F47" s="153">
        <f t="shared" si="3"/>
        <v>404</v>
      </c>
      <c r="G47" s="153">
        <f t="shared" si="3"/>
        <v>2307</v>
      </c>
      <c r="H47" s="153">
        <f t="shared" si="3"/>
        <v>13055</v>
      </c>
    </row>
    <row r="48" spans="1:8" ht="5.25" customHeight="1">
      <c r="A48" s="117"/>
      <c r="B48" s="154"/>
      <c r="C48" s="154"/>
      <c r="D48" s="154"/>
      <c r="E48" s="154"/>
      <c r="F48" s="154"/>
      <c r="G48" s="154"/>
      <c r="H48" s="154"/>
    </row>
    <row r="49" spans="1:8">
      <c r="A49" s="117" t="s">
        <v>712</v>
      </c>
      <c r="B49" s="154">
        <v>242</v>
      </c>
      <c r="C49" s="154">
        <v>865</v>
      </c>
      <c r="D49" s="154">
        <v>1358</v>
      </c>
      <c r="E49" s="154">
        <v>1440</v>
      </c>
      <c r="F49" s="154">
        <v>159</v>
      </c>
      <c r="G49" s="154">
        <v>816</v>
      </c>
      <c r="H49" s="154">
        <v>4880</v>
      </c>
    </row>
    <row r="50" spans="1:8">
      <c r="A50" s="117" t="s">
        <v>713</v>
      </c>
      <c r="B50" s="154">
        <v>326</v>
      </c>
      <c r="C50" s="154">
        <v>1615</v>
      </c>
      <c r="D50" s="154">
        <v>2221</v>
      </c>
      <c r="E50" s="154">
        <v>2277</v>
      </c>
      <c r="F50" s="154">
        <v>245</v>
      </c>
      <c r="G50" s="154">
        <v>1491</v>
      </c>
      <c r="H50" s="154">
        <v>8175</v>
      </c>
    </row>
    <row r="51" spans="1:8" ht="15">
      <c r="A51" s="50"/>
      <c r="B51" s="50"/>
      <c r="C51" s="50"/>
      <c r="D51" s="50"/>
      <c r="E51" s="50"/>
      <c r="F51" s="50"/>
      <c r="G51" s="50"/>
      <c r="H51" s="50"/>
    </row>
    <row r="52" spans="1:8">
      <c r="A52" s="12" t="s">
        <v>667</v>
      </c>
    </row>
    <row r="53" spans="1:8">
      <c r="A53" s="12"/>
    </row>
    <row r="54" spans="1:8">
      <c r="A54" s="12" t="s">
        <v>295</v>
      </c>
    </row>
    <row r="55" spans="1:8">
      <c r="A55" s="120" t="s">
        <v>765</v>
      </c>
    </row>
    <row r="56" spans="1:8">
      <c r="A56" s="158" t="s">
        <v>766</v>
      </c>
    </row>
    <row r="57" spans="1:8">
      <c r="A57" s="159" t="s">
        <v>767</v>
      </c>
      <c r="B57" s="104"/>
      <c r="C57" s="104"/>
      <c r="D57" s="104"/>
      <c r="E57" s="104"/>
      <c r="F57" s="104"/>
      <c r="G57" s="104"/>
      <c r="H57" s="104"/>
    </row>
    <row r="58" spans="1:8">
      <c r="A58" s="65" t="s">
        <v>768</v>
      </c>
      <c r="B58" s="104"/>
      <c r="C58" s="104"/>
      <c r="D58" s="104"/>
      <c r="E58" s="104"/>
      <c r="F58" s="104"/>
      <c r="G58" s="104"/>
      <c r="H58" s="104"/>
    </row>
    <row r="59" spans="1:8">
      <c r="A59" s="65" t="s">
        <v>769</v>
      </c>
    </row>
  </sheetData>
  <mergeCells count="1">
    <mergeCell ref="A16:E16"/>
  </mergeCells>
  <pageMargins left="0.7" right="0.7" top="0.78740157499999996" bottom="0.78740157499999996"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heetViews>
  <sheetFormatPr baseColWidth="10" defaultRowHeight="12.75"/>
  <cols>
    <col min="1" max="1" width="11.5703125" style="104" customWidth="1"/>
    <col min="2" max="2" width="17" style="104" customWidth="1"/>
    <col min="3" max="10" width="11" style="103" customWidth="1"/>
    <col min="11" max="11" width="3.85546875" customWidth="1"/>
    <col min="12" max="12" width="11.7109375" customWidth="1"/>
  </cols>
  <sheetData>
    <row r="1" spans="1:10" ht="15">
      <c r="A1" s="160" t="s">
        <v>770</v>
      </c>
      <c r="B1" s="161"/>
    </row>
    <row r="2" spans="1:10" ht="18.75">
      <c r="A2" s="8" t="s">
        <v>717</v>
      </c>
      <c r="B2" s="8"/>
      <c r="C2" s="149"/>
      <c r="D2" s="149"/>
      <c r="E2" s="149"/>
      <c r="F2" s="149"/>
      <c r="J2" s="113"/>
    </row>
    <row r="3" spans="1:10" ht="18.75">
      <c r="A3" s="8" t="s">
        <v>771</v>
      </c>
      <c r="B3" s="126"/>
      <c r="C3" s="126"/>
      <c r="D3" s="126"/>
      <c r="E3" s="126"/>
      <c r="F3" s="126"/>
      <c r="J3" s="113"/>
    </row>
    <row r="4" spans="1:10" ht="15">
      <c r="A4" s="50"/>
      <c r="B4" s="50"/>
      <c r="C4" s="16" t="s">
        <v>772</v>
      </c>
      <c r="D4" s="50"/>
      <c r="E4" s="50"/>
      <c r="F4" s="50"/>
      <c r="G4" s="50"/>
      <c r="H4" s="50"/>
      <c r="I4" s="50"/>
      <c r="J4" s="50"/>
    </row>
    <row r="5" spans="1:10" ht="15">
      <c r="A5" s="50"/>
      <c r="B5" s="50"/>
      <c r="C5" s="50" t="s">
        <v>701</v>
      </c>
      <c r="D5" s="50" t="s">
        <v>702</v>
      </c>
      <c r="E5" s="50" t="s">
        <v>703</v>
      </c>
      <c r="F5" s="50" t="s">
        <v>704</v>
      </c>
      <c r="G5" s="50" t="s">
        <v>705</v>
      </c>
      <c r="H5" s="50" t="s">
        <v>706</v>
      </c>
      <c r="I5" s="50" t="s">
        <v>733</v>
      </c>
      <c r="J5" s="50" t="s">
        <v>763</v>
      </c>
    </row>
    <row r="6" spans="1:10" ht="15">
      <c r="A6" s="162" t="s">
        <v>726</v>
      </c>
      <c r="B6" s="40"/>
      <c r="C6" s="163"/>
      <c r="D6" s="163"/>
      <c r="E6" s="163"/>
      <c r="F6" s="163"/>
      <c r="G6" s="164"/>
      <c r="H6" s="164"/>
      <c r="I6" s="164"/>
      <c r="J6" s="165"/>
    </row>
    <row r="7" spans="1:10" ht="15">
      <c r="A7" s="40"/>
      <c r="B7" s="40"/>
      <c r="C7" s="163"/>
      <c r="D7" s="163"/>
      <c r="E7" s="163"/>
      <c r="F7" s="163"/>
      <c r="G7" s="164"/>
      <c r="H7" s="164"/>
      <c r="I7" s="164"/>
      <c r="J7" s="165"/>
    </row>
    <row r="8" spans="1:10" ht="15">
      <c r="A8" s="40" t="s">
        <v>653</v>
      </c>
      <c r="B8" s="40"/>
      <c r="C8" s="166">
        <f t="shared" ref="C8:J8" si="0">SUM(C10:C15)</f>
        <v>655</v>
      </c>
      <c r="D8" s="166">
        <f t="shared" si="0"/>
        <v>427</v>
      </c>
      <c r="E8" s="166">
        <f t="shared" si="0"/>
        <v>901</v>
      </c>
      <c r="F8" s="166">
        <f t="shared" si="0"/>
        <v>1599</v>
      </c>
      <c r="G8" s="167">
        <f t="shared" si="0"/>
        <v>2640</v>
      </c>
      <c r="H8" s="167">
        <f t="shared" si="0"/>
        <v>3593</v>
      </c>
      <c r="I8" s="167">
        <f t="shared" si="0"/>
        <v>3240</v>
      </c>
      <c r="J8" s="167">
        <f t="shared" si="0"/>
        <v>13055</v>
      </c>
    </row>
    <row r="9" spans="1:10">
      <c r="A9" s="42"/>
      <c r="B9" s="42"/>
      <c r="C9" s="168"/>
      <c r="D9" s="168"/>
      <c r="E9" s="168"/>
      <c r="F9" s="168"/>
      <c r="G9" s="169"/>
      <c r="H9" s="169"/>
      <c r="I9" s="169"/>
      <c r="J9" s="169"/>
    </row>
    <row r="10" spans="1:10">
      <c r="A10" s="42" t="s">
        <v>690</v>
      </c>
      <c r="B10" s="42"/>
      <c r="C10" s="168">
        <v>184</v>
      </c>
      <c r="D10" s="168">
        <v>192</v>
      </c>
      <c r="E10" s="168">
        <v>358</v>
      </c>
      <c r="F10" s="168">
        <v>622</v>
      </c>
      <c r="G10" s="169">
        <v>976</v>
      </c>
      <c r="H10" s="169">
        <v>1315</v>
      </c>
      <c r="I10" s="169">
        <v>1112</v>
      </c>
      <c r="J10" s="169">
        <v>4759</v>
      </c>
    </row>
    <row r="11" spans="1:10">
      <c r="A11" s="42" t="s">
        <v>727</v>
      </c>
      <c r="B11" s="42"/>
      <c r="C11" s="168">
        <v>213</v>
      </c>
      <c r="D11" s="168">
        <v>64</v>
      </c>
      <c r="E11" s="168">
        <v>113</v>
      </c>
      <c r="F11" s="168">
        <v>190</v>
      </c>
      <c r="G11" s="169">
        <v>277</v>
      </c>
      <c r="H11" s="169">
        <v>368</v>
      </c>
      <c r="I11" s="169">
        <v>331</v>
      </c>
      <c r="J11" s="169">
        <v>1556</v>
      </c>
    </row>
    <row r="12" spans="1:10">
      <c r="A12" s="42" t="s">
        <v>728</v>
      </c>
      <c r="B12" s="42"/>
      <c r="C12" s="168">
        <v>98</v>
      </c>
      <c r="D12" s="168">
        <v>87</v>
      </c>
      <c r="E12" s="168">
        <v>250</v>
      </c>
      <c r="F12" s="168">
        <v>411</v>
      </c>
      <c r="G12" s="169">
        <v>769</v>
      </c>
      <c r="H12" s="169">
        <v>1040</v>
      </c>
      <c r="I12" s="169">
        <v>907</v>
      </c>
      <c r="J12" s="169">
        <v>3562</v>
      </c>
    </row>
    <row r="13" spans="1:10">
      <c r="A13" s="42" t="s">
        <v>729</v>
      </c>
      <c r="B13" s="42"/>
      <c r="C13" s="168">
        <v>155</v>
      </c>
      <c r="D13" s="168">
        <v>78</v>
      </c>
      <c r="E13" s="168">
        <v>160</v>
      </c>
      <c r="F13" s="168">
        <v>344</v>
      </c>
      <c r="G13" s="169">
        <v>565</v>
      </c>
      <c r="H13" s="169">
        <v>810</v>
      </c>
      <c r="I13" s="169">
        <v>826</v>
      </c>
      <c r="J13" s="169">
        <v>2938</v>
      </c>
    </row>
    <row r="14" spans="1:10">
      <c r="A14" s="42" t="s">
        <v>694</v>
      </c>
      <c r="B14" s="42"/>
      <c r="C14" s="43">
        <v>1</v>
      </c>
      <c r="D14" s="43">
        <v>0</v>
      </c>
      <c r="E14" s="168">
        <v>5</v>
      </c>
      <c r="F14" s="168">
        <v>5</v>
      </c>
      <c r="G14" s="169">
        <v>14</v>
      </c>
      <c r="H14" s="169">
        <v>13</v>
      </c>
      <c r="I14" s="169">
        <v>19</v>
      </c>
      <c r="J14" s="169">
        <v>57</v>
      </c>
    </row>
    <row r="15" spans="1:10">
      <c r="A15" s="42" t="s">
        <v>730</v>
      </c>
      <c r="B15" s="42"/>
      <c r="C15" s="168">
        <v>4</v>
      </c>
      <c r="D15" s="168">
        <v>6</v>
      </c>
      <c r="E15" s="168">
        <v>15</v>
      </c>
      <c r="F15" s="168">
        <v>27</v>
      </c>
      <c r="G15" s="169">
        <v>39</v>
      </c>
      <c r="H15" s="169">
        <v>47</v>
      </c>
      <c r="I15" s="169">
        <v>45</v>
      </c>
      <c r="J15" s="169">
        <v>183</v>
      </c>
    </row>
    <row r="16" spans="1:10">
      <c r="A16" s="74"/>
      <c r="B16" s="74"/>
      <c r="C16" s="137"/>
      <c r="D16" s="137"/>
      <c r="E16" s="137"/>
      <c r="F16" s="137"/>
      <c r="G16" s="170"/>
      <c r="H16" s="170"/>
      <c r="I16" s="170"/>
      <c r="J16" s="170"/>
    </row>
    <row r="17" spans="1:10" ht="16.5">
      <c r="A17" s="171" t="s">
        <v>773</v>
      </c>
      <c r="B17" s="171"/>
      <c r="C17" s="144"/>
      <c r="D17" s="144"/>
      <c r="E17" s="144"/>
      <c r="F17" s="144"/>
      <c r="G17" s="137"/>
      <c r="H17" s="137"/>
      <c r="I17" s="137"/>
      <c r="J17" s="137"/>
    </row>
    <row r="18" spans="1:10" ht="15">
      <c r="A18" s="40"/>
      <c r="B18" s="40"/>
      <c r="C18" s="144"/>
      <c r="D18" s="144"/>
      <c r="E18" s="144"/>
      <c r="F18" s="144"/>
      <c r="G18" s="137"/>
      <c r="H18" s="137"/>
      <c r="I18" s="137"/>
      <c r="J18" s="137"/>
    </row>
    <row r="19" spans="1:10" ht="15">
      <c r="A19" s="40" t="s">
        <v>654</v>
      </c>
      <c r="B19" s="40"/>
      <c r="C19" s="166">
        <f>SUM(C21:C32)</f>
        <v>655</v>
      </c>
      <c r="D19" s="166">
        <f t="shared" ref="D19:I19" si="1">SUM(D21:D32)</f>
        <v>427</v>
      </c>
      <c r="E19" s="166">
        <f t="shared" si="1"/>
        <v>901</v>
      </c>
      <c r="F19" s="166">
        <f t="shared" si="1"/>
        <v>1599</v>
      </c>
      <c r="G19" s="167">
        <f t="shared" si="1"/>
        <v>2640</v>
      </c>
      <c r="H19" s="167">
        <f t="shared" si="1"/>
        <v>3593</v>
      </c>
      <c r="I19" s="167">
        <f t="shared" si="1"/>
        <v>3240</v>
      </c>
      <c r="J19" s="167">
        <f>SUM(J21:J32)</f>
        <v>13055</v>
      </c>
    </row>
    <row r="20" spans="1:10">
      <c r="A20" s="42"/>
      <c r="B20" s="42"/>
      <c r="C20" s="168"/>
      <c r="D20" s="168"/>
      <c r="E20" s="168"/>
      <c r="F20" s="168"/>
      <c r="G20" s="169"/>
      <c r="H20" s="169"/>
      <c r="I20" s="169"/>
      <c r="J20" s="169"/>
    </row>
    <row r="21" spans="1:10">
      <c r="A21" s="42" t="s">
        <v>655</v>
      </c>
      <c r="B21" s="42"/>
      <c r="C21" s="168">
        <v>7</v>
      </c>
      <c r="D21" s="168">
        <v>6</v>
      </c>
      <c r="E21" s="168">
        <v>9</v>
      </c>
      <c r="F21" s="168">
        <v>35</v>
      </c>
      <c r="G21" s="169">
        <v>33</v>
      </c>
      <c r="H21" s="169">
        <v>60</v>
      </c>
      <c r="I21" s="169">
        <v>66</v>
      </c>
      <c r="J21" s="169">
        <v>216</v>
      </c>
    </row>
    <row r="22" spans="1:10">
      <c r="A22" s="42" t="s">
        <v>656</v>
      </c>
      <c r="B22" s="42"/>
      <c r="C22" s="168">
        <v>5</v>
      </c>
      <c r="D22" s="168">
        <v>3</v>
      </c>
      <c r="E22" s="168">
        <v>10</v>
      </c>
      <c r="F22" s="168">
        <v>17</v>
      </c>
      <c r="G22" s="169">
        <v>42</v>
      </c>
      <c r="H22" s="169">
        <v>44</v>
      </c>
      <c r="I22" s="169">
        <v>41</v>
      </c>
      <c r="J22" s="169">
        <v>162</v>
      </c>
    </row>
    <row r="23" spans="1:10">
      <c r="A23" s="42" t="s">
        <v>657</v>
      </c>
      <c r="B23" s="42"/>
      <c r="C23" s="168">
        <v>30</v>
      </c>
      <c r="D23" s="168">
        <v>29</v>
      </c>
      <c r="E23" s="168">
        <v>60</v>
      </c>
      <c r="F23" s="168">
        <v>137</v>
      </c>
      <c r="G23" s="169">
        <v>203</v>
      </c>
      <c r="H23" s="169">
        <v>241</v>
      </c>
      <c r="I23" s="169">
        <v>222</v>
      </c>
      <c r="J23" s="169">
        <v>922</v>
      </c>
    </row>
    <row r="24" spans="1:10">
      <c r="A24" s="42" t="s">
        <v>658</v>
      </c>
      <c r="B24" s="42"/>
      <c r="C24" s="168">
        <v>26</v>
      </c>
      <c r="D24" s="168">
        <v>15</v>
      </c>
      <c r="E24" s="168">
        <v>47</v>
      </c>
      <c r="F24" s="168">
        <v>57</v>
      </c>
      <c r="G24" s="169">
        <v>122</v>
      </c>
      <c r="H24" s="169">
        <v>151</v>
      </c>
      <c r="I24" s="169">
        <v>98</v>
      </c>
      <c r="J24" s="169">
        <v>516</v>
      </c>
    </row>
    <row r="25" spans="1:10">
      <c r="A25" s="42" t="s">
        <v>659</v>
      </c>
      <c r="B25" s="42"/>
      <c r="C25" s="168">
        <v>11</v>
      </c>
      <c r="D25" s="168">
        <v>12</v>
      </c>
      <c r="E25" s="168">
        <v>23</v>
      </c>
      <c r="F25" s="168">
        <v>58</v>
      </c>
      <c r="G25" s="169">
        <v>133</v>
      </c>
      <c r="H25" s="169">
        <v>156</v>
      </c>
      <c r="I25" s="169">
        <v>126</v>
      </c>
      <c r="J25" s="169">
        <v>519</v>
      </c>
    </row>
    <row r="26" spans="1:10">
      <c r="A26" s="42" t="s">
        <v>660</v>
      </c>
      <c r="B26" s="42"/>
      <c r="C26" s="168">
        <v>116</v>
      </c>
      <c r="D26" s="168">
        <v>27</v>
      </c>
      <c r="E26" s="168">
        <v>72</v>
      </c>
      <c r="F26" s="168">
        <v>111</v>
      </c>
      <c r="G26" s="169">
        <v>199</v>
      </c>
      <c r="H26" s="169">
        <v>229</v>
      </c>
      <c r="I26" s="169">
        <v>181</v>
      </c>
      <c r="J26" s="169">
        <v>935</v>
      </c>
    </row>
    <row r="27" spans="1:10">
      <c r="A27" s="42" t="s">
        <v>661</v>
      </c>
      <c r="B27" s="42"/>
      <c r="C27" s="168">
        <v>23</v>
      </c>
      <c r="D27" s="168">
        <v>21</v>
      </c>
      <c r="E27" s="168">
        <v>56</v>
      </c>
      <c r="F27" s="168">
        <v>123</v>
      </c>
      <c r="G27" s="169">
        <v>211</v>
      </c>
      <c r="H27" s="169">
        <v>281</v>
      </c>
      <c r="I27" s="169">
        <v>222</v>
      </c>
      <c r="J27" s="169">
        <v>937</v>
      </c>
    </row>
    <row r="28" spans="1:10">
      <c r="A28" s="42" t="s">
        <v>662</v>
      </c>
      <c r="B28" s="42"/>
      <c r="C28" s="168">
        <v>32</v>
      </c>
      <c r="D28" s="168">
        <v>17</v>
      </c>
      <c r="E28" s="168">
        <v>71</v>
      </c>
      <c r="F28" s="168">
        <v>108</v>
      </c>
      <c r="G28" s="169">
        <v>193</v>
      </c>
      <c r="H28" s="169">
        <v>308</v>
      </c>
      <c r="I28" s="169">
        <v>280</v>
      </c>
      <c r="J28" s="169">
        <v>1009</v>
      </c>
    </row>
    <row r="29" spans="1:10">
      <c r="A29" s="42" t="s">
        <v>663</v>
      </c>
      <c r="B29" s="42"/>
      <c r="C29" s="168">
        <v>29</v>
      </c>
      <c r="D29" s="168">
        <v>24</v>
      </c>
      <c r="E29" s="168">
        <v>34</v>
      </c>
      <c r="F29" s="168">
        <v>70</v>
      </c>
      <c r="G29" s="169">
        <v>142</v>
      </c>
      <c r="H29" s="169">
        <v>130</v>
      </c>
      <c r="I29" s="169">
        <v>100</v>
      </c>
      <c r="J29" s="169">
        <v>529</v>
      </c>
    </row>
    <row r="30" spans="1:10">
      <c r="A30" s="42" t="s">
        <v>664</v>
      </c>
      <c r="B30" s="42"/>
      <c r="C30" s="168">
        <v>31</v>
      </c>
      <c r="D30" s="168">
        <v>24</v>
      </c>
      <c r="E30" s="168">
        <v>60</v>
      </c>
      <c r="F30" s="168">
        <v>110</v>
      </c>
      <c r="G30" s="169">
        <v>166</v>
      </c>
      <c r="H30" s="169">
        <v>180</v>
      </c>
      <c r="I30" s="169">
        <v>168</v>
      </c>
      <c r="J30" s="169">
        <v>739</v>
      </c>
    </row>
    <row r="31" spans="1:10">
      <c r="A31" s="42" t="s">
        <v>665</v>
      </c>
      <c r="B31" s="42"/>
      <c r="C31" s="168">
        <v>55</v>
      </c>
      <c r="D31" s="168">
        <v>36</v>
      </c>
      <c r="E31" s="168">
        <v>94</v>
      </c>
      <c r="F31" s="168">
        <v>159</v>
      </c>
      <c r="G31" s="169">
        <v>265</v>
      </c>
      <c r="H31" s="169">
        <v>407</v>
      </c>
      <c r="I31" s="169">
        <v>352</v>
      </c>
      <c r="J31" s="169">
        <v>1368</v>
      </c>
    </row>
    <row r="32" spans="1:10">
      <c r="A32" s="42" t="s">
        <v>666</v>
      </c>
      <c r="B32" s="42"/>
      <c r="C32" s="168">
        <v>290</v>
      </c>
      <c r="D32" s="168">
        <v>213</v>
      </c>
      <c r="E32" s="168">
        <v>365</v>
      </c>
      <c r="F32" s="168">
        <v>614</v>
      </c>
      <c r="G32" s="169">
        <v>931</v>
      </c>
      <c r="H32" s="169">
        <v>1406</v>
      </c>
      <c r="I32" s="169">
        <v>1384</v>
      </c>
      <c r="J32" s="169">
        <v>5203</v>
      </c>
    </row>
    <row r="33" spans="1:10">
      <c r="A33" s="74"/>
      <c r="B33" s="74"/>
      <c r="C33" s="168"/>
      <c r="D33" s="168"/>
      <c r="E33" s="168"/>
      <c r="F33" s="168"/>
      <c r="G33" s="169"/>
      <c r="H33" s="169"/>
      <c r="I33" s="169"/>
      <c r="J33" s="169"/>
    </row>
    <row r="34" spans="1:10" ht="15">
      <c r="A34" s="40" t="s">
        <v>774</v>
      </c>
      <c r="B34" s="40"/>
      <c r="C34" s="172"/>
      <c r="D34" s="172"/>
      <c r="E34" s="172"/>
      <c r="F34" s="172"/>
      <c r="G34" s="168"/>
      <c r="H34" s="168"/>
      <c r="I34" s="168"/>
      <c r="J34" s="168"/>
    </row>
    <row r="35" spans="1:10" ht="15">
      <c r="A35" s="40"/>
      <c r="B35" s="40"/>
      <c r="C35" s="172"/>
      <c r="D35" s="172"/>
      <c r="E35" s="172"/>
      <c r="F35" s="172"/>
      <c r="G35" s="168"/>
      <c r="H35" s="168"/>
      <c r="I35" s="168"/>
      <c r="J35" s="168"/>
    </row>
    <row r="36" spans="1:10" ht="15">
      <c r="A36" s="40" t="s">
        <v>653</v>
      </c>
      <c r="B36" s="40"/>
      <c r="C36" s="166">
        <f t="shared" ref="C36:J36" si="2">SUM(C38:C39)</f>
        <v>655</v>
      </c>
      <c r="D36" s="166">
        <f t="shared" si="2"/>
        <v>427</v>
      </c>
      <c r="E36" s="166">
        <f t="shared" si="2"/>
        <v>901</v>
      </c>
      <c r="F36" s="166">
        <f t="shared" si="2"/>
        <v>1599</v>
      </c>
      <c r="G36" s="167">
        <f t="shared" si="2"/>
        <v>2640</v>
      </c>
      <c r="H36" s="167">
        <f t="shared" si="2"/>
        <v>3593</v>
      </c>
      <c r="I36" s="167">
        <f t="shared" si="2"/>
        <v>3240</v>
      </c>
      <c r="J36" s="167">
        <f t="shared" si="2"/>
        <v>13055</v>
      </c>
    </row>
    <row r="37" spans="1:10">
      <c r="A37" s="42"/>
      <c r="B37" s="42"/>
      <c r="C37" s="168"/>
      <c r="D37" s="168"/>
      <c r="E37" s="168"/>
      <c r="F37" s="168"/>
      <c r="G37" s="169"/>
      <c r="H37" s="169"/>
      <c r="I37" s="169"/>
      <c r="J37" s="169"/>
    </row>
    <row r="38" spans="1:10">
      <c r="A38" s="42" t="s">
        <v>712</v>
      </c>
      <c r="B38" s="42"/>
      <c r="C38" s="168">
        <v>359</v>
      </c>
      <c r="D38" s="168">
        <v>228</v>
      </c>
      <c r="E38" s="168">
        <v>368</v>
      </c>
      <c r="F38" s="168">
        <v>673</v>
      </c>
      <c r="G38" s="169">
        <v>999</v>
      </c>
      <c r="H38" s="169">
        <v>1217</v>
      </c>
      <c r="I38" s="169">
        <v>1036</v>
      </c>
      <c r="J38" s="169">
        <v>4880</v>
      </c>
    </row>
    <row r="39" spans="1:10">
      <c r="A39" s="42" t="s">
        <v>713</v>
      </c>
      <c r="B39" s="42"/>
      <c r="C39" s="168">
        <v>296</v>
      </c>
      <c r="D39" s="168">
        <v>199</v>
      </c>
      <c r="E39" s="168">
        <v>533</v>
      </c>
      <c r="F39" s="168">
        <v>926</v>
      </c>
      <c r="G39" s="169">
        <v>1641</v>
      </c>
      <c r="H39" s="169">
        <v>2376</v>
      </c>
      <c r="I39" s="169">
        <v>2204</v>
      </c>
      <c r="J39" s="169">
        <v>8175</v>
      </c>
    </row>
    <row r="40" spans="1:10">
      <c r="A40" s="74"/>
      <c r="B40" s="74"/>
      <c r="C40" s="168"/>
      <c r="D40" s="168"/>
      <c r="E40" s="168"/>
      <c r="F40" s="168"/>
      <c r="G40" s="169"/>
      <c r="H40" s="169"/>
      <c r="I40" s="169"/>
      <c r="J40" s="169"/>
    </row>
    <row r="41" spans="1:10" ht="15">
      <c r="A41" s="40" t="s">
        <v>775</v>
      </c>
      <c r="B41" s="40"/>
      <c r="C41" s="172"/>
      <c r="D41" s="172"/>
      <c r="E41" s="172"/>
      <c r="F41" s="172"/>
      <c r="G41" s="168"/>
      <c r="H41" s="168"/>
      <c r="I41" s="168"/>
      <c r="J41" s="168"/>
    </row>
    <row r="42" spans="1:10" ht="15">
      <c r="A42" s="40"/>
      <c r="B42" s="40"/>
      <c r="C42" s="172"/>
      <c r="D42" s="172"/>
      <c r="E42" s="172"/>
      <c r="F42" s="172"/>
      <c r="G42" s="168"/>
      <c r="H42" s="168"/>
      <c r="I42" s="168"/>
      <c r="J42" s="168"/>
    </row>
    <row r="43" spans="1:10" ht="15">
      <c r="A43" s="40" t="s">
        <v>654</v>
      </c>
      <c r="B43" s="40"/>
      <c r="C43" s="166">
        <f t="shared" ref="C43:J43" si="3">SUM(C45:C49)</f>
        <v>655</v>
      </c>
      <c r="D43" s="166">
        <f t="shared" si="3"/>
        <v>427</v>
      </c>
      <c r="E43" s="166">
        <f t="shared" si="3"/>
        <v>901</v>
      </c>
      <c r="F43" s="166">
        <f t="shared" si="3"/>
        <v>1599</v>
      </c>
      <c r="G43" s="167">
        <f t="shared" si="3"/>
        <v>2640</v>
      </c>
      <c r="H43" s="167">
        <f t="shared" si="3"/>
        <v>3593</v>
      </c>
      <c r="I43" s="167">
        <f t="shared" si="3"/>
        <v>3240</v>
      </c>
      <c r="J43" s="167">
        <f t="shared" si="3"/>
        <v>13055</v>
      </c>
    </row>
    <row r="44" spans="1:10">
      <c r="A44" s="42"/>
      <c r="B44" s="42"/>
      <c r="C44" s="168"/>
      <c r="D44" s="168"/>
      <c r="E44" s="168"/>
      <c r="F44" s="168"/>
      <c r="G44" s="169"/>
      <c r="H44" s="169"/>
      <c r="I44" s="169"/>
      <c r="J44" s="169"/>
    </row>
    <row r="45" spans="1:10">
      <c r="A45" s="42" t="s">
        <v>776</v>
      </c>
      <c r="B45" s="42"/>
      <c r="C45" s="168">
        <v>117</v>
      </c>
      <c r="D45" s="168">
        <v>89</v>
      </c>
      <c r="E45" s="168">
        <v>237</v>
      </c>
      <c r="F45" s="168">
        <v>413</v>
      </c>
      <c r="G45" s="169">
        <v>747</v>
      </c>
      <c r="H45" s="169">
        <v>1030</v>
      </c>
      <c r="I45" s="169">
        <v>950</v>
      </c>
      <c r="J45" s="169">
        <v>3583</v>
      </c>
    </row>
    <row r="46" spans="1:10">
      <c r="A46" s="42" t="s">
        <v>777</v>
      </c>
      <c r="B46" s="42"/>
      <c r="C46" s="168">
        <v>178</v>
      </c>
      <c r="D46" s="168">
        <v>60</v>
      </c>
      <c r="E46" s="168">
        <v>117</v>
      </c>
      <c r="F46" s="168">
        <v>203</v>
      </c>
      <c r="G46" s="169">
        <v>317</v>
      </c>
      <c r="H46" s="169">
        <v>448</v>
      </c>
      <c r="I46" s="169">
        <v>379</v>
      </c>
      <c r="J46" s="169">
        <v>1702</v>
      </c>
    </row>
    <row r="47" spans="1:10">
      <c r="A47" s="42" t="s">
        <v>778</v>
      </c>
      <c r="B47" s="42"/>
      <c r="C47" s="168">
        <v>297</v>
      </c>
      <c r="D47" s="168">
        <v>247</v>
      </c>
      <c r="E47" s="168">
        <v>499</v>
      </c>
      <c r="F47" s="168">
        <v>907</v>
      </c>
      <c r="G47" s="169">
        <v>1464</v>
      </c>
      <c r="H47" s="169">
        <v>1996</v>
      </c>
      <c r="I47" s="169">
        <v>1783</v>
      </c>
      <c r="J47" s="169">
        <v>7193</v>
      </c>
    </row>
    <row r="48" spans="1:10">
      <c r="A48" s="42" t="s">
        <v>779</v>
      </c>
      <c r="B48" s="42"/>
      <c r="C48" s="168">
        <v>51</v>
      </c>
      <c r="D48" s="168">
        <v>22</v>
      </c>
      <c r="E48" s="168">
        <v>39</v>
      </c>
      <c r="F48" s="168">
        <v>62</v>
      </c>
      <c r="G48" s="169">
        <v>92</v>
      </c>
      <c r="H48" s="169">
        <v>98</v>
      </c>
      <c r="I48" s="169">
        <v>101</v>
      </c>
      <c r="J48" s="169">
        <v>465</v>
      </c>
    </row>
    <row r="49" spans="1:10">
      <c r="A49" s="42" t="s">
        <v>780</v>
      </c>
      <c r="B49" s="42"/>
      <c r="C49" s="168">
        <v>12</v>
      </c>
      <c r="D49" s="168">
        <v>9</v>
      </c>
      <c r="E49" s="168">
        <v>9</v>
      </c>
      <c r="F49" s="168">
        <v>14</v>
      </c>
      <c r="G49" s="169">
        <v>20</v>
      </c>
      <c r="H49" s="169">
        <v>21</v>
      </c>
      <c r="I49" s="169">
        <v>27</v>
      </c>
      <c r="J49" s="169">
        <v>112</v>
      </c>
    </row>
    <row r="50" spans="1:10" ht="15">
      <c r="A50" s="50"/>
      <c r="B50" s="50"/>
      <c r="C50" s="50"/>
      <c r="D50" s="50"/>
      <c r="E50" s="50"/>
      <c r="F50" s="50"/>
      <c r="G50" s="50"/>
      <c r="H50" s="50"/>
      <c r="I50" s="50"/>
      <c r="J50" s="50"/>
    </row>
    <row r="51" spans="1:10">
      <c r="A51" s="12" t="s">
        <v>667</v>
      </c>
      <c r="B51" s="12"/>
    </row>
    <row r="52" spans="1:10">
      <c r="A52" s="12"/>
      <c r="B52" s="12"/>
    </row>
    <row r="53" spans="1:10">
      <c r="A53" s="12" t="s">
        <v>295</v>
      </c>
      <c r="B53" s="12"/>
      <c r="C53" s="104"/>
      <c r="D53" s="104"/>
      <c r="E53" s="104"/>
      <c r="F53" s="104"/>
      <c r="G53" s="104"/>
      <c r="H53" s="104"/>
      <c r="I53" s="104"/>
      <c r="J53" s="104"/>
    </row>
    <row r="54" spans="1:10">
      <c r="A54" s="120" t="s">
        <v>737</v>
      </c>
      <c r="B54" s="12"/>
      <c r="C54" s="104"/>
      <c r="D54" s="104"/>
      <c r="E54" s="104"/>
      <c r="F54" s="104"/>
      <c r="G54" s="104"/>
      <c r="H54" s="104"/>
      <c r="I54" s="104"/>
      <c r="J54" s="104"/>
    </row>
    <row r="55" spans="1:10">
      <c r="A55" s="12" t="s">
        <v>781</v>
      </c>
      <c r="B55" s="173"/>
      <c r="C55" s="104"/>
      <c r="D55" s="104"/>
      <c r="E55" s="104"/>
      <c r="F55" s="104"/>
      <c r="G55" s="104"/>
      <c r="H55" s="104"/>
      <c r="I55" s="104"/>
      <c r="J55" s="104"/>
    </row>
  </sheetData>
  <pageMargins left="0.7" right="0.7" top="0.78740157499999996" bottom="0.78740157499999996"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38</vt:i4>
      </vt:variant>
      <vt:variant>
        <vt:lpstr>Benannte Bereiche</vt:lpstr>
      </vt:variant>
      <vt:variant>
        <vt:i4>8</vt:i4>
      </vt:variant>
    </vt:vector>
  </HeadingPairs>
  <TitlesOfParts>
    <vt:vector size="46" baseType="lpstr">
      <vt:lpstr>Tab_L1.1.</vt:lpstr>
      <vt:lpstr>Tab_L1.2.</vt:lpstr>
      <vt:lpstr>Tab_L1.3.</vt:lpstr>
      <vt:lpstr>Tab_L1.4.</vt:lpstr>
      <vt:lpstr>Tab_L1.5.</vt:lpstr>
      <vt:lpstr>Tab_L2.1.</vt:lpstr>
      <vt:lpstr>Tab_L2.2.</vt:lpstr>
      <vt:lpstr>Tab_L2.3.</vt:lpstr>
      <vt:lpstr>Tab_L2.4.</vt:lpstr>
      <vt:lpstr>Tab_L2.5.</vt:lpstr>
      <vt:lpstr>Tab_L2.6.</vt:lpstr>
      <vt:lpstr>Tab_L2.7.</vt:lpstr>
      <vt:lpstr>Tab_L2.8.</vt:lpstr>
      <vt:lpstr>Tab_L2.9.</vt:lpstr>
      <vt:lpstr>Tab_L2.10.</vt:lpstr>
      <vt:lpstr>Tab_L2.11.</vt:lpstr>
      <vt:lpstr>Tab_L2.12.</vt:lpstr>
      <vt:lpstr>Tab_L2.13.</vt:lpstr>
      <vt:lpstr>Tab_L2.14.</vt:lpstr>
      <vt:lpstr>Tab_L3.1.</vt:lpstr>
      <vt:lpstr>Tab_L3.2.</vt:lpstr>
      <vt:lpstr>Tab_L3.3.</vt:lpstr>
      <vt:lpstr>Tab_L3.4.</vt:lpstr>
      <vt:lpstr>Tab_L3.5.</vt:lpstr>
      <vt:lpstr>Tab_L3.6.</vt:lpstr>
      <vt:lpstr>Tab_L4.1.</vt:lpstr>
      <vt:lpstr>Tab_L4.2.</vt:lpstr>
      <vt:lpstr>Tab_L4.3.</vt:lpstr>
      <vt:lpstr>Tab_L4.4.</vt:lpstr>
      <vt:lpstr>Tab_L4.5.</vt:lpstr>
      <vt:lpstr>Tab_L4.6.</vt:lpstr>
      <vt:lpstr>Tab_L4.7.</vt:lpstr>
      <vt:lpstr>Tab_L5.1.</vt:lpstr>
      <vt:lpstr>Tab_L5.2.</vt:lpstr>
      <vt:lpstr>Tab_L5.3.</vt:lpstr>
      <vt:lpstr>Tab_L5.4.</vt:lpstr>
      <vt:lpstr>Tab_L5.5.</vt:lpstr>
      <vt:lpstr>Tab_L5.6.</vt:lpstr>
      <vt:lpstr>Tab_L1.1.!Druckbereich</vt:lpstr>
      <vt:lpstr>Tab_L2.2.!Druckbereich</vt:lpstr>
      <vt:lpstr>Tab_L4.3.!Druckbereich</vt:lpstr>
      <vt:lpstr>Tab_L5.1.!Druckbereich</vt:lpstr>
      <vt:lpstr>Tab_L1.1.!Drucktitel</vt:lpstr>
      <vt:lpstr>Tab_L4.7.!Drucktitel</vt:lpstr>
      <vt:lpstr>Tab_L5.5.!Drucktitel</vt:lpstr>
      <vt:lpstr>Tab_L5.6.!Drucktitel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b188meb</dc:creator>
  <cp:lastModifiedBy>b188akl</cp:lastModifiedBy>
  <cp:lastPrinted>2020-10-01T06:53:46Z</cp:lastPrinted>
  <dcterms:created xsi:type="dcterms:W3CDTF">2007-09-07T04:44:29Z</dcterms:created>
  <dcterms:modified xsi:type="dcterms:W3CDTF">2020-10-02T12:35:39Z</dcterms:modified>
</cp:coreProperties>
</file>