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1_GV\0_Support\13_cms\Kenndaten\Kenndaten Langzeit Excel\"/>
    </mc:Choice>
  </mc:AlternateContent>
  <bookViews>
    <workbookView xWindow="0" yWindow="0" windowWidth="28800" windowHeight="13500" tabRatio="855"/>
  </bookViews>
  <sheets>
    <sheet name="Tab_L1.1" sheetId="6" r:id="rId1"/>
    <sheet name="Abb1" sheetId="1" r:id="rId2"/>
    <sheet name="Tab_L1.2" sheetId="7" r:id="rId3"/>
    <sheet name="Tab_L1.3" sheetId="8" r:id="rId4"/>
    <sheet name="Tab_L1.4" sheetId="9" r:id="rId5"/>
    <sheet name="Tab_L1.5" sheetId="10" r:id="rId6"/>
    <sheet name="Tab_L2.1" sheetId="11" r:id="rId7"/>
    <sheet name="Tab_L2.2" sheetId="12" r:id="rId8"/>
    <sheet name="Tab_L2.3" sheetId="13" r:id="rId9"/>
    <sheet name="Tab_L2.4" sheetId="14" r:id="rId10"/>
    <sheet name="Tab_L2.5" sheetId="15" r:id="rId11"/>
    <sheet name="Tab_L2.6" sheetId="16" r:id="rId12"/>
    <sheet name="Abb2-4" sheetId="2" r:id="rId13"/>
    <sheet name="Tab_L2.7" sheetId="17" r:id="rId14"/>
    <sheet name="Tab_L2.8" sheetId="18" r:id="rId15"/>
    <sheet name="Tab_L2.9" sheetId="19" r:id="rId16"/>
    <sheet name="Tab_L2.10" sheetId="20" r:id="rId17"/>
    <sheet name="Tab_L2.11" sheetId="21" r:id="rId18"/>
    <sheet name="Abb5" sheetId="3" r:id="rId19"/>
    <sheet name="Tab_L2.12" sheetId="22" r:id="rId20"/>
    <sheet name="Tab_L2.13" sheetId="23" r:id="rId21"/>
    <sheet name="Tab_L2.14" sheetId="24" r:id="rId22"/>
    <sheet name="Tab_L3.1" sheetId="25" r:id="rId23"/>
    <sheet name="Tab_L3.2" sheetId="26" r:id="rId24"/>
    <sheet name="Tab_L3.3" sheetId="27" r:id="rId25"/>
    <sheet name="Tab_L3.4" sheetId="28" r:id="rId26"/>
    <sheet name="Tab_L3.5" sheetId="29" r:id="rId27"/>
    <sheet name="Tab_L4.1" sheetId="30" r:id="rId28"/>
    <sheet name="Tab_L4.2" sheetId="31" r:id="rId29"/>
    <sheet name="Tab_L4.3" sheetId="32" r:id="rId30"/>
    <sheet name="Tab_L4.4" sheetId="33" r:id="rId31"/>
    <sheet name="Tab_L4.5" sheetId="34" r:id="rId32"/>
    <sheet name="Tab_L4.6" sheetId="35" r:id="rId33"/>
    <sheet name="Tab_L5.1" sheetId="36" r:id="rId34"/>
    <sheet name="Tab_L5.2" sheetId="37" r:id="rId35"/>
    <sheet name="Tab_L5.3" sheetId="38" r:id="rId36"/>
    <sheet name="Tab_L5.4" sheetId="39" r:id="rId37"/>
    <sheet name="Abb9-12" sheetId="4" r:id="rId38"/>
    <sheet name="Abb13-15" sheetId="5" r:id="rId39"/>
  </sheets>
  <definedNames>
    <definedName name="_xlnm.Print_Area" localSheetId="0">Tab_L1.1!$A$1:$E$297</definedName>
    <definedName name="_xlnm.Print_Area" localSheetId="7">Tab_L2.2!$A$1:$I$42</definedName>
    <definedName name="_xlnm.Print_Titles" localSheetId="0">Tab_L1.1!$2:$6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7" i="39" l="1"/>
  <c r="B24" i="39"/>
  <c r="D26" i="39" s="1"/>
  <c r="D18" i="39"/>
  <c r="B18" i="39"/>
  <c r="B13" i="39"/>
  <c r="D13" i="39" s="1"/>
  <c r="B7" i="39"/>
  <c r="D7" i="39" s="1"/>
  <c r="B5" i="39"/>
  <c r="D9" i="39" s="1"/>
  <c r="D10" i="39" l="1"/>
  <c r="D11" i="39"/>
  <c r="D19" i="39"/>
  <c r="D5" i="39"/>
  <c r="D21" i="39"/>
  <c r="D14" i="39"/>
  <c r="D22" i="39"/>
  <c r="D15" i="39"/>
  <c r="D8" i="39"/>
  <c r="D16" i="39"/>
  <c r="D24" i="39"/>
  <c r="D20" i="39"/>
  <c r="H30" i="38" l="1"/>
  <c r="H21" i="38"/>
  <c r="H29" i="38" s="1"/>
  <c r="H20" i="38"/>
  <c r="H19" i="38"/>
  <c r="H28" i="38" s="1"/>
  <c r="G17" i="38"/>
  <c r="G26" i="38" s="1"/>
  <c r="F17" i="38"/>
  <c r="F26" i="38" s="1"/>
  <c r="E17" i="38"/>
  <c r="E26" i="38" s="1"/>
  <c r="D17" i="38"/>
  <c r="D26" i="38" s="1"/>
  <c r="C17" i="38"/>
  <c r="C26" i="38" s="1"/>
  <c r="H12" i="38"/>
  <c r="H11" i="38"/>
  <c r="H10" i="38"/>
  <c r="H8" i="38"/>
  <c r="G8" i="38"/>
  <c r="F8" i="38"/>
  <c r="E8" i="38"/>
  <c r="D8" i="38"/>
  <c r="C8" i="38"/>
  <c r="H17" i="38" l="1"/>
  <c r="H26" i="38" s="1"/>
  <c r="G43" i="37" l="1"/>
  <c r="G42" i="37"/>
  <c r="G41" i="37"/>
  <c r="G39" i="37"/>
  <c r="E39" i="37"/>
  <c r="C39" i="37"/>
  <c r="D39" i="37" s="1"/>
  <c r="G35" i="37"/>
  <c r="G34" i="37"/>
  <c r="E34" i="37"/>
  <c r="C34" i="37"/>
  <c r="G32" i="37"/>
  <c r="G31" i="37"/>
  <c r="E31" i="37"/>
  <c r="C31" i="37"/>
  <c r="D31" i="37" s="1"/>
  <c r="G29" i="37"/>
  <c r="G28" i="37"/>
  <c r="E27" i="37"/>
  <c r="G27" i="37" s="1"/>
  <c r="C27" i="37"/>
  <c r="G25" i="37"/>
  <c r="G24" i="37"/>
  <c r="E23" i="37"/>
  <c r="G23" i="37" s="1"/>
  <c r="C23" i="37"/>
  <c r="G21" i="37"/>
  <c r="G20" i="37"/>
  <c r="G19" i="37"/>
  <c r="G18" i="37"/>
  <c r="E17" i="37"/>
  <c r="G17" i="37" s="1"/>
  <c r="C17" i="37"/>
  <c r="G15" i="37"/>
  <c r="G14" i="37"/>
  <c r="G13" i="37"/>
  <c r="G12" i="37"/>
  <c r="G11" i="37"/>
  <c r="E10" i="37"/>
  <c r="E8" i="37" s="1"/>
  <c r="C10" i="37"/>
  <c r="C8" i="37" s="1"/>
  <c r="D17" i="37" l="1"/>
  <c r="D27" i="37"/>
  <c r="D34" i="37"/>
  <c r="D41" i="37"/>
  <c r="D35" i="37"/>
  <c r="D32" i="37"/>
  <c r="D12" i="37"/>
  <c r="D20" i="37"/>
  <c r="D14" i="37"/>
  <c r="D43" i="37"/>
  <c r="D28" i="37"/>
  <c r="D25" i="37"/>
  <c r="D11" i="37"/>
  <c r="D8" i="37"/>
  <c r="D21" i="37"/>
  <c r="D19" i="37"/>
  <c r="D42" i="37"/>
  <c r="D13" i="37"/>
  <c r="D24" i="37"/>
  <c r="D23" i="37"/>
  <c r="D18" i="37"/>
  <c r="D15" i="37"/>
  <c r="D29" i="37"/>
  <c r="F20" i="37"/>
  <c r="F43" i="37"/>
  <c r="F39" i="37"/>
  <c r="F34" i="37"/>
  <c r="F31" i="37"/>
  <c r="F28" i="37"/>
  <c r="F25" i="37"/>
  <c r="F19" i="37"/>
  <c r="F13" i="37"/>
  <c r="F24" i="37"/>
  <c r="F14" i="37"/>
  <c r="F8" i="37"/>
  <c r="F42" i="37"/>
  <c r="F18" i="37"/>
  <c r="F21" i="37"/>
  <c r="F15" i="37"/>
  <c r="F41" i="37"/>
  <c r="F35" i="37"/>
  <c r="F32" i="37"/>
  <c r="F29" i="37"/>
  <c r="F12" i="37"/>
  <c r="G8" i="37"/>
  <c r="F11" i="37"/>
  <c r="F17" i="37"/>
  <c r="F23" i="37"/>
  <c r="D10" i="37"/>
  <c r="F10" i="37"/>
  <c r="F27" i="37"/>
  <c r="G10" i="37"/>
  <c r="I7" i="36" l="1"/>
  <c r="H55" i="35" l="1"/>
  <c r="G55" i="35"/>
  <c r="F55" i="35"/>
  <c r="E55" i="35"/>
  <c r="D55" i="35"/>
  <c r="C55" i="35"/>
  <c r="H54" i="35"/>
  <c r="G54" i="35"/>
  <c r="F54" i="35"/>
  <c r="E54" i="35"/>
  <c r="D54" i="35"/>
  <c r="C54" i="35"/>
  <c r="H53" i="35"/>
  <c r="G53" i="35"/>
  <c r="F53" i="35"/>
  <c r="E53" i="35"/>
  <c r="D53" i="35"/>
  <c r="C53" i="35"/>
  <c r="H52" i="35"/>
  <c r="G52" i="35"/>
  <c r="F52" i="35"/>
  <c r="E52" i="35"/>
  <c r="D52" i="35"/>
  <c r="C52" i="35"/>
  <c r="H51" i="35"/>
  <c r="G51" i="35"/>
  <c r="F51" i="35"/>
  <c r="E51" i="35"/>
  <c r="D51" i="35"/>
  <c r="C51" i="35"/>
  <c r="H50" i="35"/>
  <c r="G50" i="35"/>
  <c r="F50" i="35"/>
  <c r="E50" i="35"/>
  <c r="D50" i="35"/>
  <c r="C50" i="35"/>
  <c r="H49" i="35"/>
  <c r="G49" i="35"/>
  <c r="F49" i="35"/>
  <c r="E49" i="35"/>
  <c r="D49" i="35"/>
  <c r="C49" i="35"/>
  <c r="H48" i="35"/>
  <c r="G48" i="35"/>
  <c r="F48" i="35"/>
  <c r="E48" i="35"/>
  <c r="D48" i="35"/>
  <c r="C48" i="35"/>
  <c r="H47" i="35"/>
  <c r="G47" i="35"/>
  <c r="F47" i="35"/>
  <c r="E47" i="35"/>
  <c r="D47" i="35"/>
  <c r="C47" i="35"/>
  <c r="H46" i="35"/>
  <c r="G46" i="35"/>
  <c r="F46" i="35"/>
  <c r="E46" i="35"/>
  <c r="D46" i="35"/>
  <c r="C46" i="35"/>
  <c r="H45" i="35"/>
  <c r="G45" i="35"/>
  <c r="F45" i="35"/>
  <c r="E45" i="35"/>
  <c r="D45" i="35"/>
  <c r="C45" i="35"/>
  <c r="H44" i="35"/>
  <c r="G44" i="35"/>
  <c r="F44" i="35"/>
  <c r="E44" i="35"/>
  <c r="D44" i="35"/>
  <c r="C44" i="35"/>
  <c r="H43" i="35"/>
  <c r="G43" i="35"/>
  <c r="F43" i="35"/>
  <c r="E43" i="35"/>
  <c r="D43" i="35"/>
  <c r="C43" i="35"/>
  <c r="H23" i="35"/>
  <c r="G23" i="35"/>
  <c r="F23" i="35"/>
  <c r="E23" i="35"/>
  <c r="D23" i="35"/>
  <c r="C23" i="35"/>
  <c r="H22" i="35"/>
  <c r="G22" i="35"/>
  <c r="F22" i="35"/>
  <c r="E22" i="35"/>
  <c r="D22" i="35"/>
  <c r="C22" i="35"/>
  <c r="H21" i="35"/>
  <c r="G21" i="35"/>
  <c r="F21" i="35"/>
  <c r="E21" i="35"/>
  <c r="D21" i="35"/>
  <c r="C21" i="35"/>
  <c r="H20" i="35"/>
  <c r="G20" i="35"/>
  <c r="F20" i="35"/>
  <c r="E20" i="35"/>
  <c r="D20" i="35"/>
  <c r="C20" i="35"/>
  <c r="H19" i="35"/>
  <c r="G19" i="35"/>
  <c r="F19" i="35"/>
  <c r="E19" i="35"/>
  <c r="D19" i="35"/>
  <c r="C19" i="35"/>
  <c r="H18" i="35"/>
  <c r="G18" i="35"/>
  <c r="F18" i="35"/>
  <c r="E18" i="35"/>
  <c r="D18" i="35"/>
  <c r="C18" i="35"/>
  <c r="H17" i="35"/>
  <c r="G17" i="35"/>
  <c r="F17" i="35"/>
  <c r="E17" i="35"/>
  <c r="D17" i="35"/>
  <c r="C17" i="35"/>
  <c r="E6" i="32" l="1"/>
  <c r="D6" i="32"/>
  <c r="C6" i="32"/>
  <c r="B6" i="32"/>
  <c r="J19" i="31" l="1"/>
  <c r="J18" i="31"/>
  <c r="J16" i="31"/>
  <c r="J17" i="31" s="1"/>
  <c r="J14" i="31"/>
  <c r="J5" i="31" s="1"/>
  <c r="J12" i="31"/>
  <c r="J13" i="31" s="1"/>
  <c r="J11" i="31"/>
  <c r="J10" i="31"/>
  <c r="J8" i="31"/>
  <c r="J9" i="31" s="1"/>
  <c r="I5" i="31"/>
  <c r="H5" i="31"/>
  <c r="G5" i="31"/>
  <c r="F5" i="31"/>
  <c r="E5" i="31"/>
  <c r="D5" i="31"/>
  <c r="D6" i="31" l="1"/>
  <c r="H6" i="31"/>
  <c r="J6" i="31"/>
  <c r="F6" i="31"/>
  <c r="E6" i="31"/>
  <c r="G6" i="31"/>
  <c r="I6" i="31"/>
  <c r="J15" i="31"/>
  <c r="K20" i="30" l="1"/>
  <c r="K19" i="30"/>
  <c r="K18" i="30"/>
  <c r="K17" i="30"/>
  <c r="K15" i="30"/>
  <c r="K16" i="30" s="1"/>
  <c r="K13" i="30"/>
  <c r="K14" i="30" s="1"/>
  <c r="K12" i="30"/>
  <c r="K11" i="30"/>
  <c r="K10" i="30"/>
  <c r="K9" i="30"/>
  <c r="I6" i="30"/>
  <c r="H6" i="30"/>
  <c r="G6" i="30"/>
  <c r="F6" i="30"/>
  <c r="E6" i="30"/>
  <c r="D6" i="30"/>
  <c r="C6" i="30"/>
  <c r="I7" i="30" l="1"/>
  <c r="C7" i="30"/>
  <c r="D7" i="30"/>
  <c r="K6" i="30"/>
  <c r="K7" i="30" s="1"/>
  <c r="H7" i="30" l="1"/>
  <c r="G7" i="30"/>
  <c r="F7" i="30"/>
  <c r="E7" i="30"/>
  <c r="H59" i="27" l="1"/>
  <c r="G59" i="27"/>
  <c r="D59" i="27"/>
  <c r="C59" i="27"/>
  <c r="H58" i="27"/>
  <c r="G58" i="27"/>
  <c r="F58" i="27"/>
  <c r="G56" i="27"/>
  <c r="F56" i="27"/>
  <c r="E56" i="27"/>
  <c r="H52" i="27"/>
  <c r="D52" i="27"/>
  <c r="H51" i="27"/>
  <c r="D51" i="27"/>
  <c r="C51" i="27"/>
  <c r="D50" i="27"/>
  <c r="C50" i="27"/>
  <c r="C49" i="27"/>
  <c r="H48" i="27"/>
  <c r="D48" i="27"/>
  <c r="H46" i="27"/>
  <c r="G46" i="27"/>
  <c r="D46" i="27"/>
  <c r="C46" i="27"/>
  <c r="G42" i="27"/>
  <c r="F42" i="27"/>
  <c r="F41" i="27"/>
  <c r="E41" i="27"/>
  <c r="I40" i="27"/>
  <c r="H40" i="27"/>
  <c r="F40" i="27"/>
  <c r="E40" i="27"/>
  <c r="D40" i="27"/>
  <c r="G39" i="27"/>
  <c r="D39" i="27"/>
  <c r="C39" i="27"/>
  <c r="I31" i="27"/>
  <c r="I59" i="27" s="1"/>
  <c r="I30" i="27"/>
  <c r="I58" i="27" s="1"/>
  <c r="I28" i="27"/>
  <c r="I56" i="27" s="1"/>
  <c r="H28" i="27"/>
  <c r="H56" i="27" s="1"/>
  <c r="G28" i="27"/>
  <c r="F28" i="27"/>
  <c r="F59" i="27" s="1"/>
  <c r="E28" i="27"/>
  <c r="E58" i="27" s="1"/>
  <c r="D28" i="27"/>
  <c r="D56" i="27" s="1"/>
  <c r="C28" i="27"/>
  <c r="C58" i="27" s="1"/>
  <c r="I24" i="27"/>
  <c r="I23" i="27"/>
  <c r="I22" i="27"/>
  <c r="I21" i="27"/>
  <c r="I20" i="27"/>
  <c r="H18" i="27"/>
  <c r="H49" i="27" s="1"/>
  <c r="G18" i="27"/>
  <c r="G48" i="27" s="1"/>
  <c r="F18" i="27"/>
  <c r="F46" i="27" s="1"/>
  <c r="E18" i="27"/>
  <c r="E48" i="27" s="1"/>
  <c r="D18" i="27"/>
  <c r="D49" i="27" s="1"/>
  <c r="C18" i="27"/>
  <c r="C52" i="27" s="1"/>
  <c r="I14" i="27"/>
  <c r="E42" i="27" s="1"/>
  <c r="I13" i="27"/>
  <c r="D41" i="27" s="1"/>
  <c r="I12" i="27"/>
  <c r="C40" i="27" s="1"/>
  <c r="I11" i="27"/>
  <c r="I39" i="27" s="1"/>
  <c r="I10" i="27"/>
  <c r="I38" i="27" s="1"/>
  <c r="I9" i="27"/>
  <c r="H37" i="27" s="1"/>
  <c r="H7" i="27"/>
  <c r="G7" i="27"/>
  <c r="G35" i="27" s="1"/>
  <c r="F7" i="27"/>
  <c r="F35" i="27" s="1"/>
  <c r="E7" i="27"/>
  <c r="D7" i="27"/>
  <c r="C7" i="27"/>
  <c r="I7" i="27" s="1"/>
  <c r="I50" i="27" l="1"/>
  <c r="I51" i="27"/>
  <c r="I35" i="27"/>
  <c r="E35" i="27"/>
  <c r="D35" i="27"/>
  <c r="H35" i="27"/>
  <c r="E52" i="27"/>
  <c r="C37" i="27"/>
  <c r="D38" i="27"/>
  <c r="E39" i="27"/>
  <c r="G41" i="27"/>
  <c r="H42" i="27"/>
  <c r="E51" i="27"/>
  <c r="F52" i="27"/>
  <c r="C35" i="27"/>
  <c r="D37" i="27"/>
  <c r="E38" i="27"/>
  <c r="F39" i="27"/>
  <c r="G40" i="27"/>
  <c r="H41" i="27"/>
  <c r="I42" i="27"/>
  <c r="C48" i="27"/>
  <c r="E50" i="27"/>
  <c r="F51" i="27"/>
  <c r="G52" i="27"/>
  <c r="I37" i="27"/>
  <c r="C38" i="27"/>
  <c r="I18" i="27"/>
  <c r="F38" i="27"/>
  <c r="E49" i="27"/>
  <c r="G51" i="27"/>
  <c r="G38" i="27"/>
  <c r="H39" i="27"/>
  <c r="F49" i="27"/>
  <c r="G50" i="27"/>
  <c r="G37" i="27"/>
  <c r="H38" i="27"/>
  <c r="C41" i="27"/>
  <c r="D42" i="27"/>
  <c r="E46" i="27"/>
  <c r="F48" i="27"/>
  <c r="G49" i="27"/>
  <c r="H50" i="27"/>
  <c r="C56" i="27"/>
  <c r="D58" i="27"/>
  <c r="E59" i="27"/>
  <c r="E37" i="27"/>
  <c r="I41" i="27"/>
  <c r="F50" i="27"/>
  <c r="F37" i="27"/>
  <c r="C42" i="27"/>
  <c r="I46" i="27" l="1"/>
  <c r="I48" i="27"/>
  <c r="I49" i="27"/>
  <c r="I52" i="27"/>
  <c r="G59" i="26" l="1"/>
  <c r="G57" i="26"/>
  <c r="F57" i="26"/>
  <c r="E53" i="26"/>
  <c r="E52" i="26"/>
  <c r="D52" i="26"/>
  <c r="E51" i="26"/>
  <c r="D51" i="26"/>
  <c r="C51" i="26"/>
  <c r="E50" i="26"/>
  <c r="D50" i="26"/>
  <c r="C50" i="26"/>
  <c r="B50" i="26"/>
  <c r="D49" i="26"/>
  <c r="C49" i="26"/>
  <c r="B49" i="26"/>
  <c r="C47" i="26"/>
  <c r="B47" i="26"/>
  <c r="G43" i="26"/>
  <c r="F42" i="26"/>
  <c r="E41" i="26"/>
  <c r="F39" i="26"/>
  <c r="E39" i="26"/>
  <c r="D39" i="26"/>
  <c r="C39" i="26"/>
  <c r="E38" i="26"/>
  <c r="D38" i="26"/>
  <c r="C38" i="26"/>
  <c r="B38" i="26"/>
  <c r="H32" i="26"/>
  <c r="H31" i="26"/>
  <c r="G29" i="26"/>
  <c r="G60" i="26" s="1"/>
  <c r="F29" i="26"/>
  <c r="F59" i="26" s="1"/>
  <c r="E29" i="26"/>
  <c r="E57" i="26" s="1"/>
  <c r="D29" i="26"/>
  <c r="D57" i="26" s="1"/>
  <c r="C29" i="26"/>
  <c r="C60" i="26" s="1"/>
  <c r="B29" i="26"/>
  <c r="B60" i="26" s="1"/>
  <c r="H25" i="26"/>
  <c r="H24" i="26"/>
  <c r="H23" i="26"/>
  <c r="H22" i="26"/>
  <c r="H21" i="26"/>
  <c r="G19" i="26"/>
  <c r="G47" i="26" s="1"/>
  <c r="F19" i="26"/>
  <c r="F51" i="26" s="1"/>
  <c r="E19" i="26"/>
  <c r="E47" i="26" s="1"/>
  <c r="D19" i="26"/>
  <c r="D53" i="26" s="1"/>
  <c r="C19" i="26"/>
  <c r="C52" i="26" s="1"/>
  <c r="B19" i="26"/>
  <c r="B51" i="26" s="1"/>
  <c r="H15" i="26"/>
  <c r="F43" i="26" s="1"/>
  <c r="H14" i="26"/>
  <c r="E42" i="26" s="1"/>
  <c r="H13" i="26"/>
  <c r="D41" i="26" s="1"/>
  <c r="H12" i="26"/>
  <c r="C40" i="26" s="1"/>
  <c r="H11" i="26"/>
  <c r="B39" i="26" s="1"/>
  <c r="H10" i="26"/>
  <c r="H38" i="26" s="1"/>
  <c r="G8" i="26"/>
  <c r="F8" i="26"/>
  <c r="F36" i="26" s="1"/>
  <c r="E8" i="26"/>
  <c r="E36" i="26" s="1"/>
  <c r="D8" i="26"/>
  <c r="C8" i="26"/>
  <c r="B8" i="26"/>
  <c r="H8" i="26" s="1"/>
  <c r="H51" i="26" l="1"/>
  <c r="H36" i="26"/>
  <c r="B36" i="26"/>
  <c r="C36" i="26"/>
  <c r="G36" i="26"/>
  <c r="D36" i="26"/>
  <c r="H49" i="26"/>
  <c r="D40" i="26"/>
  <c r="E40" i="26"/>
  <c r="F41" i="26"/>
  <c r="G42" i="26"/>
  <c r="H43" i="26"/>
  <c r="F53" i="26"/>
  <c r="G41" i="26"/>
  <c r="G53" i="26"/>
  <c r="B43" i="26"/>
  <c r="G52" i="26"/>
  <c r="F38" i="26"/>
  <c r="G39" i="26"/>
  <c r="H40" i="26"/>
  <c r="B42" i="26"/>
  <c r="C43" i="26"/>
  <c r="D47" i="26"/>
  <c r="E49" i="26"/>
  <c r="F50" i="26"/>
  <c r="G51" i="26"/>
  <c r="B57" i="26"/>
  <c r="C59" i="26"/>
  <c r="D60" i="26"/>
  <c r="H19" i="26"/>
  <c r="B59" i="26"/>
  <c r="G38" i="26"/>
  <c r="H39" i="26"/>
  <c r="B41" i="26"/>
  <c r="C42" i="26"/>
  <c r="D43" i="26"/>
  <c r="F49" i="26"/>
  <c r="G50" i="26"/>
  <c r="B53" i="26"/>
  <c r="C57" i="26"/>
  <c r="D59" i="26"/>
  <c r="E60" i="26"/>
  <c r="F52" i="26"/>
  <c r="H29" i="26"/>
  <c r="B40" i="26"/>
  <c r="C41" i="26"/>
  <c r="D42" i="26"/>
  <c r="E43" i="26"/>
  <c r="F47" i="26"/>
  <c r="G49" i="26"/>
  <c r="B52" i="26"/>
  <c r="C53" i="26"/>
  <c r="E59" i="26"/>
  <c r="F60" i="26"/>
  <c r="F40" i="26"/>
  <c r="H42" i="26"/>
  <c r="G40" i="26"/>
  <c r="H41" i="26"/>
  <c r="H53" i="26" l="1"/>
  <c r="H47" i="26"/>
  <c r="H50" i="26"/>
  <c r="H57" i="26"/>
  <c r="H59" i="26"/>
  <c r="H60" i="26"/>
  <c r="H52" i="26"/>
  <c r="F60" i="25" l="1"/>
  <c r="G59" i="25"/>
  <c r="E59" i="25"/>
  <c r="F57" i="25"/>
  <c r="D57" i="25"/>
  <c r="E53" i="25"/>
  <c r="C53" i="25"/>
  <c r="C51" i="25"/>
  <c r="H50" i="25"/>
  <c r="G49" i="25"/>
  <c r="C49" i="25"/>
  <c r="H47" i="25"/>
  <c r="I43" i="25"/>
  <c r="G43" i="25"/>
  <c r="E43" i="25"/>
  <c r="H42" i="25"/>
  <c r="F42" i="25"/>
  <c r="D42" i="25"/>
  <c r="E41" i="25"/>
  <c r="C41" i="25"/>
  <c r="F40" i="25"/>
  <c r="D40" i="25"/>
  <c r="I39" i="25"/>
  <c r="H38" i="25"/>
  <c r="D38" i="25"/>
  <c r="I32" i="25"/>
  <c r="I31" i="25"/>
  <c r="H29" i="25"/>
  <c r="H59" i="25" s="1"/>
  <c r="G29" i="25"/>
  <c r="G57" i="25" s="1"/>
  <c r="F29" i="25"/>
  <c r="F59" i="25" s="1"/>
  <c r="E29" i="25"/>
  <c r="E57" i="25" s="1"/>
  <c r="D29" i="25"/>
  <c r="D59" i="25" s="1"/>
  <c r="C29" i="25"/>
  <c r="I29" i="25" s="1"/>
  <c r="I57" i="25" s="1"/>
  <c r="I25" i="25"/>
  <c r="I24" i="25"/>
  <c r="I23" i="25"/>
  <c r="I22" i="25"/>
  <c r="I21" i="25"/>
  <c r="H19" i="25"/>
  <c r="H49" i="25" s="1"/>
  <c r="G19" i="25"/>
  <c r="G47" i="25" s="1"/>
  <c r="F19" i="25"/>
  <c r="F53" i="25" s="1"/>
  <c r="E19" i="25"/>
  <c r="E52" i="25" s="1"/>
  <c r="D19" i="25"/>
  <c r="D51" i="25" s="1"/>
  <c r="C19" i="25"/>
  <c r="C50" i="25" s="1"/>
  <c r="I15" i="25"/>
  <c r="H43" i="25" s="1"/>
  <c r="I14" i="25"/>
  <c r="G42" i="25" s="1"/>
  <c r="I13" i="25"/>
  <c r="F41" i="25" s="1"/>
  <c r="I12" i="25"/>
  <c r="E40" i="25" s="1"/>
  <c r="I11" i="25"/>
  <c r="D39" i="25" s="1"/>
  <c r="I10" i="25"/>
  <c r="C38" i="25" s="1"/>
  <c r="H8" i="25"/>
  <c r="G8" i="25"/>
  <c r="F8" i="25"/>
  <c r="E8" i="25"/>
  <c r="D8" i="25"/>
  <c r="C8" i="25"/>
  <c r="I53" i="25" l="1"/>
  <c r="E36" i="25"/>
  <c r="I60" i="25"/>
  <c r="D36" i="25"/>
  <c r="I51" i="25"/>
  <c r="H36" i="25"/>
  <c r="I52" i="25"/>
  <c r="I59" i="25"/>
  <c r="D52" i="25"/>
  <c r="G41" i="25"/>
  <c r="E51" i="25"/>
  <c r="I19" i="25"/>
  <c r="E38" i="25"/>
  <c r="F39" i="25"/>
  <c r="G40" i="25"/>
  <c r="H41" i="25"/>
  <c r="I42" i="25"/>
  <c r="C47" i="25"/>
  <c r="D49" i="25"/>
  <c r="E50" i="25"/>
  <c r="F51" i="25"/>
  <c r="G52" i="25"/>
  <c r="H53" i="25"/>
  <c r="C60" i="25"/>
  <c r="D50" i="25"/>
  <c r="F52" i="25"/>
  <c r="H57" i="25"/>
  <c r="F38" i="25"/>
  <c r="G39" i="25"/>
  <c r="H40" i="25"/>
  <c r="I41" i="25"/>
  <c r="C43" i="25"/>
  <c r="D47" i="25"/>
  <c r="E49" i="25"/>
  <c r="F50" i="25"/>
  <c r="G51" i="25"/>
  <c r="H52" i="25"/>
  <c r="C59" i="25"/>
  <c r="D60" i="25"/>
  <c r="I8" i="25"/>
  <c r="C36" i="25" s="1"/>
  <c r="E39" i="25"/>
  <c r="G53" i="25"/>
  <c r="G38" i="25"/>
  <c r="H39" i="25"/>
  <c r="I40" i="25"/>
  <c r="C42" i="25"/>
  <c r="D43" i="25"/>
  <c r="E47" i="25"/>
  <c r="F49" i="25"/>
  <c r="G50" i="25"/>
  <c r="H51" i="25"/>
  <c r="C57" i="25"/>
  <c r="E60" i="25"/>
  <c r="F47" i="25"/>
  <c r="I38" i="25"/>
  <c r="C40" i="25"/>
  <c r="D41" i="25"/>
  <c r="E42" i="25"/>
  <c r="F43" i="25"/>
  <c r="C52" i="25"/>
  <c r="D53" i="25"/>
  <c r="G60" i="25"/>
  <c r="C39" i="25"/>
  <c r="H60" i="25"/>
  <c r="I47" i="25" l="1"/>
  <c r="I49" i="25"/>
  <c r="I50" i="25"/>
  <c r="G36" i="25"/>
  <c r="I36" i="25"/>
  <c r="F36" i="25"/>
  <c r="H57" i="24" l="1"/>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E45" i="24"/>
  <c r="C45" i="24"/>
  <c r="H28" i="24"/>
  <c r="G28" i="24"/>
  <c r="G45" i="24" s="1"/>
  <c r="F28" i="24"/>
  <c r="F45" i="24" s="1"/>
  <c r="E28" i="24"/>
  <c r="D28" i="24"/>
  <c r="C28" i="24"/>
  <c r="D45" i="24" s="1"/>
  <c r="B28"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F18" i="24"/>
  <c r="E18" i="24"/>
  <c r="D18" i="24"/>
  <c r="C18" i="24"/>
  <c r="H7" i="24"/>
  <c r="H18" i="24" s="1"/>
  <c r="G7" i="24"/>
  <c r="G18" i="24" s="1"/>
  <c r="F7" i="24"/>
  <c r="E7" i="24"/>
  <c r="D7" i="24"/>
  <c r="C7" i="24"/>
  <c r="B7" i="24"/>
  <c r="G19" i="23" l="1"/>
  <c r="F19" i="23"/>
  <c r="D19" i="23"/>
  <c r="C19" i="23"/>
  <c r="B19" i="23"/>
  <c r="G8" i="23"/>
  <c r="F8" i="23"/>
  <c r="D8" i="23"/>
  <c r="C8" i="23"/>
  <c r="B8" i="23"/>
  <c r="I50" i="22" l="1"/>
  <c r="I49" i="22"/>
  <c r="I47" i="22" s="1"/>
  <c r="H47" i="22"/>
  <c r="G47" i="22"/>
  <c r="F47" i="22"/>
  <c r="E47" i="22"/>
  <c r="D47" i="22"/>
  <c r="C47" i="22"/>
  <c r="I43" i="22"/>
  <c r="I42" i="22"/>
  <c r="I41" i="22"/>
  <c r="I40" i="22"/>
  <c r="I39" i="22"/>
  <c r="I38" i="22"/>
  <c r="I37" i="22"/>
  <c r="I35" i="22"/>
  <c r="H35" i="22"/>
  <c r="G35" i="22"/>
  <c r="F35" i="22"/>
  <c r="E35" i="22"/>
  <c r="D35" i="22"/>
  <c r="C35" i="22"/>
  <c r="I31" i="22"/>
  <c r="I30" i="22"/>
  <c r="I29" i="22"/>
  <c r="I28" i="22"/>
  <c r="I27" i="22"/>
  <c r="I26" i="22"/>
  <c r="I25" i="22"/>
  <c r="I24" i="22"/>
  <c r="I23" i="22"/>
  <c r="I22" i="22"/>
  <c r="I21" i="22"/>
  <c r="I20" i="22"/>
  <c r="I18" i="22" s="1"/>
  <c r="H18" i="22"/>
  <c r="G18" i="22"/>
  <c r="F18" i="22"/>
  <c r="E18" i="22"/>
  <c r="D18" i="22"/>
  <c r="C18" i="22"/>
  <c r="I14" i="22"/>
  <c r="I13" i="22"/>
  <c r="I12" i="22"/>
  <c r="I11" i="22"/>
  <c r="I10" i="22"/>
  <c r="I9" i="22"/>
  <c r="I7" i="22"/>
  <c r="H7" i="22"/>
  <c r="G7" i="22"/>
  <c r="F7" i="22"/>
  <c r="E7" i="22"/>
  <c r="D7" i="22"/>
  <c r="C7" i="22"/>
  <c r="E43" i="21" l="1"/>
  <c r="D43" i="21"/>
  <c r="C43" i="21"/>
  <c r="E31" i="21"/>
  <c r="D31" i="21"/>
  <c r="C31" i="21"/>
  <c r="E20" i="21"/>
  <c r="D20" i="21"/>
  <c r="C20" i="21"/>
  <c r="D9" i="21"/>
  <c r="C9" i="21"/>
  <c r="E9" i="21" s="1"/>
  <c r="H26" i="20" l="1"/>
  <c r="H25" i="20"/>
  <c r="H24" i="20"/>
  <c r="H23" i="20"/>
  <c r="H22" i="20"/>
  <c r="H21" i="20"/>
  <c r="G19" i="20"/>
  <c r="F19" i="20"/>
  <c r="H19" i="20" s="1"/>
  <c r="E19" i="20"/>
  <c r="D19" i="20"/>
  <c r="C19" i="20"/>
  <c r="B19" i="20"/>
  <c r="H14" i="20"/>
  <c r="H13" i="20"/>
  <c r="H12" i="20"/>
  <c r="H11" i="20"/>
  <c r="H10" i="20"/>
  <c r="H9" i="20"/>
  <c r="G7" i="20"/>
  <c r="F7" i="20"/>
  <c r="E7" i="20"/>
  <c r="D7" i="20"/>
  <c r="C7" i="20"/>
  <c r="H7" i="20" s="1"/>
  <c r="B7" i="20"/>
  <c r="I50" i="19" l="1"/>
  <c r="I49" i="19"/>
  <c r="I47" i="19"/>
  <c r="H47" i="19"/>
  <c r="G47" i="19"/>
  <c r="F47" i="19"/>
  <c r="E47" i="19"/>
  <c r="D47" i="19"/>
  <c r="C47" i="19"/>
  <c r="I43" i="19"/>
  <c r="I42" i="19"/>
  <c r="I41" i="19"/>
  <c r="I40" i="19"/>
  <c r="I39" i="19"/>
  <c r="I38" i="19"/>
  <c r="I37" i="19"/>
  <c r="I35" i="19" s="1"/>
  <c r="H35" i="19"/>
  <c r="G35" i="19"/>
  <c r="F35" i="19"/>
  <c r="E35" i="19"/>
  <c r="D35" i="19"/>
  <c r="C35" i="19"/>
  <c r="I31" i="19"/>
  <c r="I30" i="19"/>
  <c r="I29" i="19"/>
  <c r="I28" i="19"/>
  <c r="I27" i="19"/>
  <c r="I26" i="19"/>
  <c r="I25" i="19"/>
  <c r="I24" i="19"/>
  <c r="I23" i="19"/>
  <c r="I22" i="19"/>
  <c r="I21" i="19"/>
  <c r="I20" i="19"/>
  <c r="I18" i="19" s="1"/>
  <c r="H18" i="19"/>
  <c r="G18" i="19"/>
  <c r="F18" i="19"/>
  <c r="E18" i="19"/>
  <c r="D18" i="19"/>
  <c r="C18" i="19"/>
  <c r="I14" i="19"/>
  <c r="I13" i="19"/>
  <c r="I12" i="19"/>
  <c r="I11" i="19"/>
  <c r="I10" i="19"/>
  <c r="I9" i="19"/>
  <c r="H7" i="19"/>
  <c r="G7" i="19"/>
  <c r="F7" i="19"/>
  <c r="E7" i="19"/>
  <c r="D7" i="19"/>
  <c r="C7" i="19"/>
  <c r="I7" i="19" s="1"/>
  <c r="P21" i="18" l="1"/>
  <c r="P20" i="18"/>
  <c r="P19" i="18"/>
  <c r="P18" i="18"/>
  <c r="P17" i="18"/>
  <c r="P16" i="18"/>
  <c r="P15" i="18"/>
  <c r="P14" i="18"/>
  <c r="P13" i="18"/>
  <c r="P12" i="18"/>
  <c r="P11" i="18"/>
  <c r="P10" i="18"/>
  <c r="P8" i="18" s="1"/>
  <c r="O8" i="18"/>
  <c r="N8" i="18"/>
  <c r="M8" i="18"/>
  <c r="L8" i="18"/>
  <c r="K8" i="18"/>
  <c r="J8" i="18"/>
  <c r="I8" i="18"/>
  <c r="H8" i="18"/>
  <c r="G8" i="18"/>
  <c r="F8" i="18"/>
  <c r="E8" i="18"/>
  <c r="D8" i="18"/>
  <c r="C8" i="18"/>
  <c r="B8" i="18"/>
  <c r="G18" i="17" l="1"/>
  <c r="F18" i="17"/>
  <c r="E18" i="17"/>
  <c r="D18" i="17"/>
  <c r="C18" i="17"/>
  <c r="B18" i="17"/>
  <c r="G14" i="17"/>
  <c r="G13" i="17"/>
  <c r="G12" i="17"/>
  <c r="G11" i="17"/>
  <c r="G10" i="17"/>
  <c r="G9" i="17"/>
  <c r="F7" i="17"/>
  <c r="E7" i="17"/>
  <c r="D7" i="17"/>
  <c r="C7" i="17"/>
  <c r="B7" i="17"/>
  <c r="G7" i="17" s="1"/>
  <c r="J43" i="16" l="1"/>
  <c r="I43" i="16"/>
  <c r="H43" i="16"/>
  <c r="G43" i="16"/>
  <c r="F43" i="16"/>
  <c r="E43" i="16"/>
  <c r="D43" i="16"/>
  <c r="C43" i="16"/>
  <c r="J36" i="16"/>
  <c r="I36" i="16"/>
  <c r="H36" i="16"/>
  <c r="G36" i="16"/>
  <c r="F36" i="16"/>
  <c r="E36" i="16"/>
  <c r="D36" i="16"/>
  <c r="C36" i="16"/>
  <c r="J19" i="16"/>
  <c r="I19" i="16"/>
  <c r="H19" i="16"/>
  <c r="G19" i="16"/>
  <c r="F19" i="16"/>
  <c r="E19" i="16"/>
  <c r="D19" i="16"/>
  <c r="C19" i="16"/>
  <c r="J8" i="16"/>
  <c r="I8" i="16"/>
  <c r="H8" i="16"/>
  <c r="G8" i="16"/>
  <c r="F8" i="16"/>
  <c r="E8" i="16"/>
  <c r="D8" i="16"/>
  <c r="C8" i="16"/>
  <c r="H47" i="15" l="1"/>
  <c r="G47" i="15"/>
  <c r="F47" i="15"/>
  <c r="E47" i="15"/>
  <c r="D47" i="15"/>
  <c r="C47" i="15"/>
  <c r="B47" i="15"/>
  <c r="H35" i="15"/>
  <c r="G35" i="15"/>
  <c r="F35" i="15"/>
  <c r="E35" i="15"/>
  <c r="D35" i="15"/>
  <c r="C35" i="15"/>
  <c r="B35" i="15"/>
  <c r="H18" i="15"/>
  <c r="G18" i="15"/>
  <c r="F18" i="15"/>
  <c r="E18" i="15"/>
  <c r="D18" i="15"/>
  <c r="C18" i="15"/>
  <c r="B18" i="15"/>
  <c r="G7" i="15"/>
  <c r="F7" i="15"/>
  <c r="E7" i="15"/>
  <c r="D7" i="15"/>
  <c r="C7" i="15"/>
  <c r="H7" i="15" s="1"/>
  <c r="B7" i="15"/>
  <c r="J43" i="14" l="1"/>
  <c r="I43" i="14"/>
  <c r="H43" i="14"/>
  <c r="G43" i="14"/>
  <c r="F43" i="14"/>
  <c r="E43" i="14"/>
  <c r="D43" i="14"/>
  <c r="C43" i="14"/>
  <c r="J36" i="14"/>
  <c r="I36" i="14"/>
  <c r="H36" i="14"/>
  <c r="G36" i="14"/>
  <c r="F36" i="14"/>
  <c r="E36" i="14"/>
  <c r="D36" i="14"/>
  <c r="C36" i="14"/>
  <c r="J19" i="14"/>
  <c r="I19" i="14"/>
  <c r="H19" i="14"/>
  <c r="G19" i="14"/>
  <c r="F19" i="14"/>
  <c r="E19" i="14"/>
  <c r="D19" i="14"/>
  <c r="C19" i="14"/>
  <c r="J8" i="14"/>
  <c r="I8" i="14"/>
  <c r="H8" i="14"/>
  <c r="G8" i="14"/>
  <c r="F8" i="14"/>
  <c r="E8" i="14"/>
  <c r="D8" i="14"/>
  <c r="C8" i="14"/>
  <c r="H47" i="13" l="1"/>
  <c r="G47" i="13"/>
  <c r="F47" i="13"/>
  <c r="E47" i="13"/>
  <c r="D47" i="13"/>
  <c r="C47" i="13"/>
  <c r="B47" i="13"/>
  <c r="H35" i="13"/>
  <c r="G35" i="13"/>
  <c r="F35" i="13"/>
  <c r="E35" i="13"/>
  <c r="D35" i="13"/>
  <c r="C35" i="13"/>
  <c r="B35" i="13"/>
  <c r="H18" i="13"/>
  <c r="G18" i="13"/>
  <c r="F18" i="13"/>
  <c r="E18" i="13"/>
  <c r="D18" i="13"/>
  <c r="C18" i="13"/>
  <c r="B18" i="13"/>
  <c r="G7" i="13"/>
  <c r="F7" i="13"/>
  <c r="H7" i="13" s="1"/>
  <c r="E7" i="13"/>
  <c r="D7" i="13"/>
  <c r="C7" i="13"/>
  <c r="B7" i="13"/>
  <c r="I35" i="12" l="1"/>
  <c r="H35" i="12"/>
  <c r="G35" i="12"/>
  <c r="F35" i="12"/>
  <c r="I34" i="12"/>
  <c r="H34" i="12"/>
  <c r="G34" i="12"/>
  <c r="F34" i="12"/>
  <c r="I33" i="12"/>
  <c r="H33" i="12"/>
  <c r="G33" i="12"/>
  <c r="F33" i="12"/>
  <c r="I31" i="12"/>
  <c r="H31" i="12"/>
  <c r="G31" i="12"/>
  <c r="F31" i="12"/>
  <c r="I27" i="12"/>
  <c r="H27" i="12"/>
  <c r="G27" i="12"/>
  <c r="F27" i="12"/>
  <c r="H26" i="12"/>
  <c r="F26" i="12"/>
  <c r="H25" i="12"/>
  <c r="F25" i="12"/>
  <c r="I23" i="12"/>
  <c r="H23" i="12"/>
  <c r="G23" i="12"/>
  <c r="E23" i="12"/>
  <c r="I26" i="12" s="1"/>
  <c r="H19" i="12"/>
  <c r="G19" i="12"/>
  <c r="F19" i="12"/>
  <c r="H18" i="12"/>
  <c r="G18" i="12"/>
  <c r="F18" i="12"/>
  <c r="H17" i="12"/>
  <c r="G17" i="12"/>
  <c r="F17" i="12"/>
  <c r="H15" i="12"/>
  <c r="G15" i="12"/>
  <c r="E15" i="12"/>
  <c r="I18" i="12" s="1"/>
  <c r="H11" i="12"/>
  <c r="G11" i="12"/>
  <c r="F11" i="12"/>
  <c r="H10" i="12"/>
  <c r="G10" i="12"/>
  <c r="F10" i="12"/>
  <c r="H9" i="12"/>
  <c r="G9" i="12"/>
  <c r="F9" i="12"/>
  <c r="H7" i="12"/>
  <c r="G7" i="12"/>
  <c r="E7" i="12"/>
  <c r="I10" i="12" s="1"/>
  <c r="I17" i="12" l="1"/>
  <c r="I19" i="12"/>
  <c r="I25" i="12"/>
  <c r="I9" i="12"/>
  <c r="F7" i="12"/>
  <c r="I7" i="12"/>
  <c r="I11" i="12"/>
  <c r="F15" i="12"/>
  <c r="F23" i="12"/>
  <c r="I15" i="12"/>
  <c r="F47" i="11" l="1"/>
  <c r="E47" i="11"/>
  <c r="D47" i="11"/>
  <c r="C47" i="11"/>
  <c r="B47" i="11"/>
  <c r="F35" i="11"/>
  <c r="E35" i="11"/>
  <c r="D35" i="11"/>
  <c r="C35" i="11"/>
  <c r="B35" i="11"/>
  <c r="F18" i="11"/>
  <c r="E18" i="11"/>
  <c r="D18" i="11"/>
  <c r="C18" i="11"/>
  <c r="B18" i="11"/>
  <c r="F7" i="11"/>
  <c r="E7" i="11"/>
  <c r="D7" i="11"/>
  <c r="C7" i="11"/>
  <c r="B7" i="11"/>
  <c r="I52" i="10" l="1"/>
  <c r="E52" i="10"/>
  <c r="C52" i="10"/>
  <c r="E51" i="10"/>
  <c r="D51" i="10"/>
  <c r="B51" i="10"/>
  <c r="I49" i="10"/>
  <c r="E49" i="10"/>
  <c r="C49" i="10"/>
  <c r="J45" i="10"/>
  <c r="J44" i="10"/>
  <c r="I42" i="10"/>
  <c r="I51" i="10" s="1"/>
  <c r="H42" i="10"/>
  <c r="H52" i="10" s="1"/>
  <c r="G42" i="10"/>
  <c r="G52" i="10" s="1"/>
  <c r="F42" i="10"/>
  <c r="F52" i="10" s="1"/>
  <c r="E42" i="10"/>
  <c r="D42" i="10"/>
  <c r="D49" i="10" s="1"/>
  <c r="C42" i="10"/>
  <c r="C51" i="10" s="1"/>
  <c r="B42" i="10"/>
  <c r="B52" i="10" s="1"/>
  <c r="G38" i="10"/>
  <c r="H37" i="10"/>
  <c r="B37" i="10"/>
  <c r="I36" i="10"/>
  <c r="C36" i="10"/>
  <c r="H35" i="10"/>
  <c r="D35" i="10"/>
  <c r="B35" i="10"/>
  <c r="C34" i="10"/>
  <c r="F33" i="10"/>
  <c r="D33" i="10"/>
  <c r="I31" i="10"/>
  <c r="H31" i="10"/>
  <c r="G31" i="10"/>
  <c r="F31" i="10"/>
  <c r="D31" i="10"/>
  <c r="C31" i="10"/>
  <c r="B31" i="10"/>
  <c r="I30" i="10"/>
  <c r="G30" i="10"/>
  <c r="H29" i="10"/>
  <c r="B29" i="10"/>
  <c r="I28" i="10"/>
  <c r="C28" i="10"/>
  <c r="H27" i="10"/>
  <c r="G27" i="10"/>
  <c r="F27" i="10"/>
  <c r="D27" i="10"/>
  <c r="C27" i="10"/>
  <c r="B27" i="10"/>
  <c r="J21" i="10"/>
  <c r="H38" i="10" s="1"/>
  <c r="J20" i="10"/>
  <c r="I37" i="10" s="1"/>
  <c r="J19" i="10"/>
  <c r="B36" i="10" s="1"/>
  <c r="J18" i="10"/>
  <c r="C35" i="10" s="1"/>
  <c r="J17" i="10"/>
  <c r="D34" i="10" s="1"/>
  <c r="J16" i="10"/>
  <c r="E33" i="10" s="1"/>
  <c r="J15" i="10"/>
  <c r="F32" i="10" s="1"/>
  <c r="J14" i="10"/>
  <c r="E31" i="10" s="1"/>
  <c r="J13" i="10"/>
  <c r="H30" i="10" s="1"/>
  <c r="J12" i="10"/>
  <c r="I29" i="10" s="1"/>
  <c r="J11" i="10"/>
  <c r="B28" i="10" s="1"/>
  <c r="J10" i="10"/>
  <c r="I27" i="10" s="1"/>
  <c r="I8" i="10"/>
  <c r="H8" i="10"/>
  <c r="G8" i="10"/>
  <c r="F8" i="10"/>
  <c r="E8" i="10"/>
  <c r="D8" i="10"/>
  <c r="C8" i="10"/>
  <c r="B8" i="10"/>
  <c r="J52" i="10" l="1"/>
  <c r="J27" i="10"/>
  <c r="I25" i="10"/>
  <c r="B25" i="10"/>
  <c r="J31" i="10"/>
  <c r="J28" i="10"/>
  <c r="E34" i="10"/>
  <c r="I38" i="10"/>
  <c r="E27" i="10"/>
  <c r="D28" i="10"/>
  <c r="C29" i="10"/>
  <c r="J29" i="10" s="1"/>
  <c r="B30" i="10"/>
  <c r="H32" i="10"/>
  <c r="G33" i="10"/>
  <c r="F34" i="10"/>
  <c r="E35" i="10"/>
  <c r="D36" i="10"/>
  <c r="J36" i="10" s="1"/>
  <c r="C37" i="10"/>
  <c r="J37" i="10" s="1"/>
  <c r="B38" i="10"/>
  <c r="J38" i="10" s="1"/>
  <c r="F49" i="10"/>
  <c r="D52" i="10"/>
  <c r="E28" i="10"/>
  <c r="D29" i="10"/>
  <c r="C30" i="10"/>
  <c r="I32" i="10"/>
  <c r="H33" i="10"/>
  <c r="G34" i="10"/>
  <c r="F35" i="10"/>
  <c r="E36" i="10"/>
  <c r="D37" i="10"/>
  <c r="C38" i="10"/>
  <c r="J42" i="10"/>
  <c r="G49" i="10"/>
  <c r="F51" i="10"/>
  <c r="G32" i="10"/>
  <c r="F28" i="10"/>
  <c r="E29" i="10"/>
  <c r="D30" i="10"/>
  <c r="B32" i="10"/>
  <c r="I33" i="10"/>
  <c r="H34" i="10"/>
  <c r="G35" i="10"/>
  <c r="J35" i="10" s="1"/>
  <c r="F36" i="10"/>
  <c r="E37" i="10"/>
  <c r="D38" i="10"/>
  <c r="H49" i="10"/>
  <c r="G51" i="10"/>
  <c r="J8" i="10"/>
  <c r="E32" i="10"/>
  <c r="G28" i="10"/>
  <c r="F29" i="10"/>
  <c r="E30" i="10"/>
  <c r="C32" i="10"/>
  <c r="B33" i="10"/>
  <c r="I34" i="10"/>
  <c r="G36" i="10"/>
  <c r="F37" i="10"/>
  <c r="E38" i="10"/>
  <c r="H51" i="10"/>
  <c r="H28" i="10"/>
  <c r="G29" i="10"/>
  <c r="F30" i="10"/>
  <c r="D32" i="10"/>
  <c r="C33" i="10"/>
  <c r="B34" i="10"/>
  <c r="I35" i="10"/>
  <c r="H36" i="10"/>
  <c r="G37" i="10"/>
  <c r="F38" i="10"/>
  <c r="B49" i="10"/>
  <c r="J25" i="10" l="1"/>
  <c r="G25" i="10"/>
  <c r="E25" i="10"/>
  <c r="C25" i="10"/>
  <c r="J51" i="10"/>
  <c r="J49" i="10"/>
  <c r="J34" i="10"/>
  <c r="J32" i="10"/>
  <c r="J33" i="10"/>
  <c r="D25" i="10"/>
  <c r="F25" i="10"/>
  <c r="J30" i="10"/>
  <c r="H25" i="10"/>
  <c r="J31" i="9" l="1"/>
  <c r="J30" i="9"/>
  <c r="J29" i="9"/>
  <c r="J28" i="9"/>
  <c r="J27" i="9"/>
  <c r="J26" i="9"/>
  <c r="J25" i="9"/>
  <c r="J24" i="9"/>
  <c r="J23" i="9"/>
  <c r="J22" i="9"/>
  <c r="J21" i="9"/>
  <c r="J20" i="9"/>
  <c r="I18" i="9"/>
  <c r="H18" i="9"/>
  <c r="G18" i="9"/>
  <c r="F18" i="9"/>
  <c r="E18" i="9"/>
  <c r="J18" i="9" s="1"/>
  <c r="D18" i="9"/>
  <c r="C18" i="9"/>
  <c r="J14" i="9"/>
  <c r="J13" i="9"/>
  <c r="J12" i="9"/>
  <c r="J11" i="9"/>
  <c r="J10" i="9"/>
  <c r="J9" i="9"/>
  <c r="I7" i="9"/>
  <c r="H7" i="9"/>
  <c r="G7" i="9"/>
  <c r="F7" i="9"/>
  <c r="E7" i="9"/>
  <c r="D7" i="9"/>
  <c r="C7" i="9"/>
  <c r="J7" i="9" s="1"/>
  <c r="H54" i="8" l="1"/>
  <c r="H53" i="8"/>
  <c r="H52" i="8"/>
  <c r="H51" i="8"/>
  <c r="H50" i="8"/>
  <c r="H49" i="8"/>
  <c r="H48" i="8"/>
  <c r="H47" i="8"/>
  <c r="H46" i="8"/>
  <c r="H45" i="8"/>
  <c r="H41" i="8" s="1"/>
  <c r="H44" i="8"/>
  <c r="H43" i="8"/>
  <c r="G41" i="8"/>
  <c r="F41" i="8"/>
  <c r="E41" i="8"/>
  <c r="D41" i="8"/>
  <c r="C41" i="8"/>
  <c r="B41" i="8"/>
  <c r="H37" i="8"/>
  <c r="H36" i="8"/>
  <c r="H35" i="8"/>
  <c r="H34" i="8"/>
  <c r="H33" i="8"/>
  <c r="H32" i="8"/>
  <c r="H31" i="8"/>
  <c r="H24" i="8" s="1"/>
  <c r="H30" i="8"/>
  <c r="H29" i="8"/>
  <c r="H28" i="8"/>
  <c r="H27" i="8"/>
  <c r="H26" i="8"/>
  <c r="G24" i="8"/>
  <c r="F24" i="8"/>
  <c r="E24" i="8"/>
  <c r="D24" i="8"/>
  <c r="C24" i="8"/>
  <c r="B24" i="8"/>
  <c r="H20" i="8"/>
  <c r="H19" i="8"/>
  <c r="H18" i="8"/>
  <c r="H17" i="8"/>
  <c r="H16" i="8"/>
  <c r="H15" i="8"/>
  <c r="H14" i="8"/>
  <c r="H13" i="8"/>
  <c r="H12" i="8"/>
  <c r="H11" i="8"/>
  <c r="H10" i="8"/>
  <c r="H9" i="8"/>
  <c r="H7" i="8" s="1"/>
  <c r="G7" i="8"/>
  <c r="F7" i="8"/>
  <c r="E7" i="8"/>
  <c r="D7" i="8"/>
  <c r="C7" i="8"/>
  <c r="B7" i="8"/>
  <c r="I17" i="7" l="1"/>
  <c r="I16" i="7"/>
  <c r="I15" i="7"/>
  <c r="I14" i="7"/>
  <c r="I13" i="7"/>
  <c r="I12" i="7"/>
  <c r="I11" i="7"/>
  <c r="I10" i="7"/>
  <c r="I9" i="7"/>
  <c r="I8" i="7"/>
  <c r="I7" i="7"/>
  <c r="I6" i="7"/>
  <c r="I5" i="7" s="1"/>
  <c r="H5" i="7"/>
  <c r="G5" i="7"/>
  <c r="F5" i="7"/>
  <c r="E5" i="7"/>
  <c r="D5" i="7"/>
  <c r="C5" i="7"/>
</calcChain>
</file>

<file path=xl/comments1.xml><?xml version="1.0" encoding="utf-8"?>
<comments xmlns="http://schemas.openxmlformats.org/spreadsheetml/2006/main">
  <authors>
    <author>b188pur</author>
  </authors>
  <commentList>
    <comment ref="F4" authorId="0" shapeId="0">
      <text>
        <r>
          <rPr>
            <b/>
            <sz val="9"/>
            <color indexed="81"/>
            <rFont val="Tahoma"/>
            <family val="2"/>
          </rPr>
          <t>b188pur:</t>
        </r>
        <r>
          <rPr>
            <sz val="9"/>
            <color indexed="81"/>
            <rFont val="Tahoma"/>
            <family val="2"/>
          </rPr>
          <t xml:space="preserve">
Beherbergungstage aller Bewohner im Statistikjahr.</t>
        </r>
      </text>
    </comment>
    <comment ref="G4" authorId="0" shapeId="0">
      <text>
        <r>
          <rPr>
            <b/>
            <sz val="9"/>
            <color indexed="81"/>
            <rFont val="Tahoma"/>
            <family val="2"/>
          </rPr>
          <t>b188pur:</t>
        </r>
        <r>
          <rPr>
            <sz val="9"/>
            <color indexed="81"/>
            <rFont val="Tahoma"/>
            <family val="2"/>
          </rPr>
          <t xml:space="preserve">
= Aufenthaltsdauer (AHD) / Austritte lfd. Jahr</t>
        </r>
      </text>
    </comment>
  </commentList>
</comments>
</file>

<file path=xl/comments2.xml><?xml version="1.0" encoding="utf-8"?>
<comments xmlns="http://schemas.openxmlformats.org/spreadsheetml/2006/main">
  <authors>
    <author>b188pur</author>
  </authors>
  <commentList>
    <comment ref="C4" authorId="0" shapeId="0">
      <text>
        <r>
          <rPr>
            <b/>
            <sz val="9"/>
            <color indexed="81"/>
            <rFont val="Tahoma"/>
            <family val="2"/>
          </rPr>
          <t>b188pur:</t>
        </r>
        <r>
          <rPr>
            <sz val="9"/>
            <color indexed="81"/>
            <rFont val="Tahoma"/>
            <family val="2"/>
          </rPr>
          <t xml:space="preserve">
Berechnung aus DB Klienten</t>
        </r>
      </text>
    </comment>
    <comment ref="D4" authorId="0" shapeId="0">
      <text>
        <r>
          <rPr>
            <b/>
            <sz val="9"/>
            <color indexed="81"/>
            <rFont val="Tahoma"/>
            <family val="2"/>
          </rPr>
          <t>b188pur:</t>
        </r>
        <r>
          <rPr>
            <sz val="9"/>
            <color indexed="81"/>
            <rFont val="Tahoma"/>
            <family val="2"/>
          </rPr>
          <t xml:space="preserve">
Berechnung aus DB Klienten</t>
        </r>
      </text>
    </comment>
    <comment ref="E4" authorId="0" shapeId="0">
      <text>
        <r>
          <rPr>
            <b/>
            <sz val="9"/>
            <color indexed="81"/>
            <rFont val="Tahoma"/>
            <family val="2"/>
          </rPr>
          <t>b188pur:</t>
        </r>
        <r>
          <rPr>
            <sz val="9"/>
            <color indexed="81"/>
            <rFont val="Tahoma"/>
            <family val="2"/>
          </rPr>
          <t xml:space="preserve">
Berechnung aus DB Klienten</t>
        </r>
      </text>
    </comment>
    <comment ref="A13" authorId="0" shapeId="0">
      <text>
        <r>
          <rPr>
            <b/>
            <sz val="9"/>
            <color indexed="81"/>
            <rFont val="Tahoma"/>
            <family val="2"/>
          </rPr>
          <t>b188pur:</t>
        </r>
        <r>
          <rPr>
            <sz val="9"/>
            <color indexed="81"/>
            <rFont val="Tahoma"/>
            <family val="2"/>
          </rPr>
          <t xml:space="preserve">
… am 31.12. lfd. Jahr</t>
        </r>
      </text>
    </comment>
    <comment ref="E15" authorId="0" shapeId="0">
      <text>
        <r>
          <rPr>
            <b/>
            <sz val="9"/>
            <color indexed="81"/>
            <rFont val="Tahoma"/>
            <family val="2"/>
          </rPr>
          <t>b188pur:</t>
        </r>
        <r>
          <rPr>
            <sz val="9"/>
            <color indexed="81"/>
            <rFont val="Tahoma"/>
            <family val="2"/>
          </rPr>
          <t xml:space="preserve">
am 31.12. lfd. Jahr</t>
        </r>
      </text>
    </comment>
  </commentList>
</comments>
</file>

<file path=xl/comments3.xml><?xml version="1.0" encoding="utf-8"?>
<comments xmlns="http://schemas.openxmlformats.org/spreadsheetml/2006/main">
  <authors>
    <author>b188pur</author>
  </authors>
  <commentList>
    <comment ref="I41" authorId="0" shapeId="0">
      <text>
        <r>
          <rPr>
            <sz val="9"/>
            <color indexed="81"/>
            <rFont val="Tahoma"/>
            <family val="2"/>
          </rPr>
          <t>Total Klienten ohne Doppelzählung (Pflege + HW)</t>
        </r>
        <r>
          <rPr>
            <sz val="9"/>
            <color indexed="81"/>
            <rFont val="Tahoma"/>
            <family val="2"/>
          </rPr>
          <t xml:space="preserve">
</t>
        </r>
      </text>
    </comment>
  </commentList>
</comments>
</file>

<file path=xl/comments4.xml><?xml version="1.0" encoding="utf-8"?>
<comments xmlns="http://schemas.openxmlformats.org/spreadsheetml/2006/main">
  <authors>
    <author>b188pur</author>
  </authors>
  <commentList>
    <comment ref="E13" authorId="0" shapeId="0">
      <text>
        <r>
          <rPr>
            <b/>
            <sz val="9"/>
            <color indexed="81"/>
            <rFont val="Segoe UI"/>
            <family val="2"/>
          </rPr>
          <t>b188pur:</t>
        </r>
        <r>
          <rPr>
            <sz val="9"/>
            <color indexed="81"/>
            <rFont val="Segoe UI"/>
            <family val="2"/>
          </rPr>
          <t xml:space="preserve">
um 0.8 Stellen reduziert
</t>
        </r>
      </text>
    </comment>
  </commentList>
</comments>
</file>

<file path=xl/sharedStrings.xml><?xml version="1.0" encoding="utf-8"?>
<sst xmlns="http://schemas.openxmlformats.org/spreadsheetml/2006/main" count="2502" uniqueCount="1118">
  <si>
    <t>KDB_2018</t>
  </si>
  <si>
    <t>Abbildungen 2. - 4.</t>
  </si>
  <si>
    <t>Abbildung 5</t>
  </si>
  <si>
    <t>Abbildungen 
9. - 12.</t>
  </si>
  <si>
    <t>SPITEX</t>
  </si>
  <si>
    <t>Entwicklung der Spitex-Organisationen 2011 - 2017</t>
  </si>
  <si>
    <t>Abbildungen 
13. - 15.</t>
  </si>
  <si>
    <t>Dienstleistungen nach Altersgruppen 2017</t>
  </si>
  <si>
    <r>
      <rPr>
        <sz val="10"/>
        <rFont val="Arial Black"/>
        <family val="2"/>
      </rPr>
      <t>Tabelle L1</t>
    </r>
    <r>
      <rPr>
        <b/>
        <sz val="10"/>
        <rFont val="Arial Black"/>
        <family val="2"/>
      </rPr>
      <t>.1.</t>
    </r>
  </si>
  <si>
    <t>GD_LZ_KDB</t>
  </si>
  <si>
    <t>Allgemeine Daten</t>
  </si>
  <si>
    <t>Einrichtungen der Langzeitpflege im Kanton Zürich 2018 nach Bezirken -</t>
  </si>
  <si>
    <t>Adressen und Einrichtungstypen</t>
  </si>
  <si>
    <t>Betriebsname</t>
  </si>
  <si>
    <t>Adresse</t>
  </si>
  <si>
    <t>PLZ / Ort</t>
  </si>
  <si>
    <t>Typ</t>
  </si>
  <si>
    <t xml:space="preserve">Bezirk Affoltern - 3 Betriebe </t>
  </si>
  <si>
    <t>Spital Affoltern, Langzeitpflege Sonnenberg</t>
  </si>
  <si>
    <t>Sonnenbergstrasse 27</t>
  </si>
  <si>
    <t>8910 Affoltern am Albis</t>
  </si>
  <si>
    <t>APH</t>
  </si>
  <si>
    <t>Haus Zum Seewadel</t>
  </si>
  <si>
    <t>Obere Seewadelstrasse 12</t>
  </si>
  <si>
    <t>Pflegezentrum Senevita Obstgarten</t>
  </si>
  <si>
    <t>Obstgartenstrasse 9</t>
  </si>
  <si>
    <t>PH</t>
  </si>
  <si>
    <t xml:space="preserve">Bezirk Andelfingen - 5 Betriebe </t>
  </si>
  <si>
    <t>Zentrum Kohlfirst</t>
  </si>
  <si>
    <t>Rütenenweg 6</t>
  </si>
  <si>
    <t>8245 Feuerthalen</t>
  </si>
  <si>
    <t>Alterswohnheim Flaachtal</t>
  </si>
  <si>
    <t>Tuechstrasse 8</t>
  </si>
  <si>
    <t>8416 Flaach</t>
  </si>
  <si>
    <t>Wohn- und Pflegezentrum Rosengarten</t>
  </si>
  <si>
    <t>Schaffhauserstrasse 16</t>
  </si>
  <si>
    <t>8451 Kleinandelfingen</t>
  </si>
  <si>
    <t>Zentrum für Pflege und Betreuung Weinland</t>
  </si>
  <si>
    <t>Oberhusestrasse 1</t>
  </si>
  <si>
    <t>8460 Marthalen</t>
  </si>
  <si>
    <t>Alters- und Pflegezentren Stammertal</t>
  </si>
  <si>
    <t>Kirchweg 2</t>
  </si>
  <si>
    <t>8477 Oberstammheim</t>
  </si>
  <si>
    <t>Bezirk Bülach - 17 Betriebe</t>
  </si>
  <si>
    <t xml:space="preserve">Alterszentrum Gibeleich </t>
  </si>
  <si>
    <t>Talackerstrasse 70</t>
  </si>
  <si>
    <t>8152 Glattbrugg</t>
  </si>
  <si>
    <t>Tertianum Bubenholz</t>
  </si>
  <si>
    <t>Müllackerstrasse 2/4</t>
  </si>
  <si>
    <t>8152 Opfikon</t>
  </si>
  <si>
    <t>Alters- und Pflegeheim Rössligasse (AZ Region Bülach)</t>
  </si>
  <si>
    <t>Rössligasse 7</t>
  </si>
  <si>
    <t>8180 Bülach</t>
  </si>
  <si>
    <t>Alterszentrum Im Grampen (AZ Region Bülach)</t>
  </si>
  <si>
    <t>Allmendstrasse 1</t>
  </si>
  <si>
    <t>Alters- und Pflegeheim Eichhölzli</t>
  </si>
  <si>
    <t>Schachemerstrasse 15</t>
  </si>
  <si>
    <t>8192 Glattfelden</t>
  </si>
  <si>
    <t>Alters- und Pflegeheim Weierbach</t>
  </si>
  <si>
    <t>Weierbachstrasse 4</t>
  </si>
  <si>
    <t>8193 Eglisau</t>
  </si>
  <si>
    <t>Pflegewohngruppe Oase am Rhein</t>
  </si>
  <si>
    <t>Murstrasse 15</t>
  </si>
  <si>
    <t>PWG</t>
  </si>
  <si>
    <t>Pflegewohngruppe Rössli</t>
  </si>
  <si>
    <t>Bahnhofstrasse 77</t>
  </si>
  <si>
    <t>8194 Hüntwangen</t>
  </si>
  <si>
    <t>Alters- und Pflegeheim Peteracker</t>
  </si>
  <si>
    <t>Landstrasse 94</t>
  </si>
  <si>
    <t>8197 Rafz</t>
  </si>
  <si>
    <t>Pflegezentrum Im Spitz</t>
  </si>
  <si>
    <t>Schulstrasse 22</t>
  </si>
  <si>
    <t>8302 Kloten</t>
  </si>
  <si>
    <t>Alters- und Pflegezentrum Breiti</t>
  </si>
  <si>
    <t>Breitistrasse 25</t>
  </si>
  <si>
    <t>8303 Bassersdorf</t>
  </si>
  <si>
    <t>KZU Pflegezentrum Bächli</t>
  </si>
  <si>
    <t>Im Bächli 1, PF 568</t>
  </si>
  <si>
    <t>Wägelwiesen Alters- und Pflegezentrum</t>
  </si>
  <si>
    <t>Obere Kirchstrasse 33</t>
  </si>
  <si>
    <t>8304 Wallisellen</t>
  </si>
  <si>
    <t>Alterszentrum Hofwiesen</t>
  </si>
  <si>
    <t>Bahnhofstrasse 64</t>
  </si>
  <si>
    <t>8305 Dietlikon</t>
  </si>
  <si>
    <t>Pflegezentrum Rotacher</t>
  </si>
  <si>
    <t>Schwerzelbodenstrasse 41</t>
  </si>
  <si>
    <t>KZU Pflegezentrum Embrach</t>
  </si>
  <si>
    <t>Römerweg 51</t>
  </si>
  <si>
    <t>8424 Embrach</t>
  </si>
  <si>
    <t>Regionales Alterszentrum Embrachertal</t>
  </si>
  <si>
    <t>Stationsstrasse 33</t>
  </si>
  <si>
    <t xml:space="preserve">Bezirk Dielsdorf - 10 Betriebe </t>
  </si>
  <si>
    <t xml:space="preserve">Forensisch-Psychiatrische Abteilung für stationäre Massnahmen </t>
  </si>
  <si>
    <t>Roosstrasse 49</t>
  </si>
  <si>
    <t>8105 Regensdorf</t>
  </si>
  <si>
    <t>in der Strafanstalt Pöschwis (FPA)</t>
  </si>
  <si>
    <t>Alters- und Pflegeheim Furttal</t>
  </si>
  <si>
    <t>Feldblumenstrasse 17</t>
  </si>
  <si>
    <t>Alterszentrum Lindenhof</t>
  </si>
  <si>
    <t>Lindenstrasse 18</t>
  </si>
  <si>
    <t>8153 Rümlang</t>
  </si>
  <si>
    <t>Oase Rümlang AG</t>
  </si>
  <si>
    <t>Ifangstrasse 23</t>
  </si>
  <si>
    <t>Gesundheitszentrum Dielsdorf</t>
  </si>
  <si>
    <t>Breitestrasse 11</t>
  </si>
  <si>
    <t>8157 Dielsdorf</t>
  </si>
  <si>
    <t>Hirzelheim, Stiftung für Gehörlose</t>
  </si>
  <si>
    <t>Unterburg 23</t>
  </si>
  <si>
    <t>8158 Regensberg</t>
  </si>
  <si>
    <t>Alterszentrum Wehntal</t>
  </si>
  <si>
    <t>Chileweg 14</t>
  </si>
  <si>
    <t>8165 Schöfflisdorf</t>
  </si>
  <si>
    <t>Alters- und Pflegeheim Eichi</t>
  </si>
  <si>
    <t>Grafschaftstrasse 53</t>
  </si>
  <si>
    <t>8172 Niederglatt</t>
  </si>
  <si>
    <t>Pflegewohngruppe Züriunterland</t>
  </si>
  <si>
    <t>Rebhaldenstrasse 8</t>
  </si>
  <si>
    <t>8173 Riedt b. Neerach</t>
  </si>
  <si>
    <t>Tertianum zur Heimat</t>
  </si>
  <si>
    <t>Buechenstrasse 80</t>
  </si>
  <si>
    <t>8174 Stadel</t>
  </si>
  <si>
    <t>Bezirk Dietikon - 13 Betriebe</t>
  </si>
  <si>
    <t>Almacasa Oberengstringen</t>
  </si>
  <si>
    <t>Zürcherstrasse 70</t>
  </si>
  <si>
    <t>8102 Oberengstringen</t>
  </si>
  <si>
    <t>Seniorenzentrum Im Morgen</t>
  </si>
  <si>
    <t>Püntenstrasse 6</t>
  </si>
  <si>
    <t>8104 Weiningen</t>
  </si>
  <si>
    <t>Pflegezentrum im Spilhöfler</t>
  </si>
  <si>
    <t>Im Spilhöfler 2a</t>
  </si>
  <si>
    <t>8142 Uitikon</t>
  </si>
  <si>
    <t>Alterszentrum Weihermatt</t>
  </si>
  <si>
    <t>Weihermattstrasse 44</t>
  </si>
  <si>
    <t>8902 Urdorf</t>
  </si>
  <si>
    <t>Alterszentrum am Bach</t>
  </si>
  <si>
    <t>Bachstrasse 1</t>
  </si>
  <si>
    <t>8903 Birmensdorf</t>
  </si>
  <si>
    <t>Alterszentrum Sandbühl</t>
  </si>
  <si>
    <t>Färberhüslistrasse 9</t>
  </si>
  <si>
    <t>8952 Schlieren</t>
  </si>
  <si>
    <t>Pflegezentrum Spital Limmattal</t>
  </si>
  <si>
    <t>Urdorferstrasse 100</t>
  </si>
  <si>
    <t>Soz. Pflegewohnungen, Schlieren - Pflegewohnung Mühleacker</t>
  </si>
  <si>
    <t>Mühleackerstrasse15</t>
  </si>
  <si>
    <t>Soz. Pflegewohnungen, Schlieren - Pflegewohnung Giardino</t>
  </si>
  <si>
    <t>Feldstrasse 8</t>
  </si>
  <si>
    <t>Soz. Pflegewohnungen, Schlieren - Pflegewohnung Bachstrasse</t>
  </si>
  <si>
    <t>Pflege-Wohn-Heim Smaily</t>
  </si>
  <si>
    <t>Obere Bachstrasse 7 a</t>
  </si>
  <si>
    <t>Senevita Limmatfeld AG</t>
  </si>
  <si>
    <t>Limmatfeldstrasse 5</t>
  </si>
  <si>
    <t>8953 Dietikon</t>
  </si>
  <si>
    <t>Alters- und Gesundheitszentrum Dietikon</t>
  </si>
  <si>
    <t>Bremgartnerstrasse 39</t>
  </si>
  <si>
    <t>Bezirk Hinwil - 23 Betriebe</t>
  </si>
  <si>
    <t>Alters- und Pflegeheim Hinwil</t>
  </si>
  <si>
    <t>Dürntnerstrasse 12</t>
  </si>
  <si>
    <t>8340 Hinwil</t>
  </si>
  <si>
    <t>Pflegewohnung Bäretswil</t>
  </si>
  <si>
    <t>Kirchstrasse 4</t>
  </si>
  <si>
    <t>8344 Bäretswil</t>
  </si>
  <si>
    <t>GEEREN Haus für Betreuung, Pflege und Wohnen</t>
  </si>
  <si>
    <t>Alte Fistelstrasse 73</t>
  </si>
  <si>
    <t>8497 Fischenthal</t>
  </si>
  <si>
    <t>Pflegewohnung Erspel</t>
  </si>
  <si>
    <t>Dorfstrasse 14</t>
  </si>
  <si>
    <t>8608 Bubikon</t>
  </si>
  <si>
    <t>Zentrum Sunnegarte AG</t>
  </si>
  <si>
    <t>Bürgstrasse 5</t>
  </si>
  <si>
    <t>Alterswohnheim Am Wildbach</t>
  </si>
  <si>
    <t>Spitalstrasse 22</t>
  </si>
  <si>
    <t>8620 Wetzikon</t>
  </si>
  <si>
    <t>Sonnweid das Heim</t>
  </si>
  <si>
    <t>Bachtelstrasse 68</t>
  </si>
  <si>
    <t>Rägeboge-Wohne</t>
  </si>
  <si>
    <t>Bahnhofstrasse 203</t>
  </si>
  <si>
    <t>IWAZ, Schweiz. Wohn- und Arbeitszentrum für Mobilitätsbehinderte</t>
  </si>
  <si>
    <t>Neugrundstrasse 4</t>
  </si>
  <si>
    <t>BH</t>
  </si>
  <si>
    <t>Alters- und Pflegeheim Rosengarten</t>
  </si>
  <si>
    <t>Laufenbachstrasse 21</t>
  </si>
  <si>
    <t>8625 Gossau</t>
  </si>
  <si>
    <t>Alters- und Pflegeheim Grüneck</t>
  </si>
  <si>
    <t>Brüschägertenweg 12+14</t>
  </si>
  <si>
    <t>8626 Ottikon-Gossau</t>
  </si>
  <si>
    <t>Pflegeheim Sonnhalde</t>
  </si>
  <si>
    <t>Gerbistrasse</t>
  </si>
  <si>
    <t>8627 Grüningen</t>
  </si>
  <si>
    <t>Alterszentrum Breitenhof</t>
  </si>
  <si>
    <t>Breitenhofstrasse 12</t>
  </si>
  <si>
    <t>8630 Rüti</t>
  </si>
  <si>
    <t>Altersheim Haltberg</t>
  </si>
  <si>
    <t>Haltbergstrasse 32</t>
  </si>
  <si>
    <t>AH</t>
  </si>
  <si>
    <t>Pflegewohnung "Park Schönegg"</t>
  </si>
  <si>
    <t>Spitalstrasse 13</t>
  </si>
  <si>
    <t>Stiftung für Ganzheitliche Betreuung</t>
  </si>
  <si>
    <t>Joweidzentrum 1</t>
  </si>
  <si>
    <t>Pflegewohnung Bruggacher</t>
  </si>
  <si>
    <t>Werkstrasse 4</t>
  </si>
  <si>
    <t>Wohnheim Sandbüel</t>
  </si>
  <si>
    <t>Kirchenrainstrasse 6</t>
  </si>
  <si>
    <t>8632 Tann</t>
  </si>
  <si>
    <t>Alters- und Pflegeheim Nauengut</t>
  </si>
  <si>
    <t>Knecht-Wethli-Weg 3</t>
  </si>
  <si>
    <t>Alters- und Pflegeheim Tabor AG</t>
  </si>
  <si>
    <t>zum Tabor 2</t>
  </si>
  <si>
    <t>8636 Wald</t>
  </si>
  <si>
    <t>Pflegezentrum Wald</t>
  </si>
  <si>
    <t>Asylstrasse 16</t>
  </si>
  <si>
    <t>Altersheim Drei Tannen</t>
  </si>
  <si>
    <t>Sackstrasse 5</t>
  </si>
  <si>
    <t>Tertianum Grünegg</t>
  </si>
  <si>
    <t>Haselstudstrasse 12</t>
  </si>
  <si>
    <t>Bezirk Horgen - 21 Betriebe</t>
  </si>
  <si>
    <t>Sihlsana AG Pflegezentren</t>
  </si>
  <si>
    <t>Badstrasse 4</t>
  </si>
  <si>
    <t>8134 Adliswil</t>
  </si>
  <si>
    <t>Altersheim Im Ris</t>
  </si>
  <si>
    <t>Schwarzbächlistrasse 1</t>
  </si>
  <si>
    <t>Sonnegg, Wohn- und Pflegezentrum</t>
  </si>
  <si>
    <t>Sihlwaldstrasse 2</t>
  </si>
  <si>
    <t>8135 Langnau am Albis</t>
  </si>
  <si>
    <t>Serata, Stiftung für das Alter</t>
  </si>
  <si>
    <t>Tischenloostrasse 55</t>
  </si>
  <si>
    <t>8800 Thalwil</t>
  </si>
  <si>
    <t>Alterszentrum Hochweid</t>
  </si>
  <si>
    <t>Stockenstrasse 124</t>
  </si>
  <si>
    <t>8802 Kilchberg</t>
  </si>
  <si>
    <t>Emilienheim für ältere Blinde und Sehbehinderte</t>
  </si>
  <si>
    <t>Stockenstrasse 22</t>
  </si>
  <si>
    <t>Wohn- und Pflegeheim Kilchberg</t>
  </si>
  <si>
    <t>Grütstrasse 60</t>
  </si>
  <si>
    <t>Pflegezentrum Nidelbad</t>
  </si>
  <si>
    <t>Eggrainweg 3</t>
  </si>
  <si>
    <t>8803 Rüschlikon</t>
  </si>
  <si>
    <t>Stiftung Abegg-Huus</t>
  </si>
  <si>
    <t>Alte Landstrasse 68</t>
  </si>
  <si>
    <t>Alters- und Pflegeheim Au</t>
  </si>
  <si>
    <t>Schellerstrasse 5</t>
  </si>
  <si>
    <t>8804 Au</t>
  </si>
  <si>
    <t>Alterszentrum Im Wisli</t>
  </si>
  <si>
    <t>Im Wisli 20 u. 22</t>
  </si>
  <si>
    <t>8805 Richterswil</t>
  </si>
  <si>
    <t>Tertianum Etzelblick</t>
  </si>
  <si>
    <t>Gartenstrasse 15</t>
  </si>
  <si>
    <t>Alterszentrum Haus Tabea</t>
  </si>
  <si>
    <t>Schärbächlistrasse 2</t>
  </si>
  <si>
    <t>8810 Horgen</t>
  </si>
  <si>
    <t>Tödiheim</t>
  </si>
  <si>
    <t>Tödistrasse 20</t>
  </si>
  <si>
    <t>Altersheim Stapfer Stiftung</t>
  </si>
  <si>
    <t>Lindenstrasse 1</t>
  </si>
  <si>
    <t>Widmerheim</t>
  </si>
  <si>
    <t>Amalie Widmer Strasse 11</t>
  </si>
  <si>
    <t>Tertianum Residenz Horgen</t>
  </si>
  <si>
    <t>Asylstrasse 18</t>
  </si>
  <si>
    <t>Wohn- und Pflegeheim Spyrigarten</t>
  </si>
  <si>
    <t>Bergstrasse 1a</t>
  </si>
  <si>
    <t>8816 Hirzel</t>
  </si>
  <si>
    <t>Alterszentrum Frohmatt</t>
  </si>
  <si>
    <t>Bürgerheimstrasse 8-12</t>
  </si>
  <si>
    <t>8820 Wädenswil</t>
  </si>
  <si>
    <t>Wohnzentrum Fuhr</t>
  </si>
  <si>
    <t>Fuhrstrasse 42</t>
  </si>
  <si>
    <t>Altersheim Stollenweid</t>
  </si>
  <si>
    <t>Stollenweid 2</t>
  </si>
  <si>
    <t>8824 Schönenberg</t>
  </si>
  <si>
    <t>Bezirk Meilen - 27 Betriebe</t>
  </si>
  <si>
    <t>Tertianum Residenz Zollikerberg</t>
  </si>
  <si>
    <t>Sennhofweg 23</t>
  </si>
  <si>
    <t>8125 Zollikerberg</t>
  </si>
  <si>
    <t>Residenz Neumünster Park</t>
  </si>
  <si>
    <t>Neuweg 16</t>
  </si>
  <si>
    <t>Private Alters- und Pflegeresidenz Zumipark AG</t>
  </si>
  <si>
    <t>Küsnachterstrasse 7-9</t>
  </si>
  <si>
    <t>8126 Zumikon</t>
  </si>
  <si>
    <t>Oase Oetwil am See</t>
  </si>
  <si>
    <t>Willikonerstrasse 3</t>
  </si>
  <si>
    <t>8618 Oetwil am See</t>
  </si>
  <si>
    <t>Alters- und Pflegeheim Breitlen</t>
  </si>
  <si>
    <t>Obstgartenstrasse 2</t>
  </si>
  <si>
    <t>8634 Hombrechtikon</t>
  </si>
  <si>
    <t>Alters- und Pflegeheim Sonnengarten</t>
  </si>
  <si>
    <t>Etzelstrasse 6</t>
  </si>
  <si>
    <t>Alters- und Wohnheim Brunisberg</t>
  </si>
  <si>
    <t>Brunisberg 5</t>
  </si>
  <si>
    <t>Wohn- und Pflegeheim Refugium</t>
  </si>
  <si>
    <t>Mürtschenweg 5</t>
  </si>
  <si>
    <t>Alters- und Gesundheitszentrum Tägerhalde</t>
  </si>
  <si>
    <t>Tägermoosstrasse 27</t>
  </si>
  <si>
    <t>8700 Küsnacht</t>
  </si>
  <si>
    <t>Alters- und Gesundheitszentrum Wangensbach</t>
  </si>
  <si>
    <t>Alte Landstrasse 136</t>
  </si>
  <si>
    <t>Residenz Küsnacht</t>
  </si>
  <si>
    <t>Rietstrasse 25</t>
  </si>
  <si>
    <t>Wohn- und Pflegezentrum Blumenrain</t>
  </si>
  <si>
    <t>Blumenrain 1</t>
  </si>
  <si>
    <t>8702 Zollikon</t>
  </si>
  <si>
    <t>Alterszentrum Gehren</t>
  </si>
  <si>
    <t>Im Spitzli 1</t>
  </si>
  <si>
    <t>8703 Erlenbach</t>
  </si>
  <si>
    <t>Senevita im Rebberg</t>
  </si>
  <si>
    <t>Schulhausstrasse 44</t>
  </si>
  <si>
    <t>8704 Herrliberg</t>
  </si>
  <si>
    <t>Alterszentrum Platten</t>
  </si>
  <si>
    <t>Plattenstrasse 62</t>
  </si>
  <si>
    <t>8706 Meilen</t>
  </si>
  <si>
    <t>Tertianum Parkresidenz Meilen</t>
  </si>
  <si>
    <t>Dorfstrasse 16</t>
  </si>
  <si>
    <t>Pflegewohnung Meilen</t>
  </si>
  <si>
    <t>In der Au 18</t>
  </si>
  <si>
    <t>Alters- und Pflegeheim Abendruh</t>
  </si>
  <si>
    <t>Weissenrainstrasse 53-55</t>
  </si>
  <si>
    <t>8707 Uetikon am See</t>
  </si>
  <si>
    <t>Pflegeheim Clienia Bergheim AG</t>
  </si>
  <si>
    <t>Holländerstrasse 70-80</t>
  </si>
  <si>
    <t>Haus Wäckerling</t>
  </si>
  <si>
    <t>Tramstrasse 55</t>
  </si>
  <si>
    <t>Alters- und Pflegeheim Allmendhof</t>
  </si>
  <si>
    <t>Appisbergstrasse 7</t>
  </si>
  <si>
    <t>8708 Männedorf</t>
  </si>
  <si>
    <t>SUNNMATT Privates Seniorenzentrum</t>
  </si>
  <si>
    <t>Alte Landstrasse 139</t>
  </si>
  <si>
    <t>Alters- und Pflegeheim Villa Alma</t>
  </si>
  <si>
    <t>Seestrasse 80</t>
  </si>
  <si>
    <t>Altersheim Emmaus</t>
  </si>
  <si>
    <t>Schwerzistrasse 32</t>
  </si>
  <si>
    <t>Altersheim Seerose</t>
  </si>
  <si>
    <t>Seestrasse 227</t>
  </si>
  <si>
    <t>Alterszentrum Lanzeln</t>
  </si>
  <si>
    <t>Bahnhofstrasse 58</t>
  </si>
  <si>
    <t>8712 Stäfa</t>
  </si>
  <si>
    <t>Alterszentrum Wiesengrund</t>
  </si>
  <si>
    <t>Etzelstrasse 44</t>
  </si>
  <si>
    <t>Bezirk Pfäffikon - 9 Betriebe</t>
  </si>
  <si>
    <t>Alters- und Pflegezentrum Bruggwiesen</t>
  </si>
  <si>
    <t>Märtplatz 19</t>
  </si>
  <si>
    <t>8307 Effretikon</t>
  </si>
  <si>
    <t>Alters- und Pflegeheim Neuhof</t>
  </si>
  <si>
    <t>Hittnauerstrasse 34</t>
  </si>
  <si>
    <t>8330 Pfäffikon</t>
  </si>
  <si>
    <t>Alterszentrum Sophie Guyer</t>
  </si>
  <si>
    <t>Zelglistrasse 7</t>
  </si>
  <si>
    <t>GerAtrium</t>
  </si>
  <si>
    <t>Hörnlistrasse 76</t>
  </si>
  <si>
    <t>Alters- und Pflegezentrum Rosengasse</t>
  </si>
  <si>
    <t>Rosengasse 8</t>
  </si>
  <si>
    <t>8332 Russikon</t>
  </si>
  <si>
    <t>Pflegeheim Almacasa</t>
  </si>
  <si>
    <t>Dorfstrasse 3b</t>
  </si>
  <si>
    <t>8484 Weisslingen</t>
  </si>
  <si>
    <t>Alters- und Pflegeheim Blumenau</t>
  </si>
  <si>
    <t>Lipperschwendi</t>
  </si>
  <si>
    <t>8494 Bauma</t>
  </si>
  <si>
    <t>Alters- und Pflegeheim Böndler</t>
  </si>
  <si>
    <t>Böndlerstrasse 10</t>
  </si>
  <si>
    <t>Pflegezentrum Bauma</t>
  </si>
  <si>
    <t>Sonnenhaldenstrasse 9</t>
  </si>
  <si>
    <t>Bezirk Uster - 20 Betriebe</t>
  </si>
  <si>
    <t>Alterszentrum Sunnetal</t>
  </si>
  <si>
    <t>Sunnetalstrasse 2a</t>
  </si>
  <si>
    <t>8117 Fällanden</t>
  </si>
  <si>
    <t>Pflegewohnung Veteris Pfaffhausen</t>
  </si>
  <si>
    <t>Waldstrasse 16</t>
  </si>
  <si>
    <t>8118 Pfaffhausen</t>
  </si>
  <si>
    <t>Pflegezentrum Forch</t>
  </si>
  <si>
    <t>Aeschstrasse 8</t>
  </si>
  <si>
    <t>8127 Forch</t>
  </si>
  <si>
    <t>Stiftung Loogarten, Alters- und Pflegezentrum</t>
  </si>
  <si>
    <t>Im Loo 1</t>
  </si>
  <si>
    <t>8133 Esslingen</t>
  </si>
  <si>
    <t>Alters- und Spitexzentrum Dübendorf</t>
  </si>
  <si>
    <t>Fällandenstrasse 22</t>
  </si>
  <si>
    <t>8600 Dübendorf</t>
  </si>
  <si>
    <t>Seniorenzentrum Zion</t>
  </si>
  <si>
    <t>Ringwiesenstrasse 14</t>
  </si>
  <si>
    <t>Altersheim EMMAUS Zürich</t>
  </si>
  <si>
    <t>Ringwiesenstrasse 17</t>
  </si>
  <si>
    <t>Alters- und Pflegeheim Zum Lärchenbaum</t>
  </si>
  <si>
    <t>In der Halden 8</t>
  </si>
  <si>
    <t>8603 Schwerzenbach</t>
  </si>
  <si>
    <t>Tertianum Im Vieri</t>
  </si>
  <si>
    <t>Sonnenbergstrasse 68</t>
  </si>
  <si>
    <t>VitaFutura Pflegezentrum</t>
  </si>
  <si>
    <t>In der Au 5</t>
  </si>
  <si>
    <t>8604 Volketswil</t>
  </si>
  <si>
    <t>Pflegewohngruppe Innerdorf</t>
  </si>
  <si>
    <t>Hofwiesenstrasse 3</t>
  </si>
  <si>
    <t>Zentrum im Hof</t>
  </si>
  <si>
    <t>Im Hof 15</t>
  </si>
  <si>
    <t>8606 Greifensee</t>
  </si>
  <si>
    <t>Stiftung Lichthof, Wohn- und Pflegezentrum</t>
  </si>
  <si>
    <t>Oberlandstrasse 56</t>
  </si>
  <si>
    <t>8610 Uster</t>
  </si>
  <si>
    <t>Stiftung Wagerenhof, 
Heim für Menschen mit geistiger Behinderung</t>
  </si>
  <si>
    <t>Asylstrasse 24</t>
  </si>
  <si>
    <t>Tertianum Brunnehof</t>
  </si>
  <si>
    <t>Industriestrasse 10</t>
  </si>
  <si>
    <t>Pflegewohnung Kreuz Plus</t>
  </si>
  <si>
    <t>Apothekerstrasse 19</t>
  </si>
  <si>
    <t>Prix Santé</t>
  </si>
  <si>
    <t>Neuwiesenstrasse 1</t>
  </si>
  <si>
    <t>Heime Uster - Pflegezentrum Im Grund</t>
  </si>
  <si>
    <t>Wagerenstrasse 20</t>
  </si>
  <si>
    <t>Heime Uster - Altersheim im Grund</t>
  </si>
  <si>
    <t>Asylstrasse 15</t>
  </si>
  <si>
    <t>Heime Uster - Pflegezentrum Dietenrain</t>
  </si>
  <si>
    <t>Dietenrainweg 15</t>
  </si>
  <si>
    <t>8616 Riedikon-Uster</t>
  </si>
  <si>
    <t>Bezirk Winterthur - 21 Betriebe</t>
  </si>
  <si>
    <t>Pflegezentrum Eulachtal</t>
  </si>
  <si>
    <t>Vordergasse 3</t>
  </si>
  <si>
    <t>8353 Elgg</t>
  </si>
  <si>
    <t>Alters- und Pflegeheim Grünhalde</t>
  </si>
  <si>
    <t>Adlerstrasse 2</t>
  </si>
  <si>
    <t>8400 Winterthur</t>
  </si>
  <si>
    <t>Seniorenzentrum Wiesengrund</t>
  </si>
  <si>
    <t>Wülflingerstrasse 7</t>
  </si>
  <si>
    <t>Wohnheim Sonnenberg</t>
  </si>
  <si>
    <t>Hochwachtstrasse 20</t>
  </si>
  <si>
    <t>Alterszentrum Adlergarten</t>
  </si>
  <si>
    <t>Gärtnerstrasse 1</t>
  </si>
  <si>
    <t>8402 Winterthur</t>
  </si>
  <si>
    <t>Alterszentrum Brühlgut</t>
  </si>
  <si>
    <t>Waldhofstrasse 1</t>
  </si>
  <si>
    <t>Alterszentrum Neumarkt</t>
  </si>
  <si>
    <t>Neumarkt 6</t>
  </si>
  <si>
    <t>Alterszentrum Oberi</t>
  </si>
  <si>
    <t>Stadlerstrasse 162-164</t>
  </si>
  <si>
    <t>8404 Winterthur</t>
  </si>
  <si>
    <t>Alterszentrum Rosental</t>
  </si>
  <si>
    <t>Rosentalstrasse 65</t>
  </si>
  <si>
    <t>Provivatis, Wohnen am Goldenberg</t>
  </si>
  <si>
    <t>Pflanzschulstrasse 52</t>
  </si>
  <si>
    <t>Verein Pflegewohngruppen Winterthur</t>
  </si>
  <si>
    <t>Lindstrasse 41</t>
  </si>
  <si>
    <t>Seniorenresidenz Konradhof</t>
  </si>
  <si>
    <t>Konradstrasse 7</t>
  </si>
  <si>
    <t>Altersheim St. Urban</t>
  </si>
  <si>
    <t>Seenerstrasse 191</t>
  </si>
  <si>
    <t>8405 Winterthur</t>
  </si>
  <si>
    <t>Tertianum Papillon</t>
  </si>
  <si>
    <t>Wülflingerstrasse 193</t>
  </si>
  <si>
    <t>8408 Winterthur</t>
  </si>
  <si>
    <t>Pflegewohnung Weitblick</t>
  </si>
  <si>
    <t>Wässerwiesenstrasse 90</t>
  </si>
  <si>
    <t>Pflegewohngruppe Hegi GmbH</t>
  </si>
  <si>
    <t>Gernstrasse 68</t>
  </si>
  <si>
    <t>8409 Winterthur</t>
  </si>
  <si>
    <t>Alterszentrum Im Geeren</t>
  </si>
  <si>
    <t>Kirchhügelstrasse 5</t>
  </si>
  <si>
    <t>8472 Seuzach</t>
  </si>
  <si>
    <t>Zentrum Rämismühle</t>
  </si>
  <si>
    <t>Mühlestrasse 8</t>
  </si>
  <si>
    <t>8487 Rämismühle</t>
  </si>
  <si>
    <t>Pflegezentrum Im Spiegel</t>
  </si>
  <si>
    <t>Im Spiegel 5</t>
  </si>
  <si>
    <t>8486 Rikon im Tösstal</t>
  </si>
  <si>
    <t>Pflegezentrum Lindehus</t>
  </si>
  <si>
    <t>Lindenweg 2</t>
  </si>
  <si>
    <t>8488 Turbenthal</t>
  </si>
  <si>
    <t>Stiftung Schloss Turbenthal, Gehörlosendorf</t>
  </si>
  <si>
    <t>Feldstrasse 1</t>
  </si>
  <si>
    <t>Bezirk Zürich - 88 Betriebe</t>
  </si>
  <si>
    <t>Alterszentrum Bürgerasyl-Pfrundhaus Stadt Zürich</t>
  </si>
  <si>
    <t>Leonhardstrasse 18</t>
  </si>
  <si>
    <t>8001 Zürich</t>
  </si>
  <si>
    <t>Alters- und Pflegeheim Birkenrain</t>
  </si>
  <si>
    <t>Bellariastrasse 21</t>
  </si>
  <si>
    <t>8002 Zürich</t>
  </si>
  <si>
    <t>Alterszentrum Selnau Stadt Zürich</t>
  </si>
  <si>
    <t>Selnaustrasse 18/20</t>
  </si>
  <si>
    <t>Ref. Alterswohnheim Enge</t>
  </si>
  <si>
    <t>Bürglistrasse 7</t>
  </si>
  <si>
    <t>Tertianum Residenz Zürich Enge</t>
  </si>
  <si>
    <t>Brandschenkestrasse 82</t>
  </si>
  <si>
    <t>Alters- und Pflegeheim Schmiedhof</t>
  </si>
  <si>
    <t>Zweierstrasse 138</t>
  </si>
  <si>
    <t>8003 Zürich</t>
  </si>
  <si>
    <t>Krankenstation Schimmelstrasse</t>
  </si>
  <si>
    <t>Schimmelstrasse 8</t>
  </si>
  <si>
    <t>Alterszentrum Bullinger-Hardau Stadt Zürich</t>
  </si>
  <si>
    <t>Bullingerstrasse 69</t>
  </si>
  <si>
    <t>8004 Zürich</t>
  </si>
  <si>
    <t>Alterszentrum St. Peter und Paul</t>
  </si>
  <si>
    <t>Werdgässchen 15</t>
  </si>
  <si>
    <t>Pflegezentrum Erlenhof</t>
  </si>
  <si>
    <t>Lagerstrasse 119</t>
  </si>
  <si>
    <t>Quartier-Altersheim Aussersihl</t>
  </si>
  <si>
    <t>Engelstrasse 63</t>
  </si>
  <si>
    <t>Fachspital für Sozialmedizin und Abhängigkeitserkrankungen, 
Pflegestation Sunegarte</t>
  </si>
  <si>
    <t>Konradstrasse 62</t>
  </si>
  <si>
    <t>8005 Zürich</t>
  </si>
  <si>
    <t>Alterszentrum Limmat Stadt Zürich</t>
  </si>
  <si>
    <t>Limmatstrasse 186</t>
  </si>
  <si>
    <t>Alterszentrum Stampfenbach Stadt Zürich</t>
  </si>
  <si>
    <t>Lindenbachstrasse 1</t>
  </si>
  <si>
    <t>8006 Zürich</t>
  </si>
  <si>
    <t>Klinik Lindenegg AG</t>
  </si>
  <si>
    <t>Nordstrasse 70</t>
  </si>
  <si>
    <t>Alterszentrum Wildbach Stadt Zürich</t>
  </si>
  <si>
    <t>Wildbachstrasse 11</t>
  </si>
  <si>
    <t>8008 Zürich</t>
  </si>
  <si>
    <t>Alters- und Pflegeresidenz Arkadia</t>
  </si>
  <si>
    <t>Südstrasse 24</t>
  </si>
  <si>
    <t>Mathilde Escher Heim</t>
  </si>
  <si>
    <t>Lengghalde 1</t>
  </si>
  <si>
    <t>Pflegeheim Rehalp</t>
  </si>
  <si>
    <t>Forchstrasse 366</t>
  </si>
  <si>
    <t>Pflegezentrum Riesbach (PZZ)</t>
  </si>
  <si>
    <t>Witellikerstrasse 19</t>
  </si>
  <si>
    <t>Schweiz. Epilepsiezentrum in Zürich, Heimbereich</t>
  </si>
  <si>
    <t>Bleulerstrasse 60</t>
  </si>
  <si>
    <t>Kompetenzzentrum für palliative Pflege und Medizin
Lighthouse Zürich AG</t>
  </si>
  <si>
    <t>Carmenstrasse 42</t>
  </si>
  <si>
    <t>8032 Zürich</t>
  </si>
  <si>
    <t>Alterszentrum Doldertal Stadt Zürich</t>
  </si>
  <si>
    <t>Ebelstrasse 29</t>
  </si>
  <si>
    <t>Altersheim Haus St. Otmar</t>
  </si>
  <si>
    <t>Minervastrasse 8</t>
  </si>
  <si>
    <t>Alterszentrum Klus Park Stadt Zürich</t>
  </si>
  <si>
    <t>Asylstrasse 130</t>
  </si>
  <si>
    <t>Residenz Bellevue</t>
  </si>
  <si>
    <t>Klosbachstrasse 155</t>
  </si>
  <si>
    <t>Alters- und Pflegeheim am Römerhof</t>
  </si>
  <si>
    <t>Asylstrasse 40</t>
  </si>
  <si>
    <t>AVENTIN - Leben im Alter</t>
  </si>
  <si>
    <t>Minervastrasse 144, PF 2082</t>
  </si>
  <si>
    <t>Wohnheim Mühlehalde</t>
  </si>
  <si>
    <t>Witikonerstrasse 100</t>
  </si>
  <si>
    <t>Tertianum Villa Böcklin</t>
  </si>
  <si>
    <t>Böcklinstrasse 19</t>
  </si>
  <si>
    <t>Privat-Altersheim Perla Park</t>
  </si>
  <si>
    <t>Freiestrasse 210</t>
  </si>
  <si>
    <t>Alterszentrum Sydefädeli Stadt Zürich</t>
  </si>
  <si>
    <t>Hönggerstrasse 119</t>
  </si>
  <si>
    <t>8037 Zürich</t>
  </si>
  <si>
    <t>Alterszentrum Trotte Stadt Zürich</t>
  </si>
  <si>
    <t>Trottenstrasse 76</t>
  </si>
  <si>
    <t>Pflegezentrum Käferberg (PZZ)</t>
  </si>
  <si>
    <t>Emil Klöti-Strasse 25</t>
  </si>
  <si>
    <t>Altersheim Frohalp</t>
  </si>
  <si>
    <t>Morgentalstrasse 90</t>
  </si>
  <si>
    <t>8038 Zürich</t>
  </si>
  <si>
    <t>Alterszentrum Kalchbühl Stadt Zürich</t>
  </si>
  <si>
    <t>Kalchbühlstrasse 118</t>
  </si>
  <si>
    <t>Tannenrauch, Altersgerechtes Wohnen Wollishofen</t>
  </si>
  <si>
    <t>Mööslistrasse 12</t>
  </si>
  <si>
    <t>Alterswohnheim Studacker</t>
  </si>
  <si>
    <t>Studackerstrasse 22</t>
  </si>
  <si>
    <t>Pflegezentrum Entlisberg (PZZ)</t>
  </si>
  <si>
    <t>Paradiesstrasse 45</t>
  </si>
  <si>
    <t>Tertianum Etzelgut</t>
  </si>
  <si>
    <t>Etzelstrasse 14</t>
  </si>
  <si>
    <t>Alterszentrum Mittelleimbach Stadt Zürich</t>
  </si>
  <si>
    <t>Leimbachstrasse 210</t>
  </si>
  <si>
    <t>8041 Zürich</t>
  </si>
  <si>
    <t>Alters- und Pflegeheim Hugo Mendel Stiftung</t>
  </si>
  <si>
    <t>Billeterstrasse 10</t>
  </si>
  <si>
    <t>8044 Zürich</t>
  </si>
  <si>
    <t>Alterspflegewohngruppe Salem</t>
  </si>
  <si>
    <t>Hochstrasse 37</t>
  </si>
  <si>
    <t>Caravita Bethanien</t>
  </si>
  <si>
    <t>Restelbergstrasse 7, PF 923</t>
  </si>
  <si>
    <t>Tertianum Restelberg</t>
  </si>
  <si>
    <t>Restelbergstrasse 108</t>
  </si>
  <si>
    <t>Convita Bethanien</t>
  </si>
  <si>
    <t>Gladbachstrasse 97</t>
  </si>
  <si>
    <t>Alterszentrum Laubegg Stadt Zürich</t>
  </si>
  <si>
    <t>Hegianwandweg 16</t>
  </si>
  <si>
    <t>8045 Zürich</t>
  </si>
  <si>
    <t>Pflegewohngruppen PZZ</t>
  </si>
  <si>
    <t>Räffelstrasse 12</t>
  </si>
  <si>
    <t>Almacasa Friesenberg</t>
  </si>
  <si>
    <t>Schweighofstrasse 230</t>
  </si>
  <si>
    <t>Alterszentrum Wolfswinkel Stadt Zürich</t>
  </si>
  <si>
    <t>Wolfswinkel 9</t>
  </si>
  <si>
    <t>8046 Zürich</t>
  </si>
  <si>
    <t>Alterszentrum Langgrüt Stadt Zürich</t>
  </si>
  <si>
    <t>Langgrütstrasse 51</t>
  </si>
  <si>
    <t>8047 Zürich</t>
  </si>
  <si>
    <t>Alterszentrum Mathysweg Stadt Zürich</t>
  </si>
  <si>
    <t>Altstetterstrasse 267</t>
  </si>
  <si>
    <t>Pflegezentrum Bachwiesen (PZZ)</t>
  </si>
  <si>
    <t>Flurstrasse 130</t>
  </si>
  <si>
    <t>Stiftung Alterswohnen in Albisrieden</t>
  </si>
  <si>
    <t>Mühlezelgstrasse 15</t>
  </si>
  <si>
    <t>Alters- und Pflegezentrum Herrenbergli</t>
  </si>
  <si>
    <t>Am Suteracher 65</t>
  </si>
  <si>
    <t>8048 Zürich</t>
  </si>
  <si>
    <t>Pallivita Bethanien</t>
  </si>
  <si>
    <t>Buckhauserstrasse 36</t>
  </si>
  <si>
    <t>Seniorenresidenz Spirgarten</t>
  </si>
  <si>
    <t>Spirgartenstrasse 2</t>
  </si>
  <si>
    <t>Tertianum Letzipark</t>
  </si>
  <si>
    <t>Hohlstrasse 459</t>
  </si>
  <si>
    <t>Hauserstiftung Höngg, Wohnen im Alter</t>
  </si>
  <si>
    <t>Hohenklingenstrasse 40</t>
  </si>
  <si>
    <t>8049 Zürich</t>
  </si>
  <si>
    <t>Riedhof, Leben und Wohnen im Alter</t>
  </si>
  <si>
    <t>Riedhofweg 4</t>
  </si>
  <si>
    <t>Pflegezentrum Bombach (PZZ)</t>
  </si>
  <si>
    <t>Limmattalstrasse 371</t>
  </si>
  <si>
    <t>Tertianum Residenz Im Brühl</t>
  </si>
  <si>
    <t>Kappenbühlweg 11</t>
  </si>
  <si>
    <t>Wohnzentrum Frankental</t>
  </si>
  <si>
    <t>Limmattalstr 410/414</t>
  </si>
  <si>
    <t>Alterswohngemeinschaft Freiblick</t>
  </si>
  <si>
    <t>Rütihofstrasse 48</t>
  </si>
  <si>
    <t>Alterszentrum Dorflinde Stadt Zürich</t>
  </si>
  <si>
    <t>Dorflindenstrasse 4</t>
  </si>
  <si>
    <t>8050 Zürich</t>
  </si>
  <si>
    <t>Senevita Residenz Nordlicht</t>
  </si>
  <si>
    <t>Birchstrasse 180 Max Bill-Platz</t>
  </si>
  <si>
    <t>Wohnhaus Schörli</t>
  </si>
  <si>
    <t>Schörlistrasse 11</t>
  </si>
  <si>
    <t>Senioviva, Oerlikon</t>
  </si>
  <si>
    <t>Regensbergstrasse 165</t>
  </si>
  <si>
    <t>Alterszentrum Herzogenmühle Stadt Zürich</t>
  </si>
  <si>
    <t>Glattstegweg 7</t>
  </si>
  <si>
    <t>8051 Zürich</t>
  </si>
  <si>
    <t>Pflegezentrum Mattenhof (PZZ)</t>
  </si>
  <si>
    <t>Helen Keller-Strasse 12</t>
  </si>
  <si>
    <t>Wohnheim Häuptli</t>
  </si>
  <si>
    <t>Dübendorfstrasse 9</t>
  </si>
  <si>
    <t>Wohnheim Kull</t>
  </si>
  <si>
    <t>Winterthurerstrasse 522</t>
  </si>
  <si>
    <t>Pflegeheim Drusberg</t>
  </si>
  <si>
    <t>Drusbergstrasse 96</t>
  </si>
  <si>
    <t>8053 Zürich</t>
  </si>
  <si>
    <t>Wiesliacher oekas, ökumenisches Alterswohnheim</t>
  </si>
  <si>
    <t>Wiesliacher 30</t>
  </si>
  <si>
    <t>Pflegezentrum Witikon (PZZ)</t>
  </si>
  <si>
    <t>Kienastenwiesweg 2</t>
  </si>
  <si>
    <t>Tertianum Residenz Segeten</t>
  </si>
  <si>
    <t>Carl Spitteler-Strasse 70</t>
  </si>
  <si>
    <t>Krankenstation Friesenberg</t>
  </si>
  <si>
    <t>Borrweg 76</t>
  </si>
  <si>
    <t>8055 Zürich</t>
  </si>
  <si>
    <t>Pflegezentrum Gehrenholz (PZZ)</t>
  </si>
  <si>
    <t>Sieberstrasse 22</t>
  </si>
  <si>
    <t>Seniorama Burstwiese</t>
  </si>
  <si>
    <t>Burstwiesenstrasse 20 u. 22</t>
  </si>
  <si>
    <t>Seniorama Im Tiergarten</t>
  </si>
  <si>
    <t>Sieberstrasse 10</t>
  </si>
  <si>
    <t>Senioren-Zentrum SIKNA-Stiftung</t>
  </si>
  <si>
    <t>Sallenbachstrasse 40</t>
  </si>
  <si>
    <t>Alterszentrum Oberstrass Stadt Zürich</t>
  </si>
  <si>
    <t>Langensteinenstrasse 40</t>
  </si>
  <si>
    <t>8057 Zürich</t>
  </si>
  <si>
    <t>Pflegezentrum Gorwiden</t>
  </si>
  <si>
    <t>Gorwiden 2</t>
  </si>
  <si>
    <t>Alterszentrum Grünau Stadt Zürich</t>
  </si>
  <si>
    <t>Bändlistrasse 10</t>
  </si>
  <si>
    <t>8064 Zürich</t>
  </si>
  <si>
    <t>Alterszentrum Waldfrieden der Stadt Zürich</t>
  </si>
  <si>
    <t>Waldfriedenstrasse 21</t>
  </si>
  <si>
    <t>Alterszentrum Rosengarten Stadt Zürich</t>
  </si>
  <si>
    <t>Aathalstrasse 21</t>
  </si>
  <si>
    <t>Alterszentrum Rebwies Stadt Zürich</t>
  </si>
  <si>
    <t>Schützenstrasse 31-33</t>
  </si>
  <si>
    <t>Alterszentrum Sonnenhof Stadt Zürich</t>
  </si>
  <si>
    <t>Lerchenbergstrasse 35</t>
  </si>
  <si>
    <t>Bemerkungen:</t>
  </si>
  <si>
    <t xml:space="preserve"> - Nur Einrichtungen in Zuständigkeit der Gesundheitsdirektion</t>
  </si>
  <si>
    <t xml:space="preserve"> - Die Betriebe der Stadt Zürich, die sich in anderen Gemeinden befinden werden dem Bezirk Zürich zugewiesen</t>
  </si>
  <si>
    <t xml:space="preserve">   APH Alters- und Pflegeheim</t>
  </si>
  <si>
    <t xml:space="preserve">   BH Behindertenheim</t>
  </si>
  <si>
    <t xml:space="preserve">   PH Pflegeheim</t>
  </si>
  <si>
    <t xml:space="preserve">   PWG Pflegewohnung/Pflegewohngruppe</t>
  </si>
  <si>
    <r>
      <rPr>
        <sz val="10"/>
        <rFont val="Arial Black"/>
        <family val="2"/>
      </rPr>
      <t>Tabelle L1</t>
    </r>
    <r>
      <rPr>
        <b/>
        <sz val="10"/>
        <rFont val="Arial Black"/>
        <family val="2"/>
      </rPr>
      <t>.2.</t>
    </r>
  </si>
  <si>
    <t>Einrichtungen der Langzeitversorgung nach Standortbezirken 2018</t>
  </si>
  <si>
    <t>öffentl.-rechtl. Pflege-heime</t>
  </si>
  <si>
    <t>private Pflege-heime (inkl. Behin-derten-heime)</t>
  </si>
  <si>
    <t>öffentl.-rechtl. Alters-pflege-
heime</t>
  </si>
  <si>
    <t>private Alters-
pflege-heime</t>
  </si>
  <si>
    <t>öffentl.-rechtl. Pflege-wohn-gruppen</t>
  </si>
  <si>
    <t>private Pflege-wohn-gruppen</t>
  </si>
  <si>
    <t>Total</t>
  </si>
  <si>
    <t>Total Kanton Zürich</t>
  </si>
  <si>
    <t>Affoltern</t>
  </si>
  <si>
    <t>Andelfingen</t>
  </si>
  <si>
    <t>Bülach</t>
  </si>
  <si>
    <t>Dielsdorf</t>
  </si>
  <si>
    <t>Dietikon</t>
  </si>
  <si>
    <t>Hinwil</t>
  </si>
  <si>
    <t>Horgen</t>
  </si>
  <si>
    <t>Meilen</t>
  </si>
  <si>
    <t>Pfäffikon</t>
  </si>
  <si>
    <t>Uster</t>
  </si>
  <si>
    <t>Winterthur</t>
  </si>
  <si>
    <t>Zürich</t>
  </si>
  <si>
    <t>Quelle: Statistik der sozialmedizinischen Institutionen (SOMED)</t>
  </si>
  <si>
    <r>
      <rPr>
        <sz val="10"/>
        <rFont val="Arial Black"/>
        <family val="2"/>
      </rPr>
      <t>Tabelle L1</t>
    </r>
    <r>
      <rPr>
        <b/>
        <sz val="10"/>
        <rFont val="Arial Black"/>
        <family val="2"/>
      </rPr>
      <t>.3.</t>
    </r>
  </si>
  <si>
    <r>
      <t xml:space="preserve">Bettenbestand der stationären Versorgung nach Standortbezirk 2018 </t>
    </r>
    <r>
      <rPr>
        <vertAlign val="superscript"/>
        <sz val="11"/>
        <rFont val="Arial Black"/>
        <family val="2"/>
      </rPr>
      <t>1</t>
    </r>
  </si>
  <si>
    <t>öffentl.-rechtl.
Pflege-heime</t>
  </si>
  <si>
    <t>private 
Pflege-heime (inkl. Behin-derten-heime)</t>
  </si>
  <si>
    <t>öffentl.-rechtl. 
Alters-pflege-
heime</t>
  </si>
  <si>
    <t>öffentl.-rechtl. 
Pflege-wohn-
gruppen</t>
  </si>
  <si>
    <t>private Pflege-
wohn-gruppen</t>
  </si>
  <si>
    <t>Alle Betten</t>
  </si>
  <si>
    <t xml:space="preserve">Bettenbestand für Langzeitaufenthalt </t>
  </si>
  <si>
    <t>Bettenbestand für Kurzzeitaufenthalt (inkl. Akut- und Übergangspflege)</t>
  </si>
  <si>
    <t>Die Betriebe der Stadt Zürich, die sich in anderen Gemeinden befinden, werden dem Bezirk Zürich zugewiesen.</t>
  </si>
  <si>
    <r>
      <rPr>
        <vertAlign val="superscript"/>
        <sz val="8"/>
        <rFont val="Arial"/>
        <family val="2"/>
      </rPr>
      <t>1</t>
    </r>
    <r>
      <rPr>
        <sz val="8"/>
        <rFont val="Arial"/>
        <family val="2"/>
      </rPr>
      <t xml:space="preserve"> Die verfügbaren Betten umfassen die Langzeit- und Kurzzeitpflege sowie die Akut- und Übergangspflege (ohne Betten der Tages-/Nachtstrukturen)</t>
    </r>
  </si>
  <si>
    <r>
      <rPr>
        <sz val="10"/>
        <rFont val="Arial Black"/>
        <family val="2"/>
      </rPr>
      <t>Tabelle L1</t>
    </r>
    <r>
      <rPr>
        <b/>
        <sz val="10"/>
        <rFont val="Arial Black"/>
        <family val="2"/>
      </rPr>
      <t>.4.</t>
    </r>
  </si>
  <si>
    <t>Betriebe nach Betriebsgrösse / Institutionskategorien und Standortbezirken 2018</t>
  </si>
  <si>
    <t xml:space="preserve"> &lt; 21 Betten</t>
  </si>
  <si>
    <t>21 - 40 Betten</t>
  </si>
  <si>
    <t>41 - 60 Betten</t>
  </si>
  <si>
    <t>61 - 80 Betten</t>
  </si>
  <si>
    <t>81 - 100 Betten</t>
  </si>
  <si>
    <t>101 - 200 Betten</t>
  </si>
  <si>
    <t>&gt; 200 Betten</t>
  </si>
  <si>
    <t>I. nach Institutionskategorien</t>
  </si>
  <si>
    <t>öffentl.-rechtl. Pflegeheime</t>
  </si>
  <si>
    <t>private Pflegeheime</t>
  </si>
  <si>
    <t>öffentl.-rechtl. Alters- und Pflegeheime</t>
  </si>
  <si>
    <t>private Alters- und Pflegeheime</t>
  </si>
  <si>
    <t>öffentl.-rechtl. Pflegewohngruppen</t>
  </si>
  <si>
    <t>private Pflegewohngruppen</t>
  </si>
  <si>
    <t>II. nach Standortbezirk</t>
  </si>
  <si>
    <r>
      <rPr>
        <sz val="10"/>
        <rFont val="Arial Black"/>
        <family val="2"/>
      </rPr>
      <t>Tabelle L1.5</t>
    </r>
    <r>
      <rPr>
        <b/>
        <sz val="10"/>
        <rFont val="Arial Black"/>
        <family val="2"/>
      </rPr>
      <t>.</t>
    </r>
  </si>
  <si>
    <t>Wohnbevölkerung des Kantons Zürich nach Altersgruppen und Bezirken 2018</t>
  </si>
  <si>
    <t>Wohnbevölkerung in Altersgruppen (Jahre)</t>
  </si>
  <si>
    <t>bis 64</t>
  </si>
  <si>
    <t>65 bis 69</t>
  </si>
  <si>
    <t>70 bis 74</t>
  </si>
  <si>
    <t>75 bis 79</t>
  </si>
  <si>
    <t>80 bis 84</t>
  </si>
  <si>
    <t>85 bis 89</t>
  </si>
  <si>
    <t xml:space="preserve">90 bis 94 </t>
  </si>
  <si>
    <t>95+</t>
  </si>
  <si>
    <t>I. nach Bezirk</t>
  </si>
  <si>
    <t xml:space="preserve">II. nach Bezirk in Prozent </t>
  </si>
  <si>
    <t>III. nach Geschlecht</t>
  </si>
  <si>
    <t>Männlich</t>
  </si>
  <si>
    <t>Weiblich</t>
  </si>
  <si>
    <t>IV. nach Geschlecht in Prozent</t>
  </si>
  <si>
    <t>Quelle: Statistisches Amt des Kantons Zürich</t>
  </si>
  <si>
    <r>
      <rPr>
        <sz val="10"/>
        <rFont val="Arial Black"/>
        <family val="2"/>
      </rPr>
      <t>Tabelle L2.1</t>
    </r>
    <r>
      <rPr>
        <b/>
        <sz val="10"/>
        <rFont val="Arial Black"/>
        <family val="2"/>
      </rPr>
      <t>.</t>
    </r>
  </si>
  <si>
    <t>Klientinnen / Klienten</t>
  </si>
  <si>
    <t>Bewohnerinnen- / Bewohnerbilanz Unterbringungstage und Aufenthaltsdauer im Jahre 2018</t>
  </si>
  <si>
    <t>Bewohner/ innen 
am 1.1.</t>
  </si>
  <si>
    <t>Eintritte</t>
  </si>
  <si>
    <t>Austritte</t>
  </si>
  <si>
    <t>Bewohner/ innen 
am 31.12.</t>
  </si>
  <si>
    <r>
      <t>Unterbring-ungstage</t>
    </r>
    <r>
      <rPr>
        <vertAlign val="superscript"/>
        <sz val="10"/>
        <color theme="0"/>
        <rFont val="Arial Black"/>
        <family val="2"/>
      </rPr>
      <t>1</t>
    </r>
  </si>
  <si>
    <r>
      <rPr>
        <sz val="12"/>
        <color theme="0"/>
        <rFont val="Arial Black"/>
        <family val="2"/>
      </rPr>
      <t>ø</t>
    </r>
    <r>
      <rPr>
        <sz val="10"/>
        <color theme="0"/>
        <rFont val="Arial Black"/>
        <family val="2"/>
      </rPr>
      <t xml:space="preserve"> Aufent-haltsdauer
 in Tagen</t>
    </r>
    <r>
      <rPr>
        <vertAlign val="superscript"/>
        <sz val="10"/>
        <color theme="0"/>
        <rFont val="Arial Black"/>
        <family val="2"/>
      </rPr>
      <t>2</t>
    </r>
  </si>
  <si>
    <t>I. nach Institutionskategorie</t>
  </si>
  <si>
    <t>Private Pflegeheime</t>
  </si>
  <si>
    <t>öffentl.-rechtl. Alterspflegeheime</t>
  </si>
  <si>
    <t>Private Alterspflegeheime</t>
  </si>
  <si>
    <t>Private Pflegewohngruppen</t>
  </si>
  <si>
    <r>
      <t>II. nach Standortbezirk</t>
    </r>
    <r>
      <rPr>
        <b/>
        <vertAlign val="superscript"/>
        <sz val="10"/>
        <rFont val="Arial Black"/>
        <family val="2"/>
      </rPr>
      <t>3</t>
    </r>
  </si>
  <si>
    <t>III. nach Alter der Bewohner/innen</t>
  </si>
  <si>
    <t>90+</t>
  </si>
  <si>
    <t>IV. nach Geschlecht der Bewohner/innen</t>
  </si>
  <si>
    <t xml:space="preserve">- Durch die veränderte Anzahl der erfassten Betriebe entsprechen die Angaben zu den Bewohnern und Bewohnerinnen am 1.1.2018 nicht dem Stand </t>
  </si>
  <si>
    <t xml:space="preserve">  per 31.12.2017 im Kenndatenbuch 2017.</t>
  </si>
  <si>
    <t>- Nicht berücksichtigt sind diejenigen Bewohner, die Tages-/Nachtstrukturen nutzen oder als nicht beherbergt bezeichnet wurden.</t>
  </si>
  <si>
    <r>
      <t xml:space="preserve">1 </t>
    </r>
    <r>
      <rPr>
        <sz val="8"/>
        <rFont val="Arial"/>
        <family val="2"/>
      </rPr>
      <t>Die Unterbringungstage entsprechen der Anzahl Beherbergungstage aller Bewohner im Statistikjahr</t>
    </r>
  </si>
  <si>
    <r>
      <t xml:space="preserve">2 </t>
    </r>
    <r>
      <rPr>
        <sz val="8"/>
        <rFont val="Arial"/>
        <family val="2"/>
      </rPr>
      <t>Die Ø Aufenthaltsdauer wird aufgrund der gesamten Unterbringungstage (Eintritt bis Austritt) der im Statistikjahr ausgetretenen Bewohnerinnen und Bewohnern berechnet.</t>
    </r>
  </si>
  <si>
    <r>
      <t xml:space="preserve">3 </t>
    </r>
    <r>
      <rPr>
        <sz val="8"/>
        <rFont val="Arial"/>
        <family val="2"/>
      </rPr>
      <t>Die Betriebe der Stadt Zürich, die sich in anderen Gemeinden befinden, werden dem Standortbezirk Zürich zugewiesen.</t>
    </r>
  </si>
  <si>
    <r>
      <rPr>
        <sz val="10"/>
        <rFont val="Arial Black"/>
        <family val="2"/>
      </rPr>
      <t>Tabelle</t>
    </r>
    <r>
      <rPr>
        <b/>
        <sz val="10"/>
        <rFont val="Arial Black"/>
        <family val="2"/>
      </rPr>
      <t xml:space="preserve"> L2.2.</t>
    </r>
  </si>
  <si>
    <t>Eintritte, Bewohnerinnen / Bewohner, Unterbringungstage und Aufenthaltsdauer 2016 - 2018</t>
  </si>
  <si>
    <t>Verände-rung zum Vorjahr</t>
  </si>
  <si>
    <t>2016 
     in %</t>
  </si>
  <si>
    <t>2017 
     in %</t>
  </si>
  <si>
    <r>
      <t>2018</t>
    </r>
    <r>
      <rPr>
        <vertAlign val="superscript"/>
        <sz val="8"/>
        <rFont val="Arial"/>
        <family val="2"/>
      </rPr>
      <t xml:space="preserve"> 
</t>
    </r>
    <r>
      <rPr>
        <vertAlign val="superscript"/>
        <sz val="8"/>
        <color theme="0"/>
        <rFont val="Arial Black"/>
        <family val="2"/>
      </rPr>
      <t xml:space="preserve">  </t>
    </r>
    <r>
      <rPr>
        <sz val="8"/>
        <color theme="0"/>
        <rFont val="Arial Black"/>
        <family val="2"/>
      </rPr>
      <t xml:space="preserve">   in %</t>
    </r>
  </si>
  <si>
    <t>I. Eintritte</t>
  </si>
  <si>
    <t>Pflegeheime</t>
  </si>
  <si>
    <t>Alterspflegeheime</t>
  </si>
  <si>
    <t>Pflegewohngruppen</t>
  </si>
  <si>
    <t>II. Bewohner/innen</t>
  </si>
  <si>
    <t>III. Unterbringungstage</t>
  </si>
  <si>
    <t>IV. Aufenthaltsdauer (in Tagen)</t>
  </si>
  <si>
    <t xml:space="preserve">       normiert auf 100</t>
  </si>
  <si>
    <r>
      <rPr>
        <sz val="10"/>
        <rFont val="Arial Black"/>
        <family val="2"/>
      </rPr>
      <t xml:space="preserve">Tabelle </t>
    </r>
    <r>
      <rPr>
        <b/>
        <sz val="10"/>
        <rFont val="Arial Black"/>
        <family val="2"/>
      </rPr>
      <t>L2.3.</t>
    </r>
  </si>
  <si>
    <r>
      <t xml:space="preserve">Eintritte nach 12-Stufen-Modell 2018 </t>
    </r>
    <r>
      <rPr>
        <b/>
        <vertAlign val="superscript"/>
        <sz val="11"/>
        <rFont val="Arial Black"/>
        <family val="2"/>
      </rPr>
      <t>1</t>
    </r>
  </si>
  <si>
    <r>
      <t xml:space="preserve">ohne Einstu-fung </t>
    </r>
    <r>
      <rPr>
        <vertAlign val="superscript"/>
        <sz val="10"/>
        <color theme="0"/>
        <rFont val="Arial Black"/>
        <family val="2"/>
      </rPr>
      <t>2</t>
    </r>
  </si>
  <si>
    <t>Stufen 
1-3</t>
  </si>
  <si>
    <t>Stufen 
4-6</t>
  </si>
  <si>
    <t>Stufen 
7-9</t>
  </si>
  <si>
    <t>Stufen 
10-12</t>
  </si>
  <si>
    <t>AÜP</t>
  </si>
  <si>
    <t>Gesamt</t>
  </si>
  <si>
    <t>private Alterspflegeheime</t>
  </si>
  <si>
    <t>- Nicht berücksichtigt sind hier diejenigen Bewohner, die Tages-/Nachtstrukturen nutzen oder als nicht beherbergt bezeichnet wurden.</t>
  </si>
  <si>
    <r>
      <rPr>
        <vertAlign val="superscript"/>
        <sz val="8"/>
        <rFont val="Arial"/>
        <family val="2"/>
      </rPr>
      <t>1</t>
    </r>
    <r>
      <rPr>
        <sz val="8"/>
        <rFont val="Arial"/>
        <family val="2"/>
      </rPr>
      <t xml:space="preserve"> Einstufung bei Eintritt. In der SOMED-Statistik wird die Einstufung nach dem 12-stufigen Modell gemäss Art. 7a KLV erhoben.</t>
    </r>
  </si>
  <si>
    <r>
      <t>2</t>
    </r>
    <r>
      <rPr>
        <sz val="8"/>
        <rFont val="Arial"/>
        <family val="2"/>
      </rPr>
      <t xml:space="preserve"> umfasst auch die Kategorie "Keine KVG-pflichtige Pflege"</t>
    </r>
  </si>
  <si>
    <r>
      <rPr>
        <vertAlign val="superscript"/>
        <sz val="8"/>
        <rFont val="Arial"/>
        <family val="2"/>
      </rPr>
      <t>3</t>
    </r>
    <r>
      <rPr>
        <sz val="8"/>
        <rFont val="Arial"/>
        <family val="2"/>
      </rPr>
      <t xml:space="preserve">  Die Betriebe der Stadt Zürich, die sich in anderen Gemeinden befinden, werden dem Standortbezirk Zürich zugewiesen.</t>
    </r>
  </si>
  <si>
    <t>AÜP = Akut- und Übergangspflege</t>
  </si>
  <si>
    <t>Tabelle L2.4.</t>
  </si>
  <si>
    <t>Eintritte nach Altersgruppen 2018</t>
  </si>
  <si>
    <t>Altersgruppen (Jahre)</t>
  </si>
  <si>
    <r>
      <t>II. nach Standortbezirk</t>
    </r>
    <r>
      <rPr>
        <b/>
        <vertAlign val="superscript"/>
        <sz val="10"/>
        <rFont val="Arial Black"/>
        <family val="2"/>
      </rPr>
      <t>1</t>
    </r>
  </si>
  <si>
    <t>III. nach Geschlecht der Bewohner/innen</t>
  </si>
  <si>
    <t>IV. nach Aufenthaltsort vor dem Eintritt</t>
  </si>
  <si>
    <t>Zu Hause</t>
  </si>
  <si>
    <t>Anderes Altersheim</t>
  </si>
  <si>
    <t>Spital</t>
  </si>
  <si>
    <t>Behindertenheim</t>
  </si>
  <si>
    <t>Andere</t>
  </si>
  <si>
    <r>
      <rPr>
        <vertAlign val="superscript"/>
        <sz val="8"/>
        <rFont val="Arial"/>
        <family val="2"/>
      </rPr>
      <t>1</t>
    </r>
    <r>
      <rPr>
        <sz val="8"/>
        <rFont val="Arial"/>
        <family val="2"/>
      </rPr>
      <t xml:space="preserve"> Die Betriebe der Stadt Zürich, die sich in anderen Gemeinden befinden, werden dem Standortbezirk Zürich zugewiesen.</t>
    </r>
  </si>
  <si>
    <t>Tabelle L2.5.</t>
  </si>
  <si>
    <r>
      <t xml:space="preserve">Bewohner/innen nach Pflegebedarfsstufen am 31.12.2018 </t>
    </r>
    <r>
      <rPr>
        <b/>
        <vertAlign val="superscript"/>
        <sz val="11"/>
        <rFont val="Arial Black"/>
        <family val="2"/>
      </rPr>
      <t>1</t>
    </r>
  </si>
  <si>
    <r>
      <t xml:space="preserve">II. nach Standortbezirk </t>
    </r>
    <r>
      <rPr>
        <b/>
        <vertAlign val="superscript"/>
        <sz val="10"/>
        <rFont val="Arial Black"/>
        <family val="2"/>
      </rPr>
      <t>3</t>
    </r>
  </si>
  <si>
    <r>
      <rPr>
        <vertAlign val="superscript"/>
        <sz val="8"/>
        <rFont val="Arial"/>
        <family val="2"/>
      </rPr>
      <t>1</t>
    </r>
    <r>
      <rPr>
        <sz val="8"/>
        <rFont val="Arial"/>
        <family val="2"/>
      </rPr>
      <t xml:space="preserve"> Einstufung in Pflegebedarfsstufen bei Eintritt. In der SOMED-Statistik wird die Einstufung nach dem 12-stufigen Modell gemäss Art. 7a  KLV erhoben.</t>
    </r>
  </si>
  <si>
    <t>Tabelle L2.6.</t>
  </si>
  <si>
    <t>Klientinnen /Klienten</t>
  </si>
  <si>
    <t>Bewohner/innen nach Altersgruppen am 31.12.2018</t>
  </si>
  <si>
    <r>
      <t>II. nach Standortbezirk</t>
    </r>
    <r>
      <rPr>
        <b/>
        <vertAlign val="superscript"/>
        <sz val="10"/>
        <rFont val="Arial"/>
        <family val="2"/>
      </rPr>
      <t xml:space="preserve"> 1</t>
    </r>
  </si>
  <si>
    <t>Anderes Alters-/Pflegeheim</t>
  </si>
  <si>
    <t>Unbekannt</t>
  </si>
  <si>
    <t>Tabelle 
L2.7.</t>
  </si>
  <si>
    <t>Bewohner/innen nach Aufenthaltsort vor dem Eintritt am 31.12.2018</t>
  </si>
  <si>
    <t>Alters- und Pflege-heim</t>
  </si>
  <si>
    <t>unbe-
kannt</t>
  </si>
  <si>
    <r>
      <t xml:space="preserve">II. nach Pflegebedarfsstufe beim Eintritt </t>
    </r>
    <r>
      <rPr>
        <b/>
        <vertAlign val="superscript"/>
        <sz val="10"/>
        <rFont val="Arial Black"/>
        <family val="2"/>
      </rPr>
      <t>1</t>
    </r>
  </si>
  <si>
    <t>Ohne Einstufung</t>
  </si>
  <si>
    <t>Stufen 1 - 3</t>
  </si>
  <si>
    <t>Stufen 4 - 6</t>
  </si>
  <si>
    <t>Stufen 7 - 9</t>
  </si>
  <si>
    <t>Stufen 10 - 12</t>
  </si>
  <si>
    <t>Akut- und Übergangspflege</t>
  </si>
  <si>
    <r>
      <rPr>
        <vertAlign val="superscript"/>
        <sz val="8"/>
        <rFont val="Arial"/>
        <family val="2"/>
      </rPr>
      <t>1</t>
    </r>
    <r>
      <rPr>
        <sz val="8"/>
        <rFont val="Arial"/>
        <family val="2"/>
      </rPr>
      <t xml:space="preserve"> In der SOMED-Statistik wird die Einstufung nach dem 12-stufigen Modell gemäss Art. 7a KLV erhoben.</t>
    </r>
  </si>
  <si>
    <t>Tabelle L2.8.</t>
  </si>
  <si>
    <t>Bewohner/innen nach Wohnortbezirk vor dem Eintritt und nach Standortbezirk</t>
  </si>
  <si>
    <t>des Alters- bzw. Pflegeheims am 31.12.2018</t>
  </si>
  <si>
    <t>Wohnortbezirk</t>
  </si>
  <si>
    <r>
      <t xml:space="preserve">Standortbezirk </t>
    </r>
    <r>
      <rPr>
        <vertAlign val="superscript"/>
        <sz val="10"/>
        <color theme="0"/>
        <rFont val="Arial Black"/>
        <family val="2"/>
      </rPr>
      <t>1</t>
    </r>
  </si>
  <si>
    <t>Bezirk Affoltern</t>
  </si>
  <si>
    <t>Bezirk Andel-fingen</t>
  </si>
  <si>
    <t>Bezirk Bülach</t>
  </si>
  <si>
    <t>Bezirk Dielsdorf</t>
  </si>
  <si>
    <t>Bezirk Dietikon</t>
  </si>
  <si>
    <t>Bezirk Hinwil</t>
  </si>
  <si>
    <t>Bezirk Horgen</t>
  </si>
  <si>
    <t>Bezirk Meilen</t>
  </si>
  <si>
    <t>Bezirk Pfäffikon</t>
  </si>
  <si>
    <t>Bezirk Uster</t>
  </si>
  <si>
    <t>Bezirk Winter-thur</t>
  </si>
  <si>
    <t>Bezirk Zürich</t>
  </si>
  <si>
    <t>Total 
Kanton 
Zürich</t>
  </si>
  <si>
    <t>Andere Kantone und Un-bekannt</t>
  </si>
  <si>
    <t>Gesamt-total</t>
  </si>
  <si>
    <t>Gesamttotal</t>
  </si>
  <si>
    <t>Tabelle L2.9.</t>
  </si>
  <si>
    <r>
      <t xml:space="preserve">Austritte nach Pflegebedarfsstufen 2018 </t>
    </r>
    <r>
      <rPr>
        <b/>
        <vertAlign val="superscript"/>
        <sz val="11"/>
        <rFont val="Arial Black"/>
        <family val="2"/>
      </rPr>
      <t>1</t>
    </r>
  </si>
  <si>
    <r>
      <t xml:space="preserve">ohne Einstufung </t>
    </r>
    <r>
      <rPr>
        <vertAlign val="superscript"/>
        <sz val="10"/>
        <color theme="0"/>
        <rFont val="Arial Black"/>
        <family val="2"/>
      </rPr>
      <t>2</t>
    </r>
  </si>
  <si>
    <t>Stufen 
1- 3</t>
  </si>
  <si>
    <t>Stufen 
4 - 6</t>
  </si>
  <si>
    <t>Stufen 
7 - 9</t>
  </si>
  <si>
    <t>Stufen 
10 - 12</t>
  </si>
  <si>
    <r>
      <rPr>
        <vertAlign val="superscript"/>
        <sz val="8"/>
        <rFont val="Arial"/>
        <family val="2"/>
      </rPr>
      <t>1</t>
    </r>
    <r>
      <rPr>
        <sz val="8"/>
        <rFont val="Arial"/>
        <family val="2"/>
      </rPr>
      <t xml:space="preserve"> Einstufung in Pflegebedarfsstufen bei Austritt. In der SOMED-Statistik wird die Einstufung nach dem 12-stufigen Modell gemäss Art. 7a KLV erhoben.</t>
    </r>
  </si>
  <si>
    <r>
      <t>2</t>
    </r>
    <r>
      <rPr>
        <sz val="8"/>
        <rFont val="Arial"/>
        <family val="2"/>
      </rPr>
      <t xml:space="preserve"> Umfasst auch die Kategorie "Keine KVG-pflichtige Pflege" sowie "unbekannt"</t>
    </r>
  </si>
  <si>
    <r>
      <rPr>
        <vertAlign val="superscript"/>
        <sz val="8"/>
        <rFont val="Arial"/>
        <family val="2"/>
      </rPr>
      <t>3</t>
    </r>
    <r>
      <rPr>
        <sz val="8"/>
        <rFont val="Arial"/>
        <family val="2"/>
      </rPr>
      <t xml:space="preserve"> Die Betriebe der Stadt Zürich, die sich in anderen Gemeinden befinden, werden dem Standortbezirk Zürich zugewiesen.</t>
    </r>
  </si>
  <si>
    <t>Tabelle L2.10.</t>
  </si>
  <si>
    <r>
      <t xml:space="preserve">Aufenthaltsort nach dem Austritt 2018 </t>
    </r>
    <r>
      <rPr>
        <b/>
        <vertAlign val="superscript"/>
        <sz val="11"/>
        <rFont val="Arial Black"/>
        <family val="2"/>
      </rPr>
      <t>1</t>
    </r>
  </si>
  <si>
    <t>Nach Hause</t>
  </si>
  <si>
    <t>Anderes
 Alters- und
 Pflegeheim</t>
  </si>
  <si>
    <t>Verstorben</t>
  </si>
  <si>
    <t xml:space="preserve">III. nach Pflegebedarfsstufe beim Austritt </t>
  </si>
  <si>
    <r>
      <t xml:space="preserve">ohne Einstufung </t>
    </r>
    <r>
      <rPr>
        <vertAlign val="superscript"/>
        <sz val="10"/>
        <rFont val="Arial"/>
        <family val="2"/>
      </rPr>
      <t>2</t>
    </r>
  </si>
  <si>
    <r>
      <rPr>
        <vertAlign val="superscript"/>
        <sz val="8"/>
        <rFont val="Arial"/>
        <family val="2"/>
      </rPr>
      <t>1</t>
    </r>
    <r>
      <rPr>
        <sz val="8"/>
        <rFont val="Arial"/>
        <family val="2"/>
      </rPr>
      <t xml:space="preserve"> Einstufung bei Austritt. In der SOMED-Statistik wird neu die Einstufung nach dem 12-stufigen Modell gemäss KLV 7a erhoben.</t>
    </r>
  </si>
  <si>
    <t>Tabelle L2.11.</t>
  </si>
  <si>
    <r>
      <t xml:space="preserve">Austritte und Aufenthaltsdauer nach Beherbergungsart 2018 </t>
    </r>
    <r>
      <rPr>
        <b/>
        <vertAlign val="superscript"/>
        <sz val="11"/>
        <rFont val="Arial Black"/>
        <family val="2"/>
      </rPr>
      <t>1</t>
    </r>
  </si>
  <si>
    <t>Ø Aufenthaltsdauer (in Tagen)</t>
  </si>
  <si>
    <t>Langzeit-
aufenthalter</t>
  </si>
  <si>
    <t>Kurzzeit-
aufenthalter*</t>
  </si>
  <si>
    <t>II. nach Pflegebedarfsstufe beim Austritt</t>
  </si>
  <si>
    <r>
      <rPr>
        <vertAlign val="superscript"/>
        <sz val="8"/>
        <rFont val="Arial"/>
        <family val="2"/>
      </rPr>
      <t>1</t>
    </r>
    <r>
      <rPr>
        <sz val="8"/>
        <rFont val="Arial"/>
        <family val="2"/>
      </rPr>
      <t xml:space="preserve"> Einstufung in Pflegebedarfsstufen 1 - 12 beim Austritt. In der SOMED-Statistik wird die Einstufung nach dem 12-stufigen Modell gemäss Art. 7a KLV erhoben.</t>
    </r>
  </si>
  <si>
    <r>
      <t>2</t>
    </r>
    <r>
      <rPr>
        <sz val="8"/>
        <rFont val="Arial"/>
        <family val="2"/>
      </rPr>
      <t xml:space="preserve"> Umfasst auch die Kategorie "Keine KVG-pflichtige Pflege" sowie "unbekannt".</t>
    </r>
  </si>
  <si>
    <t>* Umfasst auch die Akut- und Übergangspflege, wenn nicht separat ausgewiesen.</t>
  </si>
  <si>
    <t>Tabelle L2.12.</t>
  </si>
  <si>
    <r>
      <t xml:space="preserve">Unterbringungstage nach Pflegebedarfsstufen 2018 </t>
    </r>
    <r>
      <rPr>
        <b/>
        <vertAlign val="superscript"/>
        <sz val="11"/>
        <rFont val="Arial Black"/>
        <family val="2"/>
      </rPr>
      <t>1</t>
    </r>
  </si>
  <si>
    <t>(in 1 000 Tagen)</t>
  </si>
  <si>
    <t>Stufen 
1 - 3</t>
  </si>
  <si>
    <r>
      <t>II. nach Standortbezirk</t>
    </r>
    <r>
      <rPr>
        <vertAlign val="superscript"/>
        <sz val="10"/>
        <rFont val="Arial Black"/>
        <family val="2"/>
      </rPr>
      <t>3</t>
    </r>
  </si>
  <si>
    <r>
      <rPr>
        <vertAlign val="superscript"/>
        <sz val="8"/>
        <rFont val="Arial"/>
        <family val="2"/>
      </rPr>
      <t>1</t>
    </r>
    <r>
      <rPr>
        <sz val="8"/>
        <rFont val="Arial"/>
        <family val="2"/>
      </rPr>
      <t xml:space="preserve"> Total Anzahl Tage im Statistikjahr</t>
    </r>
  </si>
  <si>
    <t>Tabelle L2.13.</t>
  </si>
  <si>
    <t>Verfügbare Betten, Unterbringungstage und durchschnittliche Bettenbelegung 2018</t>
  </si>
  <si>
    <t>nur Langzeitaufenthalte</t>
  </si>
  <si>
    <t>Anzahl 
Betriebe</t>
  </si>
  <si>
    <t>Unterbring-ungstage 
(in 1 000)</t>
  </si>
  <si>
    <r>
      <t xml:space="preserve">Verfügbare 
Betten </t>
    </r>
    <r>
      <rPr>
        <vertAlign val="superscript"/>
        <sz val="10"/>
        <color theme="0"/>
        <rFont val="Arial Black"/>
        <family val="2"/>
      </rPr>
      <t>2</t>
    </r>
  </si>
  <si>
    <r>
      <rPr>
        <sz val="12"/>
        <color theme="0"/>
        <rFont val="Arial Black"/>
        <family val="2"/>
      </rPr>
      <t xml:space="preserve">ø </t>
    </r>
    <r>
      <rPr>
        <sz val="10"/>
        <color theme="0"/>
        <rFont val="Arial Black"/>
        <family val="2"/>
      </rPr>
      <t>Betten-
belegung</t>
    </r>
  </si>
  <si>
    <r>
      <rPr>
        <sz val="12"/>
        <color theme="0"/>
        <rFont val="Arial Black"/>
        <family val="2"/>
      </rPr>
      <t>ø</t>
    </r>
    <r>
      <rPr>
        <sz val="10"/>
        <color theme="0"/>
        <rFont val="Arial Black"/>
        <family val="2"/>
      </rPr>
      <t xml:space="preserve"> Betten-
belegung</t>
    </r>
  </si>
  <si>
    <t>Quelle: Statistik der sozialmedizinischen Institutionen (SOMED).</t>
  </si>
  <si>
    <r>
      <rPr>
        <vertAlign val="superscript"/>
        <sz val="8"/>
        <rFont val="Arial"/>
        <family val="2"/>
      </rPr>
      <t>2</t>
    </r>
    <r>
      <rPr>
        <sz val="8"/>
        <rFont val="Arial"/>
        <family val="2"/>
      </rPr>
      <t xml:space="preserve"> Die verfügbaren Betten umfassen die Langzeit- und Kurzzeitpflege sowie die Akut- und Übergangspflege (ohne Betten der Tages-/Nachtstrukturen)</t>
    </r>
  </si>
  <si>
    <t>Tabelle L2.14.</t>
  </si>
  <si>
    <t>Unterbringungstage 2012 - 2018 (in 1 000 Tagen)</t>
  </si>
  <si>
    <t>Veränderungen in %</t>
  </si>
  <si>
    <r>
      <rPr>
        <sz val="10"/>
        <rFont val="Arial Black"/>
        <family val="2"/>
      </rPr>
      <t>Tabelle L3.</t>
    </r>
    <r>
      <rPr>
        <b/>
        <sz val="10"/>
        <rFont val="Arial Black"/>
        <family val="2"/>
      </rPr>
      <t>1.</t>
    </r>
  </si>
  <si>
    <t>Personal</t>
  </si>
  <si>
    <t>Personalbestand am 31.12.2018 nach Einsatzbereichen</t>
  </si>
  <si>
    <t>Besoldungskonto (≈ Einsatzbereich)</t>
  </si>
  <si>
    <t>Ärzte und andere Akademiker</t>
  </si>
  <si>
    <t>Pflegefach- und Hilfs-personal</t>
  </si>
  <si>
    <t>Andere med. Fachbereiche und Alltags-gestaltung</t>
  </si>
  <si>
    <t>Verwaltung</t>
  </si>
  <si>
    <t>Ökonomie, Hausdienste</t>
  </si>
  <si>
    <t>Technische Dienste</t>
  </si>
  <si>
    <t>II. nach Altersgruppen</t>
  </si>
  <si>
    <t>bis 19</t>
  </si>
  <si>
    <t>20 bis 39</t>
  </si>
  <si>
    <t>40 bis 49</t>
  </si>
  <si>
    <t>50 bis 64</t>
  </si>
  <si>
    <t>65+</t>
  </si>
  <si>
    <t>IV. nach Institutionskategorie in Prozent</t>
  </si>
  <si>
    <t>V. nach Altersgruppen in Prozent</t>
  </si>
  <si>
    <t>VI. nach Geschlecht in Prozent</t>
  </si>
  <si>
    <t>Tabelle L3.2.</t>
  </si>
  <si>
    <r>
      <t xml:space="preserve">Anzahl Stellen 2018 - nach Einsatzbereichen </t>
    </r>
    <r>
      <rPr>
        <vertAlign val="superscript"/>
        <sz val="11"/>
        <rFont val="Arial Black"/>
        <family val="2"/>
      </rPr>
      <t>1</t>
    </r>
  </si>
  <si>
    <r>
      <t xml:space="preserve">Total </t>
    </r>
    <r>
      <rPr>
        <vertAlign val="superscript"/>
        <sz val="10"/>
        <color theme="0"/>
        <rFont val="Arial Black"/>
        <family val="2"/>
      </rPr>
      <t>1</t>
    </r>
  </si>
  <si>
    <t>Ø  Beschäfti-gungsgrad         in %</t>
  </si>
  <si>
    <t>III. Nach Geschlecht</t>
  </si>
  <si>
    <t>IV. nach Institutionskategorien in Prozent</t>
  </si>
  <si>
    <t>VI. Nach Geschlecht in Prozent</t>
  </si>
  <si>
    <r>
      <rPr>
        <vertAlign val="superscript"/>
        <sz val="8"/>
        <rFont val="Arial"/>
        <family val="2"/>
      </rPr>
      <t>1</t>
    </r>
    <r>
      <rPr>
        <sz val="8"/>
        <rFont val="Arial"/>
        <family val="2"/>
      </rPr>
      <t xml:space="preserve"> in Vollzeitäquivalenten</t>
    </r>
  </si>
  <si>
    <r>
      <rPr>
        <sz val="10"/>
        <rFont val="Arial Black"/>
        <family val="2"/>
      </rPr>
      <t>Tabelle L3.</t>
    </r>
    <r>
      <rPr>
        <b/>
        <sz val="10"/>
        <rFont val="Arial Black"/>
        <family val="2"/>
      </rPr>
      <t>3.</t>
    </r>
  </si>
  <si>
    <r>
      <t xml:space="preserve">Anzahl Stellen 2018 im Bereich Pflege - nach Ausbildung </t>
    </r>
    <r>
      <rPr>
        <vertAlign val="superscript"/>
        <sz val="11"/>
        <rFont val="Arial Black"/>
        <family val="2"/>
      </rPr>
      <t>1</t>
    </r>
  </si>
  <si>
    <t>Dipl. Pflege-personal</t>
  </si>
  <si>
    <t>Fach-personal in Pflege und Betreuung</t>
  </si>
  <si>
    <t>Medizintech-nische und therapeu-tische Ausbildungen</t>
  </si>
  <si>
    <t>Pflegeassis-tentinnen und Hilfspersonal</t>
  </si>
  <si>
    <t>Pflege-praktikantin</t>
  </si>
  <si>
    <t>Andere Ausbil-dungen</t>
  </si>
  <si>
    <t>Tabelle L3.4.</t>
  </si>
  <si>
    <r>
      <t xml:space="preserve">Anzahl Stellen  pro 1 000 Unterbringungstage 2018 </t>
    </r>
    <r>
      <rPr>
        <vertAlign val="superscript"/>
        <sz val="11"/>
        <rFont val="Arial Black"/>
        <family val="2"/>
      </rPr>
      <t>1</t>
    </r>
  </si>
  <si>
    <t>Anzahl Betriebe</t>
  </si>
  <si>
    <t>Andere med. Fachbereiche 
und Alltags-gestaltung</t>
  </si>
  <si>
    <t>Ökonomie/
Hausdienste</t>
  </si>
  <si>
    <r>
      <t>Total</t>
    </r>
    <r>
      <rPr>
        <vertAlign val="superscript"/>
        <sz val="10"/>
        <color theme="0"/>
        <rFont val="Arial Black"/>
        <family val="2"/>
      </rPr>
      <t xml:space="preserve"> 1</t>
    </r>
  </si>
  <si>
    <r>
      <t>II. nach Standortbezirk</t>
    </r>
    <r>
      <rPr>
        <b/>
        <vertAlign val="superscript"/>
        <sz val="10"/>
        <rFont val="Arial Black"/>
        <family val="2"/>
      </rPr>
      <t>2</t>
    </r>
  </si>
  <si>
    <t>III. nach Betriebsgrösse</t>
  </si>
  <si>
    <t>Betriebe  bis 20 Betten</t>
  </si>
  <si>
    <t>Betriebe mit 21-40 Betten</t>
  </si>
  <si>
    <t>Betriebe mit 41-60 Betten</t>
  </si>
  <si>
    <t>Betriebe mit 61-80 Betten</t>
  </si>
  <si>
    <t>Betriebe mit 81-100 Betten</t>
  </si>
  <si>
    <t>Betriebe mit 101-200 Betten</t>
  </si>
  <si>
    <t>Betriebe mit  mehr als 200 Betten</t>
  </si>
  <si>
    <r>
      <t xml:space="preserve">IV. nach Pflegeintensität </t>
    </r>
    <r>
      <rPr>
        <b/>
        <vertAlign val="superscript"/>
        <sz val="10"/>
        <rFont val="Arial Black"/>
        <family val="2"/>
      </rPr>
      <t>3</t>
    </r>
  </si>
  <si>
    <t>Betriebe mit Durchschnitt Pflegestufen zwischen</t>
  </si>
  <si>
    <t>0-3</t>
  </si>
  <si>
    <t>4-6</t>
  </si>
  <si>
    <t>7-9</t>
  </si>
  <si>
    <t>10-12</t>
  </si>
  <si>
    <r>
      <rPr>
        <vertAlign val="superscript"/>
        <sz val="8"/>
        <rFont val="Arial"/>
        <family val="2"/>
      </rPr>
      <t>2</t>
    </r>
    <r>
      <rPr>
        <sz val="8"/>
        <rFont val="Arial"/>
        <family val="2"/>
      </rPr>
      <t xml:space="preserve"> Die Betriebe der Stadt Zürich, die sich in anderen Gemeinden befinden, werden dem Standortbezirk Zürich zugewiesen.</t>
    </r>
  </si>
  <si>
    <r>
      <rPr>
        <vertAlign val="superscript"/>
        <sz val="8"/>
        <rFont val="Arial"/>
        <family val="2"/>
      </rPr>
      <t>3</t>
    </r>
    <r>
      <rPr>
        <sz val="8"/>
        <rFont val="Arial"/>
        <family val="2"/>
      </rPr>
      <t xml:space="preserve"> In der SOMED-Statistik wird neu die Einstufung nach dem 12-stufigen Modell gemäss Art. 7a KLV erhoben.</t>
    </r>
  </si>
  <si>
    <r>
      <rPr>
        <sz val="10"/>
        <rFont val="Arial Black"/>
        <family val="2"/>
      </rPr>
      <t xml:space="preserve">Tabelle </t>
    </r>
    <r>
      <rPr>
        <b/>
        <sz val="10"/>
        <rFont val="Arial Black"/>
        <family val="2"/>
      </rPr>
      <t>L3.5.</t>
    </r>
  </si>
  <si>
    <r>
      <t xml:space="preserve">Anzahl Stellen pro Bett 2018 </t>
    </r>
    <r>
      <rPr>
        <vertAlign val="superscript"/>
        <sz val="11"/>
        <rFont val="Arial Black"/>
        <family val="2"/>
      </rPr>
      <t>1</t>
    </r>
  </si>
  <si>
    <t>Betriebe bis 20 Betten</t>
  </si>
  <si>
    <t>Betriebe mit durchschnittl. Pflegestufe zwischen</t>
  </si>
  <si>
    <r>
      <rPr>
        <vertAlign val="superscript"/>
        <sz val="8"/>
        <rFont val="Arial"/>
        <family val="2"/>
      </rPr>
      <t>3</t>
    </r>
    <r>
      <rPr>
        <sz val="8"/>
        <rFont val="Arial"/>
        <family val="2"/>
      </rPr>
      <t xml:space="preserve"> In der SOMED-Statistik wird neu die Einstufung nach dem 12-stufigen Modell gemäss KLV 7a erhoben.</t>
    </r>
  </si>
  <si>
    <t>Tabelle L4.1.</t>
  </si>
  <si>
    <t>Finanzen</t>
  </si>
  <si>
    <r>
      <t xml:space="preserve">Nettobetriebskosten nach Kostenträgerart 2018 </t>
    </r>
    <r>
      <rPr>
        <vertAlign val="superscript"/>
        <sz val="11"/>
        <rFont val="Arial Black"/>
        <family val="2"/>
      </rPr>
      <t>1</t>
    </r>
  </si>
  <si>
    <t>(in 1 000 Franken)</t>
  </si>
  <si>
    <t>Nicht KVG-pflichtige Kosten</t>
  </si>
  <si>
    <t>KVG-pflichtige Kosten</t>
  </si>
  <si>
    <r>
      <t xml:space="preserve">Gesamt </t>
    </r>
    <r>
      <rPr>
        <vertAlign val="superscript"/>
        <sz val="10"/>
        <color theme="0"/>
        <rFont val="Arial Black"/>
        <family val="2"/>
      </rPr>
      <t>1</t>
    </r>
  </si>
  <si>
    <t>Pension</t>
  </si>
  <si>
    <t>Betreuung</t>
  </si>
  <si>
    <t>Pflege</t>
  </si>
  <si>
    <t>Therapie</t>
  </si>
  <si>
    <t>Arzt</t>
  </si>
  <si>
    <t>Medika-mente</t>
  </si>
  <si>
    <t>Material</t>
  </si>
  <si>
    <t>in %</t>
  </si>
  <si>
    <r>
      <rPr>
        <vertAlign val="superscript"/>
        <sz val="8"/>
        <color theme="1"/>
        <rFont val="Arial"/>
        <family val="2"/>
      </rPr>
      <t>1</t>
    </r>
    <r>
      <rPr>
        <sz val="8"/>
        <color theme="1"/>
        <rFont val="Arial"/>
        <family val="2"/>
      </rPr>
      <t xml:space="preserve"> KVG-Pflege inkl. Akut- und Übergangspflege, ohne Tages- oder Nachtstrukturen</t>
    </r>
  </si>
  <si>
    <r>
      <rPr>
        <sz val="8"/>
        <rFont val="Arial"/>
        <family val="2"/>
      </rPr>
      <t xml:space="preserve">Abbildung </t>
    </r>
    <r>
      <rPr>
        <sz val="10"/>
        <rFont val="Arial"/>
        <family val="2"/>
      </rPr>
      <t xml:space="preserve">
</t>
    </r>
    <r>
      <rPr>
        <b/>
        <sz val="12"/>
        <rFont val="Arial"/>
        <family val="2"/>
      </rPr>
      <t>6.</t>
    </r>
  </si>
  <si>
    <t>.</t>
  </si>
  <si>
    <r>
      <rPr>
        <sz val="10"/>
        <rFont val="Arial Black"/>
        <family val="2"/>
      </rPr>
      <t>Tabelle L4.</t>
    </r>
    <r>
      <rPr>
        <b/>
        <sz val="10"/>
        <rFont val="Arial Black"/>
        <family val="2"/>
      </rPr>
      <t>2.</t>
    </r>
  </si>
  <si>
    <t>Betriebsertrag 2018</t>
  </si>
  <si>
    <t>Pensions- und Betreuungs-taxen</t>
  </si>
  <si>
    <t>Pflegetaxen gem. KVG</t>
  </si>
  <si>
    <t>Beiträge Gemeinden</t>
  </si>
  <si>
    <t>Beiträge 
Kanton</t>
  </si>
  <si>
    <t>Beiträge 
Bund</t>
  </si>
  <si>
    <t>Beiträge Stiftungen, Private</t>
  </si>
  <si>
    <r>
      <rPr>
        <sz val="8"/>
        <rFont val="Arial"/>
        <family val="2"/>
      </rPr>
      <t xml:space="preserve">Abbildung </t>
    </r>
    <r>
      <rPr>
        <sz val="10"/>
        <rFont val="Arial"/>
        <family val="2"/>
      </rPr>
      <t xml:space="preserve">
</t>
    </r>
    <r>
      <rPr>
        <b/>
        <sz val="12"/>
        <rFont val="Arial"/>
        <family val="2"/>
      </rPr>
      <t>7.</t>
    </r>
  </si>
  <si>
    <t>Tabelle L4.3.</t>
  </si>
  <si>
    <t>Entwicklung der Nettobetriebskosten 2015-2018</t>
  </si>
  <si>
    <r>
      <t xml:space="preserve">(in 1 000 Franken) </t>
    </r>
    <r>
      <rPr>
        <vertAlign val="superscript"/>
        <sz val="10"/>
        <color theme="0"/>
        <rFont val="Arial Black"/>
        <family val="2"/>
      </rPr>
      <t>1</t>
    </r>
  </si>
  <si>
    <r>
      <rPr>
        <vertAlign val="superscript"/>
        <sz val="8"/>
        <color theme="1"/>
        <rFont val="Arial"/>
        <family val="2"/>
      </rPr>
      <t>1</t>
    </r>
    <r>
      <rPr>
        <sz val="8"/>
        <color theme="1"/>
        <rFont val="Arial"/>
        <family val="2"/>
      </rPr>
      <t xml:space="preserve"> Nettobetriebskosten KVG-Pflege inkl. Akut- und Übergangspflege und Tages- oder Nachtstrukturen</t>
    </r>
  </si>
  <si>
    <r>
      <rPr>
        <sz val="8"/>
        <rFont val="Arial"/>
        <family val="2"/>
      </rPr>
      <t xml:space="preserve">Abbildung </t>
    </r>
    <r>
      <rPr>
        <sz val="10"/>
        <rFont val="Arial"/>
        <family val="2"/>
      </rPr>
      <t xml:space="preserve">
</t>
    </r>
    <r>
      <rPr>
        <b/>
        <sz val="10"/>
        <rFont val="Arial"/>
        <family val="2"/>
      </rPr>
      <t>8</t>
    </r>
    <r>
      <rPr>
        <b/>
        <sz val="12"/>
        <rFont val="Arial"/>
        <family val="2"/>
      </rPr>
      <t>.</t>
    </r>
  </si>
  <si>
    <r>
      <rPr>
        <sz val="10"/>
        <rFont val="Arial Black"/>
        <family val="2"/>
      </rPr>
      <t xml:space="preserve">Tabelle </t>
    </r>
    <r>
      <rPr>
        <b/>
        <sz val="10"/>
        <rFont val="Arial Black"/>
        <family val="2"/>
      </rPr>
      <t>L4.4.</t>
    </r>
  </si>
  <si>
    <t xml:space="preserve">Finanzen </t>
  </si>
  <si>
    <r>
      <t xml:space="preserve">Nettobetriebskosten pro Unterbringungstag 2018 </t>
    </r>
    <r>
      <rPr>
        <vertAlign val="superscript"/>
        <sz val="11"/>
        <rFont val="Arial Black"/>
        <family val="2"/>
      </rPr>
      <t>1</t>
    </r>
  </si>
  <si>
    <t>(in Franken)</t>
  </si>
  <si>
    <t>KVG-Pflege</t>
  </si>
  <si>
    <t>Medika-
mente</t>
  </si>
  <si>
    <r>
      <t xml:space="preserve">II. nach Standortbezirk </t>
    </r>
    <r>
      <rPr>
        <b/>
        <vertAlign val="superscript"/>
        <sz val="10"/>
        <rFont val="Arial Black"/>
        <family val="2"/>
      </rPr>
      <t>2</t>
    </r>
  </si>
  <si>
    <r>
      <rPr>
        <vertAlign val="superscript"/>
        <sz val="8"/>
        <rFont val="Arial"/>
        <family val="2"/>
      </rPr>
      <t>1</t>
    </r>
    <r>
      <rPr>
        <sz val="8"/>
        <rFont val="Arial"/>
        <family val="2"/>
      </rPr>
      <t xml:space="preserve"> KVG-Pflege und Akut- und Übergangspflege, ohne Tages- oder Nachtstrukturen</t>
    </r>
  </si>
  <si>
    <t>Tabelle L4.5.</t>
  </si>
  <si>
    <r>
      <t xml:space="preserve">Nettobetriebskosten pro Unterbringungstag nach Betriebsgrösse und Pflegeintensität 2018 </t>
    </r>
    <r>
      <rPr>
        <vertAlign val="superscript"/>
        <sz val="11"/>
        <rFont val="Arial Black"/>
        <family val="2"/>
      </rPr>
      <t>2</t>
    </r>
  </si>
  <si>
    <r>
      <t>Durchschnittliche Pflegestufe 0 - 3</t>
    </r>
    <r>
      <rPr>
        <b/>
        <vertAlign val="superscript"/>
        <sz val="10"/>
        <rFont val="Arial"/>
        <family val="2"/>
      </rPr>
      <t xml:space="preserve"> 1</t>
    </r>
  </si>
  <si>
    <t>Betriebe mit mehr als 200 Betten</t>
  </si>
  <si>
    <r>
      <t xml:space="preserve">Durchschnittliche Pflegestufe 4 - 6 </t>
    </r>
    <r>
      <rPr>
        <b/>
        <vertAlign val="superscript"/>
        <sz val="10"/>
        <rFont val="Arial"/>
        <family val="2"/>
      </rPr>
      <t>1</t>
    </r>
  </si>
  <si>
    <r>
      <t xml:space="preserve">Durchschnittliche Pflegestufe 7 - 9 </t>
    </r>
    <r>
      <rPr>
        <b/>
        <vertAlign val="superscript"/>
        <sz val="10"/>
        <rFont val="Arial"/>
        <family val="2"/>
      </rPr>
      <t>1</t>
    </r>
  </si>
  <si>
    <r>
      <t xml:space="preserve">Durchschnittliche Pflegestufe 10 - 12 </t>
    </r>
    <r>
      <rPr>
        <b/>
        <vertAlign val="superscript"/>
        <sz val="10"/>
        <rFont val="Arial"/>
        <family val="2"/>
      </rPr>
      <t>1</t>
    </r>
  </si>
  <si>
    <r>
      <rPr>
        <vertAlign val="superscript"/>
        <sz val="8"/>
        <rFont val="Arial"/>
        <family val="2"/>
      </rPr>
      <t>1</t>
    </r>
    <r>
      <rPr>
        <sz val="8"/>
        <rFont val="Arial"/>
        <family val="2"/>
      </rPr>
      <t xml:space="preserve"> In der SOMED-Statistik wird die Einstufung nach dem 12-stufigen Modell gemäss KLV 7a erhoben.</t>
    </r>
  </si>
  <si>
    <r>
      <rPr>
        <vertAlign val="superscript"/>
        <sz val="8"/>
        <rFont val="Arial"/>
        <family val="2"/>
      </rPr>
      <t>2</t>
    </r>
    <r>
      <rPr>
        <sz val="8"/>
        <rFont val="Arial"/>
        <family val="2"/>
      </rPr>
      <t xml:space="preserve"> KVG-Pflege und Akut- inkl. Übergangspflege, ohne Tages- oder Nachtstrukturen</t>
    </r>
  </si>
  <si>
    <t>Tabelle L4.6.</t>
  </si>
  <si>
    <t>Nettobetriebskosten total pro Unterbringungstag 2012 - 2018  (in CHF)</t>
  </si>
  <si>
    <r>
      <rPr>
        <sz val="10"/>
        <rFont val="Arial Black"/>
        <family val="2"/>
      </rPr>
      <t>Tabelle L5.</t>
    </r>
    <r>
      <rPr>
        <b/>
        <sz val="10"/>
        <rFont val="Arial Black"/>
        <family val="2"/>
      </rPr>
      <t>1.</t>
    </r>
  </si>
  <si>
    <t>Spitex</t>
  </si>
  <si>
    <t>Entwicklung der Spitex-Organisationen 2012 - 2018</t>
  </si>
  <si>
    <t>Struktur</t>
  </si>
  <si>
    <t xml:space="preserve">Gemeinnützige Spitex-Betriebe mit lokalem Einzugsgebiet </t>
  </si>
  <si>
    <t xml:space="preserve">Gemeinnützige Spitex-Betriebe mit regionalem Einzugsgebiet </t>
  </si>
  <si>
    <t xml:space="preserve">Private, kommerzielle Spitex-Betriebe </t>
  </si>
  <si>
    <r>
      <t>Selbstständig erwerbende Pflegefachpersonen</t>
    </r>
    <r>
      <rPr>
        <vertAlign val="superscript"/>
        <sz val="10"/>
        <rFont val="Arial"/>
        <family val="2"/>
      </rPr>
      <t>1</t>
    </r>
  </si>
  <si>
    <t>Personal und Stellen</t>
  </si>
  <si>
    <t>Stellen</t>
  </si>
  <si>
    <t>Leistungen</t>
  </si>
  <si>
    <r>
      <t>Pflegerische Leistungen gemäss KLV - Klient/innen</t>
    </r>
    <r>
      <rPr>
        <vertAlign val="superscript"/>
        <sz val="10"/>
        <rFont val="Arial"/>
        <family val="2"/>
      </rPr>
      <t>2</t>
    </r>
  </si>
  <si>
    <t>Pflegerische Leistungen gemäss KLV - Stunden</t>
  </si>
  <si>
    <r>
      <t>Pflegerische Leistungen - Akut- &amp; Übergangspflege - Klient/innen</t>
    </r>
    <r>
      <rPr>
        <vertAlign val="superscript"/>
        <sz val="10"/>
        <rFont val="Arial"/>
        <family val="2"/>
      </rPr>
      <t>2, 3</t>
    </r>
  </si>
  <si>
    <r>
      <t>Pflegerische Leistungen - Akut- &amp; Übergangspflege - Stunden</t>
    </r>
    <r>
      <rPr>
        <vertAlign val="superscript"/>
        <sz val="10"/>
        <rFont val="Arial"/>
        <family val="2"/>
      </rPr>
      <t>3</t>
    </r>
  </si>
  <si>
    <r>
      <t>Hauswirtschaftliche und sozialbetreuerische Leistungen - Klient/innen</t>
    </r>
    <r>
      <rPr>
        <vertAlign val="superscript"/>
        <sz val="10"/>
        <rFont val="Arial"/>
        <family val="2"/>
      </rPr>
      <t>2</t>
    </r>
  </si>
  <si>
    <t>Hauswirtschaftliche und sozialbetreuerische Leistungen - Stunden</t>
  </si>
  <si>
    <r>
      <t>Mahlzeitendienst - Klienten</t>
    </r>
    <r>
      <rPr>
        <vertAlign val="superscript"/>
        <sz val="10"/>
        <rFont val="Arial"/>
        <family val="2"/>
      </rPr>
      <t>2</t>
    </r>
  </si>
  <si>
    <t>Mahlzeitendienst - Anzahl</t>
  </si>
  <si>
    <t>Finanzdaten (in 1 000 Franken)</t>
  </si>
  <si>
    <t>Ertrag</t>
  </si>
  <si>
    <t>davon Beiträge Öffentliche Hand</t>
  </si>
  <si>
    <t xml:space="preserve">   Bund (AHV Art. 101bis)</t>
  </si>
  <si>
    <t xml:space="preserve">   Kanton</t>
  </si>
  <si>
    <t xml:space="preserve">   Gemeinde(n)</t>
  </si>
  <si>
    <t xml:space="preserve">   Kirchgemeinde(n)</t>
  </si>
  <si>
    <t xml:space="preserve">   andere (z.B. Gemeindeverband, Bezirk)</t>
  </si>
  <si>
    <t>Aufwand</t>
  </si>
  <si>
    <r>
      <t xml:space="preserve">Kennzahlen </t>
    </r>
    <r>
      <rPr>
        <b/>
        <vertAlign val="superscript"/>
        <sz val="10"/>
        <rFont val="Arial Black"/>
        <family val="2"/>
      </rPr>
      <t>4</t>
    </r>
  </si>
  <si>
    <t>Bruttokosten pro verrechnete Stunde</t>
  </si>
  <si>
    <r>
      <t>Versorgungsdichte (Anzahl Vollzeitstellen auf 
10 000  Einwohner)</t>
    </r>
    <r>
      <rPr>
        <vertAlign val="superscript"/>
        <sz val="10"/>
        <rFont val="Arial"/>
        <family val="2"/>
      </rPr>
      <t>4</t>
    </r>
  </si>
  <si>
    <t>Nutzungsgrad (Anzahl Klienten pro 1 000 Einwohner)</t>
  </si>
  <si>
    <t>Quelle: Spitex-Statistik</t>
  </si>
  <si>
    <r>
      <rPr>
        <vertAlign val="superscript"/>
        <sz val="8"/>
        <rFont val="Arial"/>
        <family val="2"/>
      </rPr>
      <t>1</t>
    </r>
    <r>
      <rPr>
        <sz val="8"/>
        <rFont val="Arial"/>
        <family val="2"/>
      </rPr>
      <t xml:space="preserve"> Selbstständig erwerbende Pflegefachpersonen wurden erstmals 2011 erhoben.</t>
    </r>
  </si>
  <si>
    <r>
      <t>2</t>
    </r>
    <r>
      <rPr>
        <sz val="8"/>
        <rFont val="Arial"/>
        <family val="2"/>
      </rPr>
      <t xml:space="preserve"> Als Klient/in gilt eine Person, die im betreffenden Kalenderjahr mindestens eine Leistung erhalten hat. Bezieht eine Person gleichzeitig pflegerische Leistungen gemäss KLV und hauswirtschaftliche Leistungen, so wird sie in beiden Rubriken, d.h. zweimal eingetragen (d.h. Doppelzählungen möglich!).</t>
    </r>
  </si>
  <si>
    <r>
      <t>3</t>
    </r>
    <r>
      <rPr>
        <sz val="8"/>
        <rFont val="Arial"/>
        <family val="2"/>
      </rPr>
      <t xml:space="preserve"> Die Leistungen für Akut- &amp; Übergangspflege wurden erstmals 2011 erhoben.</t>
    </r>
  </si>
  <si>
    <r>
      <t>4</t>
    </r>
    <r>
      <rPr>
        <sz val="8"/>
        <rFont val="Arial"/>
        <family val="2"/>
      </rPr>
      <t xml:space="preserve"> Die Berechnungen der Kennzahlen erfolgen nur auf den Ergebnissen der gemeinnützigen Spitex-Organisationen.</t>
    </r>
  </si>
  <si>
    <t>Tabelle L5.2.</t>
  </si>
  <si>
    <t>Anzahl Personen und Stellen nach Ausbildung am 31.12.2018</t>
  </si>
  <si>
    <t>Anzahl</t>
  </si>
  <si>
    <t>Prozent</t>
  </si>
  <si>
    <t>Ø Beschäfti-gungsgrad</t>
  </si>
  <si>
    <t xml:space="preserve">Ausbildung </t>
  </si>
  <si>
    <t>Pflegediplom</t>
  </si>
  <si>
    <t>Diplom: Krankenschwester/-pfleger AKP/ GKP/KWS/ PsyKP, Hebamme</t>
  </si>
  <si>
    <t xml:space="preserve">Nachdiplom Gesundheitsschwester/-pfleger </t>
  </si>
  <si>
    <t>Krankenschwester/-pfleger für Gesundheits- und Krankenpflege DN I</t>
  </si>
  <si>
    <t>Krankenschwester/-pfleger für Gesundheits- und Krankenpflege DN II</t>
  </si>
  <si>
    <t>Dipl. Pflegefachfrau / -mann HF</t>
  </si>
  <si>
    <t>Ausbildung in Assistenzpflege</t>
  </si>
  <si>
    <t xml:space="preserve">Fähigkeitsausweis: Krankenpfleger/in FA SRK </t>
  </si>
  <si>
    <t xml:space="preserve">Hauspflege-Diplom </t>
  </si>
  <si>
    <t xml:space="preserve">Hauspflege EFZ, FAGE, Sozialagogen/-innen </t>
  </si>
  <si>
    <t>Pflegeassistent/in, IGSA Stufe II, Betagtenbetreuer/in, Arztgehilfin</t>
  </si>
  <si>
    <t>Pflege- und Betreuungskurse</t>
  </si>
  <si>
    <t>Praktikant/in in Ausbildung</t>
  </si>
  <si>
    <t>Pflege/Betreuungskurse 
(z.B. SRK- Pflegehelfer/innenkurs/-Grundkurs, IGSA Stufe I)</t>
  </si>
  <si>
    <t>Sozial-theraupetische Ausbildung</t>
  </si>
  <si>
    <t>Sozialarbeiter/innen- / Sozialpädagog/innen-Ausbildung mit Diplom</t>
  </si>
  <si>
    <t>Therapeutische Ausbildung mit Diplom (Ergo-, Physiotherapie u.ä.)</t>
  </si>
  <si>
    <t>Andere Ausbildung (kaufmännisch)</t>
  </si>
  <si>
    <t>Ausbildungen und Nachdiplome im Managementbereich 
sowie kfm. Ausbildung</t>
  </si>
  <si>
    <t>Keine spez. Spitex-Ausbildung</t>
  </si>
  <si>
    <t>Keine spezifische Ausbildung in der Hilfe und Pflege</t>
  </si>
  <si>
    <t>Nach Hauptfunktion</t>
  </si>
  <si>
    <t xml:space="preserve">Total </t>
  </si>
  <si>
    <t>Pflege und Hilfe von Klient/innen</t>
  </si>
  <si>
    <t>Leitung</t>
  </si>
  <si>
    <t>Administration</t>
  </si>
  <si>
    <r>
      <rPr>
        <sz val="10"/>
        <rFont val="Arial Black"/>
        <family val="2"/>
      </rPr>
      <t>Tabelle L5.</t>
    </r>
    <r>
      <rPr>
        <b/>
        <sz val="10"/>
        <rFont val="Arial Black"/>
        <family val="2"/>
      </rPr>
      <t>3.</t>
    </r>
  </si>
  <si>
    <t>Dienstleistungen nach Altersgruppen 2018</t>
  </si>
  <si>
    <t>0 - 4</t>
  </si>
  <si>
    <t>5 - 19</t>
  </si>
  <si>
    <t>20 - 64</t>
  </si>
  <si>
    <t>65 - 79</t>
  </si>
  <si>
    <t>80 und älter</t>
  </si>
  <si>
    <t>Klient/innen</t>
  </si>
  <si>
    <r>
      <t>Total</t>
    </r>
    <r>
      <rPr>
        <vertAlign val="superscript"/>
        <sz val="10"/>
        <rFont val="Arial Black"/>
        <family val="2"/>
      </rPr>
      <t xml:space="preserve"> 1</t>
    </r>
  </si>
  <si>
    <t>Pflegerische Leistungen gemäss KLV</t>
  </si>
  <si>
    <t>Pflegerische Leistungen - Akut- und Übergangspflege</t>
  </si>
  <si>
    <t>Hauswirtschaftliche und sozialbetreuerische Leistungen</t>
  </si>
  <si>
    <r>
      <t>Weitere Spitex-Leistungen</t>
    </r>
    <r>
      <rPr>
        <vertAlign val="superscript"/>
        <sz val="10"/>
        <rFont val="Arial"/>
        <family val="2"/>
      </rPr>
      <t>2</t>
    </r>
  </si>
  <si>
    <t>Stunden</t>
  </si>
  <si>
    <t>Stunden pro Klienten</t>
  </si>
  <si>
    <r>
      <t>Total</t>
    </r>
    <r>
      <rPr>
        <vertAlign val="superscript"/>
        <sz val="10"/>
        <rFont val="Arial Black"/>
        <family val="2"/>
      </rPr>
      <t>1</t>
    </r>
  </si>
  <si>
    <r>
      <t>1</t>
    </r>
    <r>
      <rPr>
        <sz val="8"/>
        <rFont val="Arial"/>
        <family val="2"/>
      </rPr>
      <t xml:space="preserve"> Als Klient/in gilt eine Person, die im betreffenden Kalenderjahr mindestens eine Leistung erhalten hat. Bezieht eine Person gleichzeitig pflegerische Leistungen gemäss KLV und hauswirtschaftliche Leistungen, so wird sie in beiden Rubriken, d.h. zweimal eingetragen (d.h. Doppelzählungen möglich!).</t>
    </r>
  </si>
  <si>
    <r>
      <t>2</t>
    </r>
    <r>
      <rPr>
        <sz val="8"/>
        <rFont val="Arial"/>
        <family val="2"/>
      </rPr>
      <t xml:space="preserve"> Ab 2012 werden die weiteren Spitex-Leistungen nicht mehr nach Alterskategorien erhoben.
   Zu den "Weiteren Spitex-Leistungen" gehören hier der Verleih von Krankenmobilien, der Fahrdienst, der Sozialdienst etc.</t>
    </r>
  </si>
  <si>
    <t>Tabelle L5.4.</t>
  </si>
  <si>
    <t>Aufwand und Ertrag nach Einzelpositionen 2018</t>
  </si>
  <si>
    <t>in 1 000 Franken</t>
  </si>
  <si>
    <t>in Prozent</t>
  </si>
  <si>
    <t>Total Ertrag</t>
  </si>
  <si>
    <t>Spitex -Dienstleistungen</t>
  </si>
  <si>
    <t>Pflegerische Leistungen gemäss KLV (inkl. Pflegematerial, 
Medikamente)</t>
  </si>
  <si>
    <t xml:space="preserve">Mahlzeitendienst </t>
  </si>
  <si>
    <t xml:space="preserve">Weitere Spitex-Leistungen </t>
  </si>
  <si>
    <t>Übrige Einnahmen</t>
  </si>
  <si>
    <t>Mitgliederbeiträge</t>
  </si>
  <si>
    <t>Spenden/Legate</t>
  </si>
  <si>
    <t>Andere ( Miet-, Kapitalerträge)</t>
  </si>
  <si>
    <t>Beiträge Öffentliche Hand</t>
  </si>
  <si>
    <t>Kanton</t>
  </si>
  <si>
    <t>Gemeinde(n)</t>
  </si>
  <si>
    <t>Kirchgemeinde(n)</t>
  </si>
  <si>
    <t>andere (z.B. Gemeindeverband, Bezirk)</t>
  </si>
  <si>
    <t>Total Aufwand</t>
  </si>
  <si>
    <t>Personalaufwand</t>
  </si>
  <si>
    <t>Übriger Aufwand</t>
  </si>
  <si>
    <t>- Zahlen betreffen alle Spitex-Organisationen und selbstständig erwerbende 
Pflegefachpersonen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</si>
</sst>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 #\ ###\ ##0_ ;_ * \-#\ ###\ ##0_ ;_ * &quot;.&quot;_ ;_ @_ "/>
    <numFmt numFmtId="165" formatCode="0.0%"/>
    <numFmt numFmtId="166" formatCode="0.0"/>
    <numFmt numFmtId="167" formatCode="_ * #\ ###\ ##0.0_ ;_ * \-#\ ###\ ##0.0_ ;_ * &quot;.&quot;_ ;_ @_ "/>
    <numFmt numFmtId="168" formatCode="#\ ###\ ##0"/>
    <numFmt numFmtId="169" formatCode="_ * #,##0_ ;_ * \-#,##0_ ;_ * &quot;.&quot;_ ;_ @_ "/>
    <numFmt numFmtId="170" formatCode="#\ ###\ ##0\ ;\-#\ ###\ ##0\ ;_ * &quot;.&quot;_ ;_ @_ "/>
    <numFmt numFmtId="171" formatCode="#\ ###\ ##0;\-#\ ###\ ##0;_ * &quot;.&quot;_ ;_ @_ "/>
    <numFmt numFmtId="172" formatCode="#\ ###\ ##0.0;\-#\ ###\ ##0.0;_ * &quot;.&quot;_ ;_ @_ "/>
    <numFmt numFmtId="173" formatCode="#\ ###\ ##0.00;\-#\ ###\ ##0.00;_*\ &quot;.&quot;_ ;_ @_ "/>
    <numFmt numFmtId="174" formatCode="#\ ###\ ##0.00;\-#\ ###\ ##0.00;_ * &quot;.&quot;_ ;_ @_ "/>
    <numFmt numFmtId="175" formatCode="_ * #####\ ###\ ##0.0_ ;_ * \-#####\ ###\ ##0.0_ ;_ * &quot;.&quot;_ ;_ @_ "/>
    <numFmt numFmtId="176" formatCode="_ * #\ ###\ ##0.00_ ;_ * \-#\ ###\ ##0.00_ ;_ * &quot;.&quot;_ ;_ @_ "/>
    <numFmt numFmtId="177" formatCode="#,##0.00_ ;\-#,##0.00\ "/>
    <numFmt numFmtId="178" formatCode="_ * #\ ###\ ##0.0_ ;_ * \-#\ ###\ ##0.00_ ;_ * &quot;.&quot;_ ;_ @_ "/>
    <numFmt numFmtId="179" formatCode="_ * #\ ###\ ##0_ ;_ * \-#\ ###\ ##0.00_ ;_ * &quot;.&quot;_ ;_ @_ "/>
    <numFmt numFmtId="180" formatCode="#\ ###\ ##0;\-#\ ###\ ##0;_*\ &quot;.&quot;_ ;_ @_ "/>
    <numFmt numFmtId="181" formatCode="#,##0.0"/>
    <numFmt numFmtId="182" formatCode="#\ ###\ ##0.0;\-#\ ###\ ##0.0;_*\ &quot;.&quot;_ ;_ @_ "/>
    <numFmt numFmtId="183" formatCode="_ * #,##0_ ;_ * \-#,##0_ ;_ * &quot;-&quot;??_ ;_ @_ "/>
  </numFmts>
  <fonts count="59">
    <font>
      <sz val="11"/>
      <color theme="1"/>
      <name val="Calibri"/>
      <family val="2"/>
      <scheme val="minor"/>
    </font>
    <font>
      <sz val="11"/>
      <color theme="1"/>
      <name val="Calibri"/>
      <family val="2"/>
      <scheme val="minor"/>
    </font>
    <font>
      <sz val="11"/>
      <color theme="0"/>
      <name val="Calibri"/>
      <family val="2"/>
      <scheme val="minor"/>
    </font>
    <font>
      <b/>
      <sz val="11"/>
      <name val="Arial Black"/>
      <family val="2"/>
    </font>
    <font>
      <sz val="11"/>
      <color theme="1"/>
      <name val="Arial Black"/>
      <family val="2"/>
    </font>
    <font>
      <sz val="12"/>
      <color theme="1" tint="0.34998626667073579"/>
      <name val="Arial Black"/>
      <family val="2"/>
    </font>
    <font>
      <b/>
      <sz val="10"/>
      <name val="Arial Black"/>
      <family val="2"/>
    </font>
    <font>
      <sz val="10"/>
      <name val="Arial Black"/>
      <family val="2"/>
    </font>
    <font>
      <b/>
      <sz val="11"/>
      <name val="Arial"/>
      <family val="2"/>
    </font>
    <font>
      <sz val="10"/>
      <color theme="0"/>
      <name val="Arial"/>
      <family val="2"/>
    </font>
    <font>
      <sz val="10"/>
      <name val="Arial"/>
      <family val="2"/>
    </font>
    <font>
      <b/>
      <sz val="10"/>
      <name val="Arial"/>
      <family val="2"/>
    </font>
    <font>
      <sz val="10"/>
      <color theme="0"/>
      <name val="Arial Black"/>
      <family val="2"/>
    </font>
    <font>
      <sz val="9"/>
      <name val="Arial"/>
      <family val="2"/>
    </font>
    <font>
      <b/>
      <sz val="9"/>
      <name val="Arial Black"/>
      <family val="2"/>
    </font>
    <font>
      <b/>
      <sz val="9"/>
      <name val="Arial"/>
      <family val="2"/>
    </font>
    <font>
      <sz val="8"/>
      <name val="Arial"/>
      <family val="2"/>
    </font>
    <font>
      <b/>
      <sz val="10"/>
      <color theme="0"/>
      <name val="Arial Black"/>
      <family val="2"/>
    </font>
    <font>
      <sz val="11"/>
      <name val="Arial Black"/>
      <family val="2"/>
    </font>
    <font>
      <vertAlign val="superscript"/>
      <sz val="11"/>
      <name val="Arial Black"/>
      <family val="2"/>
    </font>
    <font>
      <sz val="11"/>
      <color theme="1" tint="0.34998626667073579"/>
      <name val="Arial Black"/>
      <family val="2"/>
    </font>
    <font>
      <b/>
      <sz val="8"/>
      <name val="Arial"/>
      <family val="2"/>
    </font>
    <font>
      <vertAlign val="superscript"/>
      <sz val="8"/>
      <name val="Arial"/>
      <family val="2"/>
    </font>
    <font>
      <vertAlign val="superscript"/>
      <sz val="10"/>
      <color theme="0"/>
      <name val="Arial Black"/>
      <family val="2"/>
    </font>
    <font>
      <sz val="12"/>
      <color theme="0"/>
      <name val="Arial Black"/>
      <family val="2"/>
    </font>
    <font>
      <b/>
      <vertAlign val="superscript"/>
      <sz val="10"/>
      <name val="Arial Black"/>
      <family val="2"/>
    </font>
    <font>
      <b/>
      <sz val="9"/>
      <color indexed="81"/>
      <name val="Tahoma"/>
      <family val="2"/>
    </font>
    <font>
      <sz val="9"/>
      <color indexed="81"/>
      <name val="Tahoma"/>
      <family val="2"/>
    </font>
    <font>
      <sz val="10"/>
      <color indexed="8"/>
      <name val="Arial"/>
      <family val="2"/>
    </font>
    <font>
      <b/>
      <sz val="11"/>
      <color theme="1" tint="0.34998626667073579"/>
      <name val="Arial Black"/>
      <family val="2"/>
    </font>
    <font>
      <sz val="12"/>
      <color indexed="8"/>
      <name val="Arial"/>
      <family val="2"/>
    </font>
    <font>
      <vertAlign val="superscript"/>
      <sz val="8"/>
      <color theme="0"/>
      <name val="Arial Black"/>
      <family val="2"/>
    </font>
    <font>
      <sz val="8"/>
      <color theme="0"/>
      <name val="Arial Black"/>
      <family val="2"/>
    </font>
    <font>
      <b/>
      <vertAlign val="superscript"/>
      <sz val="11"/>
      <name val="Arial Black"/>
      <family val="2"/>
    </font>
    <font>
      <b/>
      <sz val="10"/>
      <name val="Arial Unicode MS"/>
      <family val="2"/>
    </font>
    <font>
      <sz val="10"/>
      <color theme="1"/>
      <name val="Arial Black"/>
      <family val="2"/>
    </font>
    <font>
      <sz val="10"/>
      <name val="Arial Unicode MS"/>
      <family val="2"/>
    </font>
    <font>
      <sz val="10"/>
      <color theme="1"/>
      <name val="Calibri"/>
      <family val="2"/>
      <scheme val="minor"/>
    </font>
    <font>
      <b/>
      <vertAlign val="superscript"/>
      <sz val="10"/>
      <name val="Arial"/>
      <family val="2"/>
    </font>
    <font>
      <vertAlign val="superscript"/>
      <sz val="9"/>
      <name val="Arial"/>
      <family val="2"/>
    </font>
    <font>
      <vertAlign val="superscript"/>
      <sz val="10"/>
      <name val="Arial"/>
      <family val="2"/>
    </font>
    <font>
      <vertAlign val="superscript"/>
      <sz val="10"/>
      <name val="Arial Black"/>
      <family val="2"/>
    </font>
    <font>
      <b/>
      <sz val="12"/>
      <color indexed="8"/>
      <name val="Arial"/>
      <family val="2"/>
    </font>
    <font>
      <sz val="8"/>
      <color indexed="10"/>
      <name val="Arial"/>
      <family val="2"/>
    </font>
    <font>
      <b/>
      <sz val="8"/>
      <color indexed="10"/>
      <name val="Arial"/>
      <family val="2"/>
    </font>
    <font>
      <sz val="10"/>
      <color rgb="FFFF0000"/>
      <name val="Arial"/>
      <family val="2"/>
    </font>
    <font>
      <sz val="10"/>
      <color theme="1"/>
      <name val="Arial"/>
      <family val="2"/>
    </font>
    <font>
      <sz val="8"/>
      <color theme="1"/>
      <name val="Arial"/>
      <family val="2"/>
    </font>
    <font>
      <sz val="8"/>
      <color theme="1"/>
      <name val="Calibri"/>
      <family val="2"/>
      <scheme val="minor"/>
    </font>
    <font>
      <sz val="9"/>
      <color theme="1"/>
      <name val="Arial"/>
      <family val="2"/>
    </font>
    <font>
      <sz val="11"/>
      <color theme="1"/>
      <name val="Arial"/>
      <family val="2"/>
    </font>
    <font>
      <sz val="9"/>
      <name val="Arial Black"/>
      <family val="2"/>
    </font>
    <font>
      <vertAlign val="superscript"/>
      <sz val="8"/>
      <color theme="1"/>
      <name val="Arial"/>
      <family val="2"/>
    </font>
    <font>
      <b/>
      <sz val="12"/>
      <name val="Arial"/>
      <family val="2"/>
    </font>
    <font>
      <sz val="8"/>
      <name val="Arial Unicode MS"/>
      <family val="2"/>
    </font>
    <font>
      <b/>
      <sz val="8"/>
      <name val="Arial Unicode MS"/>
      <family val="2"/>
    </font>
    <font>
      <b/>
      <sz val="16"/>
      <name val="Arial"/>
      <family val="2"/>
    </font>
    <font>
      <b/>
      <sz val="9"/>
      <color indexed="81"/>
      <name val="Segoe UI"/>
      <family val="2"/>
    </font>
    <font>
      <sz val="9"/>
      <color indexed="81"/>
      <name val="Segoe UI"/>
      <family val="2"/>
    </font>
  </fonts>
  <fills count="3">
    <fill>
      <patternFill patternType="none"/>
    </fill>
    <fill>
      <patternFill patternType="gray125"/>
    </fill>
    <fill>
      <patternFill patternType="solid">
        <fgColor rgb="FF885EA0"/>
        <bgColor indexed="64"/>
      </patternFill>
    </fill>
  </fills>
  <borders count="6">
    <border>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style="hair">
        <color auto="1"/>
      </right>
      <top/>
      <bottom/>
      <diagonal/>
    </border>
  </borders>
  <cellStyleXfs count="3">
    <xf numFmtId="0" fontId="0" fillId="0" borderId="0"/>
    <xf numFmtId="9" fontId="1" fillId="0" borderId="0" applyFont="0" applyFill="0" applyBorder="0" applyAlignment="0" applyProtection="0"/>
    <xf numFmtId="0" fontId="1" fillId="0" borderId="0"/>
  </cellStyleXfs>
  <cellXfs count="572">
    <xf numFmtId="0" fontId="0" fillId="0" borderId="0" xfId="0"/>
    <xf numFmtId="0" fontId="2" fillId="0" borderId="0" xfId="0" applyFont="1"/>
    <xf numFmtId="0" fontId="3" fillId="0" borderId="0" xfId="0" applyFont="1" applyAlignment="1">
      <alignment horizontal="left"/>
    </xf>
    <xf numFmtId="0" fontId="4" fillId="0" borderId="0" xfId="0" applyFont="1"/>
    <xf numFmtId="0" fontId="5" fillId="0" borderId="0" xfId="0" applyFont="1" applyAlignment="1"/>
    <xf numFmtId="0" fontId="6" fillId="0" borderId="0" xfId="0" applyFont="1" applyAlignment="1">
      <alignment horizontal="left"/>
    </xf>
    <xf numFmtId="0" fontId="8" fillId="0" borderId="0" xfId="0" applyFont="1" applyFill="1" applyAlignment="1">
      <alignment horizontal="center" wrapText="1"/>
    </xf>
    <xf numFmtId="0" fontId="9" fillId="0" borderId="0" xfId="0" applyFont="1"/>
    <xf numFmtId="0" fontId="10" fillId="0" borderId="0" xfId="0" applyFont="1" applyBorder="1" applyAlignment="1">
      <alignment horizontal="left"/>
    </xf>
    <xf numFmtId="0" fontId="10" fillId="0" borderId="0" xfId="0" applyFont="1" applyBorder="1"/>
    <xf numFmtId="0" fontId="10" fillId="0" borderId="0" xfId="0" applyFont="1"/>
    <xf numFmtId="0" fontId="11" fillId="0" borderId="0" xfId="0" applyFont="1" applyBorder="1" applyAlignment="1">
      <alignment horizontal="left"/>
    </xf>
    <xf numFmtId="0" fontId="3" fillId="0" borderId="0" xfId="0" applyFont="1" applyBorder="1" applyAlignment="1"/>
    <xf numFmtId="0" fontId="11" fillId="0" borderId="0" xfId="0" applyFont="1" applyBorder="1" applyAlignment="1"/>
    <xf numFmtId="0" fontId="10" fillId="0" borderId="0" xfId="0" applyFont="1" applyBorder="1" applyAlignment="1"/>
    <xf numFmtId="0" fontId="12" fillId="2" borderId="0" xfId="0" applyFont="1" applyFill="1" applyBorder="1" applyAlignment="1">
      <alignment horizontal="left" vertical="center"/>
    </xf>
    <xf numFmtId="0" fontId="12" fillId="2" borderId="0" xfId="0" applyFont="1" applyFill="1" applyBorder="1" applyAlignment="1">
      <alignment horizontal="left" vertical="center" wrapText="1"/>
    </xf>
    <xf numFmtId="0" fontId="13" fillId="0" borderId="0" xfId="0" applyFont="1" applyFill="1" applyBorder="1" applyAlignment="1">
      <alignment horizontal="left" vertical="center"/>
    </xf>
    <xf numFmtId="0" fontId="13" fillId="0" borderId="0" xfId="0" applyFont="1" applyFill="1" applyBorder="1" applyAlignment="1">
      <alignment horizontal="left" vertical="center" wrapText="1"/>
    </xf>
    <xf numFmtId="0" fontId="13" fillId="0" borderId="0" xfId="0" applyFont="1" applyFill="1" applyBorder="1" applyAlignment="1">
      <alignment horizontal="center" vertical="center" wrapText="1"/>
    </xf>
    <xf numFmtId="0" fontId="14" fillId="0" borderId="0" xfId="0" applyFont="1" applyFill="1" applyBorder="1" applyAlignment="1">
      <alignment horizontal="left" vertical="center"/>
    </xf>
    <xf numFmtId="0" fontId="15"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15" fillId="0" borderId="0" xfId="0" applyFont="1" applyFill="1" applyBorder="1" applyAlignment="1">
      <alignment horizontal="center" vertical="center" wrapText="1"/>
    </xf>
    <xf numFmtId="0" fontId="16" fillId="0" borderId="0" xfId="0" applyFont="1" applyFill="1" applyBorder="1" applyAlignment="1">
      <alignment horizontal="left" vertical="center"/>
    </xf>
    <xf numFmtId="0" fontId="16"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0" fontId="17" fillId="2" borderId="0" xfId="2" applyFont="1" applyFill="1" applyBorder="1" applyAlignment="1">
      <alignment vertical="center"/>
    </xf>
    <xf numFmtId="0" fontId="16" fillId="0" borderId="0" xfId="0" applyFont="1" applyAlignment="1">
      <alignment horizontal="left"/>
    </xf>
    <xf numFmtId="0" fontId="16" fillId="0" borderId="0" xfId="0" applyFont="1" applyBorder="1" applyAlignment="1">
      <alignment horizontal="left"/>
    </xf>
    <xf numFmtId="0" fontId="10" fillId="0" borderId="0" xfId="0" applyFont="1" applyAlignment="1">
      <alignment horizontal="left"/>
    </xf>
    <xf numFmtId="0" fontId="11" fillId="0" borderId="0" xfId="0" applyFont="1" applyAlignment="1">
      <alignment horizontal="left"/>
    </xf>
    <xf numFmtId="0" fontId="11" fillId="0" borderId="0" xfId="0" applyFont="1" applyAlignment="1"/>
    <xf numFmtId="0" fontId="10" fillId="0" borderId="0" xfId="0" applyFont="1" applyAlignment="1"/>
    <xf numFmtId="0" fontId="10" fillId="0" borderId="0" xfId="0" applyFont="1" applyAlignment="1">
      <alignment horizontal="left" wrapText="1"/>
    </xf>
    <xf numFmtId="0" fontId="6" fillId="0" borderId="0" xfId="0" applyFont="1" applyFill="1" applyBorder="1" applyAlignment="1">
      <alignment horizontal="left" vertical="center"/>
    </xf>
    <xf numFmtId="164" fontId="6" fillId="0" borderId="0" xfId="0" applyNumberFormat="1" applyFont="1" applyFill="1" applyBorder="1" applyAlignment="1">
      <alignment horizontal="right" vertical="center"/>
    </xf>
    <xf numFmtId="0" fontId="10" fillId="0" borderId="0" xfId="0" applyFont="1" applyFill="1" applyBorder="1" applyAlignment="1">
      <alignment horizontal="left" vertical="center"/>
    </xf>
    <xf numFmtId="164" fontId="10" fillId="0" borderId="0" xfId="0" applyNumberFormat="1" applyFont="1" applyFill="1" applyBorder="1" applyAlignment="1">
      <alignment horizontal="right"/>
    </xf>
    <xf numFmtId="164" fontId="11" fillId="0" borderId="0" xfId="0" applyNumberFormat="1" applyFont="1" applyFill="1" applyBorder="1" applyAlignment="1">
      <alignment horizontal="right" vertical="center"/>
    </xf>
    <xf numFmtId="165" fontId="10" fillId="0" borderId="0" xfId="1" applyNumberFormat="1" applyFont="1"/>
    <xf numFmtId="0" fontId="16" fillId="0" borderId="0" xfId="0" applyFont="1" applyBorder="1" applyAlignment="1"/>
    <xf numFmtId="3" fontId="10" fillId="0" borderId="0" xfId="0" applyNumberFormat="1" applyFont="1"/>
    <xf numFmtId="0" fontId="18" fillId="0" borderId="0" xfId="0" applyFont="1" applyAlignment="1"/>
    <xf numFmtId="0" fontId="20" fillId="0" borderId="0" xfId="0" applyFont="1" applyAlignment="1"/>
    <xf numFmtId="0" fontId="12" fillId="2" borderId="0" xfId="0" applyFont="1" applyFill="1" applyBorder="1" applyAlignment="1">
      <alignment horizontal="right" vertical="center" wrapText="1"/>
    </xf>
    <xf numFmtId="0" fontId="6" fillId="0" borderId="0" xfId="0" applyFont="1" applyFill="1" applyBorder="1" applyAlignment="1">
      <alignment wrapText="1"/>
    </xf>
    <xf numFmtId="3" fontId="21" fillId="0" borderId="0" xfId="0" applyNumberFormat="1" applyFont="1" applyFill="1" applyBorder="1" applyAlignment="1">
      <alignment horizontal="center" vertical="center" wrapText="1"/>
    </xf>
    <xf numFmtId="0" fontId="6" fillId="0" borderId="0" xfId="0" applyFont="1" applyFill="1" applyBorder="1" applyAlignment="1">
      <alignment vertical="center" wrapText="1"/>
    </xf>
    <xf numFmtId="164" fontId="6" fillId="0" borderId="0" xfId="0" applyNumberFormat="1" applyFont="1" applyFill="1" applyBorder="1" applyAlignment="1">
      <alignment horizontal="right" vertical="center" wrapText="1" indent="1"/>
    </xf>
    <xf numFmtId="0" fontId="10" fillId="0" borderId="0" xfId="0" applyFont="1" applyFill="1" applyBorder="1" applyAlignment="1">
      <alignment horizontal="left" vertical="center" wrapText="1"/>
    </xf>
    <xf numFmtId="164" fontId="10" fillId="0" borderId="0" xfId="0" applyNumberFormat="1" applyFont="1" applyFill="1" applyBorder="1" applyAlignment="1">
      <alignment horizontal="right" vertical="center" wrapText="1" indent="1"/>
    </xf>
    <xf numFmtId="0" fontId="10" fillId="0" borderId="0" xfId="0" applyFont="1" applyFill="1" applyBorder="1"/>
    <xf numFmtId="164" fontId="10" fillId="0" borderId="0" xfId="0" applyNumberFormat="1" applyFont="1" applyFill="1" applyBorder="1"/>
    <xf numFmtId="0" fontId="6" fillId="0" borderId="0" xfId="0" applyFont="1" applyFill="1" applyBorder="1" applyAlignment="1"/>
    <xf numFmtId="164" fontId="10" fillId="0" borderId="0" xfId="0" applyNumberFormat="1" applyFont="1" applyFill="1" applyBorder="1" applyAlignment="1">
      <alignment horizontal="right" vertical="center" indent="1"/>
    </xf>
    <xf numFmtId="0" fontId="10" fillId="0" borderId="0" xfId="0" applyFont="1" applyFill="1" applyBorder="1" applyAlignment="1"/>
    <xf numFmtId="0" fontId="10" fillId="0" borderId="0" xfId="0" applyFont="1" applyBorder="1" applyAlignment="1">
      <alignment wrapText="1"/>
    </xf>
    <xf numFmtId="0" fontId="16" fillId="0" borderId="0" xfId="0" applyFont="1" applyBorder="1" applyAlignment="1">
      <alignment wrapText="1"/>
    </xf>
    <xf numFmtId="3" fontId="10" fillId="0" borderId="0" xfId="0" applyNumberFormat="1" applyFont="1" applyFill="1"/>
    <xf numFmtId="0" fontId="16" fillId="0" borderId="0" xfId="0" applyFont="1" applyFill="1" applyBorder="1" applyAlignment="1">
      <alignment horizontal="left"/>
    </xf>
    <xf numFmtId="0" fontId="13" fillId="0" borderId="0" xfId="0" applyFont="1" applyFill="1" applyAlignment="1">
      <alignment horizontal="left"/>
    </xf>
    <xf numFmtId="0" fontId="13" fillId="0" borderId="0" xfId="0" applyFont="1" applyAlignment="1">
      <alignment horizontal="left"/>
    </xf>
    <xf numFmtId="0" fontId="15" fillId="0" borderId="0" xfId="0" applyFont="1" applyAlignment="1">
      <alignment horizontal="left"/>
    </xf>
    <xf numFmtId="0" fontId="12" fillId="2" borderId="0" xfId="0" applyFont="1" applyFill="1" applyBorder="1" applyAlignment="1">
      <alignment horizontal="right" vertical="center"/>
    </xf>
    <xf numFmtId="0" fontId="6" fillId="0" borderId="0" xfId="0" applyFont="1" applyFill="1" applyBorder="1" applyAlignment="1">
      <alignment horizontal="left" vertical="center" wrapText="1"/>
    </xf>
    <xf numFmtId="0" fontId="15" fillId="0" borderId="0" xfId="0" applyFont="1" applyFill="1" applyBorder="1" applyAlignment="1">
      <alignment horizontal="right" vertical="center" wrapText="1" indent="1"/>
    </xf>
    <xf numFmtId="3" fontId="15" fillId="0" borderId="0" xfId="0" applyNumberFormat="1" applyFont="1" applyFill="1" applyBorder="1" applyAlignment="1">
      <alignment horizontal="right" vertical="center" wrapText="1" indent="1"/>
    </xf>
    <xf numFmtId="164" fontId="11" fillId="0" borderId="0" xfId="0" applyNumberFormat="1" applyFont="1" applyFill="1" applyBorder="1" applyAlignment="1">
      <alignment horizontal="right" vertical="center" wrapText="1" indent="1"/>
    </xf>
    <xf numFmtId="0" fontId="11" fillId="0" borderId="0" xfId="0" applyFont="1" applyFill="1" applyBorder="1" applyAlignment="1">
      <alignment horizontal="left" vertical="center"/>
    </xf>
    <xf numFmtId="0" fontId="11" fillId="0" borderId="0" xfId="0" applyFont="1" applyFill="1" applyBorder="1" applyAlignment="1">
      <alignment horizontal="left" vertical="center" wrapText="1"/>
    </xf>
    <xf numFmtId="0" fontId="10" fillId="0" borderId="0" xfId="0" applyFont="1" applyFill="1" applyBorder="1" applyAlignment="1">
      <alignment horizontal="right" vertical="center" wrapText="1" indent="1"/>
    </xf>
    <xf numFmtId="0" fontId="11" fillId="0" borderId="0" xfId="0" applyFont="1" applyFill="1" applyBorder="1" applyAlignment="1">
      <alignment horizontal="right" vertical="center" wrapText="1" indent="1"/>
    </xf>
    <xf numFmtId="0" fontId="16" fillId="0" borderId="0" xfId="0" applyFont="1" applyFill="1"/>
    <xf numFmtId="2" fontId="16" fillId="0" borderId="0" xfId="0" applyNumberFormat="1" applyFont="1" applyFill="1" applyAlignment="1">
      <alignment wrapText="1"/>
    </xf>
    <xf numFmtId="0" fontId="7" fillId="0" borderId="0" xfId="0" applyFont="1" applyFill="1"/>
    <xf numFmtId="164" fontId="13" fillId="0" borderId="0" xfId="0" applyNumberFormat="1" applyFont="1" applyFill="1"/>
    <xf numFmtId="0" fontId="0" fillId="0" borderId="0" xfId="0" applyFill="1"/>
    <xf numFmtId="0" fontId="13" fillId="0" borderId="0" xfId="0" applyFont="1" applyFill="1"/>
    <xf numFmtId="0" fontId="14" fillId="0" borderId="0" xfId="0" applyFont="1" applyFill="1"/>
    <xf numFmtId="164" fontId="14" fillId="0" borderId="0" xfId="0" applyNumberFormat="1" applyFont="1" applyFill="1"/>
    <xf numFmtId="164" fontId="0" fillId="0" borderId="0" xfId="0" applyNumberFormat="1"/>
    <xf numFmtId="0" fontId="13" fillId="0" borderId="1" xfId="0" applyFont="1" applyFill="1" applyBorder="1"/>
    <xf numFmtId="164" fontId="13" fillId="0" borderId="2" xfId="0" applyNumberFormat="1" applyFont="1" applyFill="1" applyBorder="1"/>
    <xf numFmtId="164" fontId="13" fillId="0" borderId="3" xfId="0" applyNumberFormat="1" applyFont="1" applyFill="1" applyBorder="1"/>
    <xf numFmtId="0" fontId="13" fillId="0" borderId="2" xfId="0" applyFont="1" applyFill="1" applyBorder="1"/>
    <xf numFmtId="166" fontId="14" fillId="0" borderId="0" xfId="0" applyNumberFormat="1" applyFont="1" applyFill="1"/>
    <xf numFmtId="167" fontId="14" fillId="0" borderId="0" xfId="0" applyNumberFormat="1" applyFont="1" applyFill="1"/>
    <xf numFmtId="166" fontId="13" fillId="0" borderId="0" xfId="0" applyNumberFormat="1" applyFont="1" applyFill="1"/>
    <xf numFmtId="167" fontId="13" fillId="0" borderId="0" xfId="0" applyNumberFormat="1" applyFont="1" applyFill="1"/>
    <xf numFmtId="166" fontId="13" fillId="0" borderId="1" xfId="0" applyNumberFormat="1" applyFont="1" applyFill="1" applyBorder="1"/>
    <xf numFmtId="167" fontId="13" fillId="0" borderId="2" xfId="0" applyNumberFormat="1" applyFont="1" applyFill="1" applyBorder="1"/>
    <xf numFmtId="167" fontId="13" fillId="0" borderId="3" xfId="0" applyNumberFormat="1" applyFont="1" applyFill="1" applyBorder="1"/>
    <xf numFmtId="166" fontId="13" fillId="0" borderId="2" xfId="0" applyNumberFormat="1" applyFont="1" applyFill="1" applyBorder="1"/>
    <xf numFmtId="164" fontId="15" fillId="0" borderId="0" xfId="0" applyNumberFormat="1" applyFont="1" applyFill="1"/>
    <xf numFmtId="167" fontId="15" fillId="0" borderId="0" xfId="0" applyNumberFormat="1" applyFont="1" applyFill="1"/>
    <xf numFmtId="0" fontId="13" fillId="0" borderId="4" xfId="0" applyFont="1" applyFill="1" applyBorder="1"/>
    <xf numFmtId="167" fontId="13" fillId="0" borderId="4" xfId="0" applyNumberFormat="1" applyFont="1" applyFill="1" applyBorder="1"/>
    <xf numFmtId="3" fontId="0" fillId="0" borderId="0" xfId="0" applyNumberFormat="1" applyAlignment="1">
      <alignment horizontal="right" indent="1"/>
    </xf>
    <xf numFmtId="0" fontId="0" fillId="0" borderId="0" xfId="0" applyAlignment="1">
      <alignment horizontal="left"/>
    </xf>
    <xf numFmtId="2" fontId="10" fillId="0" borderId="0" xfId="0" applyNumberFormat="1" applyFont="1" applyAlignment="1">
      <alignment horizontal="left" wrapText="1"/>
    </xf>
    <xf numFmtId="168" fontId="6" fillId="0" borderId="0" xfId="0" applyNumberFormat="1" applyFont="1" applyFill="1" applyBorder="1" applyAlignment="1">
      <alignment vertical="center" wrapText="1"/>
    </xf>
    <xf numFmtId="168" fontId="11" fillId="0" borderId="0" xfId="0" applyNumberFormat="1" applyFont="1" applyFill="1" applyBorder="1" applyAlignment="1">
      <alignment vertical="center" wrapText="1"/>
    </xf>
    <xf numFmtId="168" fontId="10" fillId="0" borderId="0" xfId="0" applyNumberFormat="1" applyFont="1" applyFill="1" applyBorder="1" applyAlignment="1">
      <alignment horizontal="left"/>
    </xf>
    <xf numFmtId="168" fontId="6" fillId="0" borderId="0" xfId="0" applyNumberFormat="1" applyFont="1" applyFill="1" applyBorder="1" applyAlignment="1">
      <alignment horizontal="left" vertical="center" wrapText="1"/>
    </xf>
    <xf numFmtId="168" fontId="6" fillId="0" borderId="0" xfId="0" applyNumberFormat="1" applyFont="1" applyFill="1" applyBorder="1" applyAlignment="1">
      <alignment horizontal="right" wrapText="1" indent="1"/>
    </xf>
    <xf numFmtId="168" fontId="10" fillId="0" borderId="0" xfId="0" applyNumberFormat="1" applyFont="1" applyFill="1" applyBorder="1" applyAlignment="1">
      <alignment horizontal="left" vertical="center" wrapText="1"/>
    </xf>
    <xf numFmtId="168" fontId="10" fillId="0" borderId="0" xfId="0" applyNumberFormat="1" applyFont="1" applyFill="1" applyBorder="1" applyAlignment="1">
      <alignment horizontal="right" wrapText="1" indent="1"/>
    </xf>
    <xf numFmtId="168" fontId="11" fillId="0" borderId="0" xfId="0" applyNumberFormat="1" applyFont="1" applyFill="1" applyBorder="1" applyAlignment="1">
      <alignment horizontal="left" vertical="center" wrapText="1"/>
    </xf>
    <xf numFmtId="168" fontId="13" fillId="0" borderId="0" xfId="0" applyNumberFormat="1" applyFont="1" applyFill="1" applyBorder="1" applyAlignment="1">
      <alignment horizontal="left" vertical="center" wrapText="1"/>
    </xf>
    <xf numFmtId="168" fontId="13" fillId="0" borderId="0" xfId="0" applyNumberFormat="1" applyFont="1" applyFill="1" applyBorder="1" applyAlignment="1">
      <alignment horizontal="right" wrapText="1" indent="1"/>
    </xf>
    <xf numFmtId="0" fontId="0" fillId="0" borderId="0" xfId="0" applyBorder="1" applyAlignment="1">
      <alignment horizontal="left"/>
    </xf>
    <xf numFmtId="0" fontId="16" fillId="0" borderId="0" xfId="0" quotePrefix="1" applyFont="1" applyBorder="1" applyAlignment="1"/>
    <xf numFmtId="0" fontId="22" fillId="0" borderId="0" xfId="0" applyFont="1" applyFill="1" applyBorder="1" applyAlignment="1">
      <alignment horizontal="left"/>
    </xf>
    <xf numFmtId="0" fontId="10" fillId="0" borderId="0" xfId="0" applyFont="1" applyFill="1" applyAlignment="1"/>
    <xf numFmtId="0" fontId="16" fillId="0" borderId="0" xfId="0" applyFont="1" applyFill="1" applyAlignment="1"/>
    <xf numFmtId="0" fontId="28" fillId="0" borderId="0" xfId="0" applyFont="1" applyFill="1" applyBorder="1" applyAlignment="1"/>
    <xf numFmtId="0" fontId="29" fillId="0" borderId="0" xfId="0" applyFont="1" applyAlignment="1">
      <alignment horizontal="left"/>
    </xf>
    <xf numFmtId="0" fontId="30" fillId="0" borderId="0" xfId="0" applyFont="1" applyFill="1" applyBorder="1" applyAlignment="1">
      <alignment vertical="center"/>
    </xf>
    <xf numFmtId="0" fontId="10" fillId="0" borderId="0" xfId="0" applyNumberFormat="1" applyFont="1" applyFill="1" applyBorder="1" applyAlignment="1">
      <alignment horizontal="right" vertical="center"/>
    </xf>
    <xf numFmtId="0" fontId="10" fillId="0" borderId="0" xfId="0" applyNumberFormat="1" applyFont="1" applyFill="1" applyBorder="1" applyAlignment="1">
      <alignment horizontal="right" vertical="center" wrapText="1"/>
    </xf>
    <xf numFmtId="0" fontId="11" fillId="0" borderId="0" xfId="0" applyFont="1" applyFill="1" applyBorder="1" applyAlignment="1">
      <alignment vertical="center" wrapText="1"/>
    </xf>
    <xf numFmtId="1" fontId="6" fillId="0" borderId="0" xfId="0" applyNumberFormat="1" applyFont="1" applyFill="1" applyBorder="1" applyAlignment="1">
      <alignment horizontal="center" wrapText="1"/>
    </xf>
    <xf numFmtId="166" fontId="10" fillId="0" borderId="0" xfId="0" applyNumberFormat="1" applyFont="1" applyFill="1" applyBorder="1" applyAlignment="1">
      <alignment horizontal="center" wrapText="1"/>
    </xf>
    <xf numFmtId="168" fontId="10" fillId="0" borderId="0" xfId="0" applyNumberFormat="1" applyFont="1" applyFill="1" applyBorder="1" applyAlignment="1">
      <alignment vertical="center"/>
    </xf>
    <xf numFmtId="166" fontId="10" fillId="0" borderId="0" xfId="0" applyNumberFormat="1" applyFont="1" applyFill="1" applyBorder="1" applyAlignment="1">
      <alignment horizontal="right" wrapText="1" indent="1"/>
    </xf>
    <xf numFmtId="168" fontId="10" fillId="0" borderId="0" xfId="0" applyNumberFormat="1" applyFont="1" applyFill="1" applyBorder="1" applyAlignment="1"/>
    <xf numFmtId="166" fontId="10" fillId="0" borderId="0" xfId="0" applyNumberFormat="1" applyFont="1" applyFill="1" applyBorder="1" applyAlignment="1">
      <alignment horizontal="center"/>
    </xf>
    <xf numFmtId="168" fontId="6" fillId="0" borderId="0" xfId="0" applyNumberFormat="1" applyFont="1" applyFill="1" applyBorder="1" applyAlignment="1">
      <alignment vertical="top"/>
    </xf>
    <xf numFmtId="168" fontId="10" fillId="0" borderId="0" xfId="0" applyNumberFormat="1" applyFont="1" applyFill="1" applyBorder="1" applyAlignment="1">
      <alignment horizontal="right" vertical="center"/>
    </xf>
    <xf numFmtId="168" fontId="10" fillId="0" borderId="0" xfId="0" applyNumberFormat="1" applyFont="1" applyFill="1" applyBorder="1" applyAlignment="1">
      <alignment horizontal="right" vertical="center" wrapText="1"/>
    </xf>
    <xf numFmtId="166" fontId="10" fillId="0" borderId="0" xfId="0" applyNumberFormat="1" applyFont="1" applyFill="1" applyBorder="1" applyAlignment="1">
      <alignment horizontal="center" vertical="center"/>
    </xf>
    <xf numFmtId="168" fontId="11" fillId="0" borderId="0" xfId="0" applyNumberFormat="1" applyFont="1" applyFill="1" applyBorder="1" applyAlignment="1">
      <alignment vertical="center"/>
    </xf>
    <xf numFmtId="168" fontId="6" fillId="0" borderId="0" xfId="0" applyNumberFormat="1" applyFont="1" applyFill="1" applyBorder="1" applyAlignment="1">
      <alignment vertical="center"/>
    </xf>
    <xf numFmtId="0" fontId="10" fillId="0" borderId="0" xfId="0" applyFont="1" applyBorder="1" applyAlignment="1">
      <alignment horizontal="right" wrapText="1"/>
    </xf>
    <xf numFmtId="168" fontId="10" fillId="0" borderId="0" xfId="0" applyNumberFormat="1" applyFont="1" applyFill="1" applyBorder="1" applyAlignment="1">
      <alignment horizontal="left" vertical="center"/>
    </xf>
    <xf numFmtId="3" fontId="10" fillId="0" borderId="0" xfId="0" applyNumberFormat="1" applyFont="1" applyAlignment="1">
      <alignment horizontal="right" indent="1"/>
    </xf>
    <xf numFmtId="0" fontId="6" fillId="0" borderId="0" xfId="0" applyFont="1" applyFill="1" applyAlignment="1">
      <alignment wrapText="1"/>
    </xf>
    <xf numFmtId="0" fontId="0" fillId="0" borderId="0" xfId="0" applyAlignment="1"/>
    <xf numFmtId="3" fontId="0" fillId="0" borderId="0" xfId="0" applyNumberFormat="1" applyAlignment="1">
      <alignment horizontal="left"/>
    </xf>
    <xf numFmtId="168" fontId="34" fillId="0" borderId="0" xfId="0" applyNumberFormat="1" applyFont="1" applyFill="1" applyBorder="1" applyAlignment="1">
      <alignment horizontal="right" vertical="center" wrapText="1" indent="1"/>
    </xf>
    <xf numFmtId="168" fontId="10" fillId="0" borderId="0" xfId="0" applyNumberFormat="1" applyFont="1" applyFill="1" applyBorder="1" applyAlignment="1">
      <alignment horizontal="right" indent="1"/>
    </xf>
    <xf numFmtId="168" fontId="14" fillId="0" borderId="0" xfId="0" applyNumberFormat="1" applyFont="1" applyFill="1" applyBorder="1" applyAlignment="1">
      <alignment horizontal="left" vertical="center" wrapText="1"/>
    </xf>
    <xf numFmtId="164" fontId="14" fillId="0" borderId="0" xfId="0" applyNumberFormat="1" applyFont="1" applyFill="1" applyBorder="1" applyAlignment="1">
      <alignment horizontal="right" wrapText="1" indent="1"/>
    </xf>
    <xf numFmtId="164" fontId="13" fillId="0" borderId="0" xfId="0" applyNumberFormat="1" applyFont="1" applyFill="1" applyBorder="1" applyAlignment="1">
      <alignment horizontal="right" wrapText="1" indent="1"/>
    </xf>
    <xf numFmtId="164" fontId="34" fillId="0" borderId="0" xfId="0" applyNumberFormat="1" applyFont="1" applyFill="1" applyBorder="1" applyAlignment="1">
      <alignment horizontal="right" vertical="center" wrapText="1" indent="1"/>
    </xf>
    <xf numFmtId="164" fontId="10" fillId="0" borderId="0" xfId="0" applyNumberFormat="1" applyFont="1" applyFill="1" applyBorder="1" applyAlignment="1">
      <alignment horizontal="right" indent="1"/>
    </xf>
    <xf numFmtId="164" fontId="10" fillId="0" borderId="0" xfId="0" applyNumberFormat="1" applyFont="1" applyFill="1" applyBorder="1" applyAlignment="1">
      <alignment horizontal="left"/>
    </xf>
    <xf numFmtId="0" fontId="16" fillId="0" borderId="0" xfId="0" quotePrefix="1" applyFont="1" applyAlignment="1">
      <alignment horizontal="left"/>
    </xf>
    <xf numFmtId="0" fontId="22" fillId="0" borderId="0" xfId="0" applyFont="1" applyAlignment="1">
      <alignment horizontal="left"/>
    </xf>
    <xf numFmtId="0" fontId="6" fillId="0" borderId="0" xfId="0" applyFont="1" applyFill="1" applyAlignment="1">
      <alignment horizontal="left"/>
    </xf>
    <xf numFmtId="0" fontId="21" fillId="0" borderId="0" xfId="0" applyFont="1" applyFill="1" applyAlignment="1">
      <alignment horizontal="center" wrapText="1"/>
    </xf>
    <xf numFmtId="0" fontId="6" fillId="0" borderId="0" xfId="0" applyFont="1" applyFill="1" applyBorder="1" applyAlignment="1">
      <alignment horizontal="left"/>
    </xf>
    <xf numFmtId="3" fontId="11" fillId="0" borderId="0" xfId="0" applyNumberFormat="1" applyFont="1" applyFill="1" applyBorder="1" applyAlignment="1">
      <alignment horizontal="left" vertical="center"/>
    </xf>
    <xf numFmtId="3" fontId="10" fillId="0" borderId="0" xfId="0" applyNumberFormat="1" applyFont="1" applyFill="1" applyBorder="1" applyAlignment="1">
      <alignment horizontal="right" indent="1"/>
    </xf>
    <xf numFmtId="3" fontId="10" fillId="0" borderId="0" xfId="0" applyNumberFormat="1" applyFont="1" applyFill="1" applyBorder="1" applyAlignment="1">
      <alignment horizontal="left"/>
    </xf>
    <xf numFmtId="164" fontId="6" fillId="0" borderId="0" xfId="0" applyNumberFormat="1" applyFont="1" applyFill="1" applyBorder="1" applyAlignment="1"/>
    <xf numFmtId="164" fontId="6" fillId="0" borderId="0" xfId="0" applyNumberFormat="1" applyFont="1" applyFill="1" applyBorder="1" applyAlignment="1">
      <alignment wrapText="1"/>
    </xf>
    <xf numFmtId="164" fontId="10" fillId="0" borderId="0" xfId="0" applyNumberFormat="1" applyFont="1" applyFill="1" applyBorder="1" applyAlignment="1"/>
    <xf numFmtId="164" fontId="10" fillId="0" borderId="0" xfId="0" applyNumberFormat="1" applyFont="1" applyFill="1" applyBorder="1" applyAlignment="1">
      <alignment wrapText="1"/>
    </xf>
    <xf numFmtId="168" fontId="10" fillId="0" borderId="0" xfId="0" applyNumberFormat="1" applyFont="1" applyFill="1" applyBorder="1" applyAlignment="1">
      <alignment wrapText="1"/>
    </xf>
    <xf numFmtId="0" fontId="6" fillId="0" borderId="0" xfId="0" applyFont="1" applyFill="1" applyBorder="1" applyAlignment="1">
      <alignment vertical="center"/>
    </xf>
    <xf numFmtId="164" fontId="11" fillId="0" borderId="0" xfId="0" applyNumberFormat="1" applyFont="1" applyFill="1" applyBorder="1" applyAlignment="1">
      <alignment vertical="center"/>
    </xf>
    <xf numFmtId="0" fontId="22" fillId="0" borderId="0" xfId="0" applyFont="1" applyBorder="1" applyAlignment="1">
      <alignment horizontal="left"/>
    </xf>
    <xf numFmtId="0" fontId="35" fillId="0" borderId="0" xfId="0" applyFont="1" applyAlignment="1">
      <alignment horizontal="left"/>
    </xf>
    <xf numFmtId="168" fontId="0" fillId="0" borderId="0" xfId="0" applyNumberFormat="1" applyAlignment="1">
      <alignment horizontal="right" indent="1"/>
    </xf>
    <xf numFmtId="168" fontId="29" fillId="0" borderId="0" xfId="0" applyNumberFormat="1" applyFont="1" applyAlignment="1">
      <alignment horizontal="left"/>
    </xf>
    <xf numFmtId="3" fontId="10" fillId="0" borderId="0" xfId="0" applyNumberFormat="1" applyFont="1" applyAlignment="1">
      <alignment horizontal="left" wrapText="1"/>
    </xf>
    <xf numFmtId="168" fontId="6" fillId="0" borderId="0" xfId="0" applyNumberFormat="1" applyFont="1" applyFill="1" applyBorder="1" applyAlignment="1">
      <alignment horizontal="right" vertical="center" wrapText="1" indent="1"/>
    </xf>
    <xf numFmtId="168" fontId="35" fillId="0" borderId="0" xfId="0" applyNumberFormat="1" applyFont="1" applyFill="1" applyBorder="1" applyAlignment="1">
      <alignment horizontal="right" indent="1"/>
    </xf>
    <xf numFmtId="168" fontId="35" fillId="0" borderId="0" xfId="0" applyNumberFormat="1" applyFont="1" applyFill="1" applyBorder="1" applyAlignment="1">
      <alignment horizontal="left"/>
    </xf>
    <xf numFmtId="164" fontId="6" fillId="0" borderId="0" xfId="0" applyNumberFormat="1" applyFont="1" applyFill="1" applyBorder="1" applyAlignment="1">
      <alignment horizontal="left" vertical="center" wrapText="1"/>
    </xf>
    <xf numFmtId="164" fontId="6" fillId="0" borderId="0" xfId="0" applyNumberFormat="1" applyFont="1" applyFill="1" applyBorder="1" applyAlignment="1">
      <alignment horizontal="right" wrapText="1" indent="1"/>
    </xf>
    <xf numFmtId="164" fontId="34" fillId="0" borderId="0" xfId="0" applyNumberFormat="1" applyFont="1" applyFill="1" applyBorder="1" applyAlignment="1">
      <alignment horizontal="left" vertical="center" wrapText="1"/>
    </xf>
    <xf numFmtId="164" fontId="34" fillId="0" borderId="0" xfId="0" applyNumberFormat="1" applyFont="1" applyFill="1" applyBorder="1" applyAlignment="1">
      <alignment horizontal="right" wrapText="1" indent="1"/>
    </xf>
    <xf numFmtId="164" fontId="10" fillId="0" borderId="0" xfId="0" applyNumberFormat="1" applyFont="1" applyFill="1" applyBorder="1" applyAlignment="1">
      <alignment horizontal="left" vertical="center" wrapText="1"/>
    </xf>
    <xf numFmtId="164" fontId="10" fillId="0" borderId="0" xfId="0" applyNumberFormat="1" applyFont="1" applyFill="1" applyBorder="1" applyAlignment="1">
      <alignment horizontal="right" wrapText="1" indent="1"/>
    </xf>
    <xf numFmtId="164" fontId="36" fillId="0" borderId="0" xfId="0" applyNumberFormat="1" applyFont="1" applyFill="1" applyBorder="1" applyAlignment="1">
      <alignment horizontal="right" wrapText="1" indent="1"/>
    </xf>
    <xf numFmtId="3" fontId="0" fillId="0" borderId="0" xfId="0" applyNumberFormat="1"/>
    <xf numFmtId="164" fontId="7" fillId="0" borderId="0" xfId="0" applyNumberFormat="1" applyFont="1" applyFill="1" applyBorder="1" applyAlignment="1">
      <alignment horizontal="right" indent="1"/>
    </xf>
    <xf numFmtId="164" fontId="7" fillId="0" borderId="0" xfId="0" applyNumberFormat="1" applyFont="1" applyFill="1" applyBorder="1" applyAlignment="1">
      <alignment horizontal="left"/>
    </xf>
    <xf numFmtId="3" fontId="0" fillId="0" borderId="0" xfId="0" applyNumberFormat="1" applyBorder="1" applyAlignment="1">
      <alignment horizontal="left"/>
    </xf>
    <xf numFmtId="164" fontId="34" fillId="0" borderId="0" xfId="0" applyNumberFormat="1" applyFont="1" applyFill="1" applyBorder="1" applyAlignment="1">
      <alignment vertical="center" wrapText="1"/>
    </xf>
    <xf numFmtId="164" fontId="34" fillId="0" borderId="0" xfId="0" applyNumberFormat="1" applyFont="1" applyFill="1" applyBorder="1" applyAlignment="1">
      <alignment vertical="center"/>
    </xf>
    <xf numFmtId="168" fontId="0" fillId="0" borderId="0" xfId="0" applyNumberFormat="1" applyFill="1" applyAlignment="1">
      <alignment horizontal="right" indent="1"/>
    </xf>
    <xf numFmtId="3" fontId="0" fillId="0" borderId="0" xfId="0" applyNumberFormat="1" applyFill="1" applyAlignment="1">
      <alignment horizontal="left"/>
    </xf>
    <xf numFmtId="2" fontId="16" fillId="0" borderId="0" xfId="0" applyNumberFormat="1" applyFont="1" applyFill="1" applyBorder="1" applyAlignment="1">
      <alignment horizontal="left" wrapText="1"/>
    </xf>
    <xf numFmtId="0" fontId="34" fillId="0" borderId="0" xfId="0" applyFont="1" applyFill="1" applyBorder="1" applyAlignment="1">
      <alignment vertical="center" wrapText="1"/>
    </xf>
    <xf numFmtId="168" fontId="37" fillId="0" borderId="0" xfId="0" applyNumberFormat="1" applyFont="1" applyFill="1" applyBorder="1" applyAlignment="1">
      <alignment horizontal="right" indent="1"/>
    </xf>
    <xf numFmtId="168" fontId="37" fillId="0" borderId="0" xfId="0" applyNumberFormat="1" applyFont="1" applyFill="1" applyBorder="1" applyAlignment="1">
      <alignment horizontal="left"/>
    </xf>
    <xf numFmtId="0" fontId="0" fillId="0" borderId="0" xfId="0" applyFill="1" applyBorder="1"/>
    <xf numFmtId="0" fontId="0" fillId="0" borderId="0" xfId="0" applyFill="1" applyBorder="1" applyAlignment="1">
      <alignment horizontal="left"/>
    </xf>
    <xf numFmtId="0" fontId="34" fillId="0" borderId="0" xfId="0" applyFont="1" applyFill="1" applyBorder="1" applyAlignment="1">
      <alignment vertical="center"/>
    </xf>
    <xf numFmtId="164" fontId="6" fillId="0" borderId="0" xfId="0" applyNumberFormat="1" applyFont="1" applyFill="1" applyBorder="1" applyAlignment="1">
      <alignment horizontal="left" vertical="center"/>
    </xf>
    <xf numFmtId="164" fontId="11" fillId="0" borderId="0" xfId="0" applyNumberFormat="1" applyFont="1" applyFill="1" applyBorder="1" applyAlignment="1">
      <alignment horizontal="left" vertical="center"/>
    </xf>
    <xf numFmtId="164" fontId="11" fillId="0" borderId="0" xfId="0" applyNumberFormat="1" applyFont="1" applyFill="1" applyBorder="1" applyAlignment="1">
      <alignment horizontal="left" vertical="center" wrapText="1"/>
    </xf>
    <xf numFmtId="164" fontId="11" fillId="0" borderId="0" xfId="0" applyNumberFormat="1" applyFont="1" applyFill="1" applyBorder="1" applyAlignment="1">
      <alignment horizontal="right" wrapText="1" indent="1"/>
    </xf>
    <xf numFmtId="164" fontId="10" fillId="0" borderId="0" xfId="0" applyNumberFormat="1" applyFont="1" applyFill="1" applyBorder="1" applyAlignment="1">
      <alignment horizontal="left" vertical="center"/>
    </xf>
    <xf numFmtId="164" fontId="6" fillId="0" borderId="0" xfId="0" applyNumberFormat="1" applyFont="1" applyFill="1" applyBorder="1" applyAlignment="1">
      <alignment vertical="center"/>
    </xf>
    <xf numFmtId="164" fontId="11" fillId="0" borderId="0" xfId="0" applyNumberFormat="1" applyFont="1" applyFill="1" applyBorder="1" applyAlignment="1">
      <alignment vertical="center" wrapText="1"/>
    </xf>
    <xf numFmtId="168" fontId="4" fillId="0" borderId="0" xfId="0" applyNumberFormat="1" applyFont="1" applyAlignment="1">
      <alignment horizontal="right" indent="1"/>
    </xf>
    <xf numFmtId="2" fontId="10" fillId="0" borderId="0" xfId="0" applyNumberFormat="1" applyFont="1" applyAlignment="1">
      <alignment horizontal="right" wrapText="1"/>
    </xf>
    <xf numFmtId="168" fontId="11" fillId="0" borderId="0" xfId="0" applyNumberFormat="1" applyFont="1" applyFill="1" applyBorder="1" applyAlignment="1">
      <alignment horizontal="right" vertical="center" wrapText="1" indent="1"/>
    </xf>
    <xf numFmtId="168" fontId="11" fillId="0" borderId="0" xfId="0" applyNumberFormat="1" applyFont="1" applyFill="1" applyBorder="1" applyAlignment="1">
      <alignment horizontal="right" wrapText="1" indent="1"/>
    </xf>
    <xf numFmtId="164" fontId="10" fillId="0" borderId="2" xfId="0" applyNumberFormat="1" applyFont="1" applyFill="1" applyBorder="1" applyAlignment="1">
      <alignment horizontal="right" wrapText="1" indent="1"/>
    </xf>
    <xf numFmtId="0" fontId="10" fillId="0" borderId="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1" fillId="0" borderId="0" xfId="0" applyFont="1" applyFill="1" applyBorder="1" applyAlignment="1">
      <alignment vertical="center"/>
    </xf>
    <xf numFmtId="0" fontId="13" fillId="0" borderId="0" xfId="0" applyFont="1"/>
    <xf numFmtId="164" fontId="36" fillId="0" borderId="2" xfId="0" applyNumberFormat="1" applyFont="1" applyFill="1" applyBorder="1" applyAlignment="1">
      <alignment horizontal="right" wrapText="1" indent="1"/>
    </xf>
    <xf numFmtId="3" fontId="13" fillId="0" borderId="0" xfId="0" applyNumberFormat="1" applyFont="1"/>
    <xf numFmtId="3" fontId="10" fillId="0" borderId="0" xfId="0" applyNumberFormat="1" applyFont="1" applyAlignment="1">
      <alignment horizontal="left"/>
    </xf>
    <xf numFmtId="0" fontId="10" fillId="0" borderId="1" xfId="0" applyFont="1" applyFill="1" applyBorder="1" applyAlignment="1">
      <alignment horizontal="left" vertical="center"/>
    </xf>
    <xf numFmtId="0" fontId="10" fillId="0" borderId="2" xfId="0" applyFont="1" applyFill="1" applyBorder="1" applyAlignment="1">
      <alignment horizontal="left" vertical="center"/>
    </xf>
    <xf numFmtId="3" fontId="13" fillId="0" borderId="0" xfId="0" applyNumberFormat="1" applyFont="1" applyAlignment="1">
      <alignment horizontal="right"/>
    </xf>
    <xf numFmtId="168" fontId="0" fillId="0" borderId="0" xfId="0" applyNumberFormat="1" applyAlignment="1">
      <alignment horizontal="left"/>
    </xf>
    <xf numFmtId="0" fontId="35" fillId="0" borderId="0" xfId="0" applyFont="1"/>
    <xf numFmtId="3" fontId="16" fillId="0" borderId="0" xfId="0" applyNumberFormat="1" applyFont="1" applyFill="1" applyBorder="1" applyAlignment="1">
      <alignment horizontal="left" vertical="center" wrapText="1"/>
    </xf>
    <xf numFmtId="3" fontId="16" fillId="0" borderId="0" xfId="0" applyNumberFormat="1" applyFont="1" applyFill="1" applyBorder="1" applyAlignment="1">
      <alignment horizontal="center" vertical="center" wrapText="1"/>
    </xf>
    <xf numFmtId="0" fontId="6" fillId="0" borderId="0" xfId="0" applyFont="1" applyFill="1" applyBorder="1" applyAlignment="1">
      <alignment horizontal="left" wrapText="1"/>
    </xf>
    <xf numFmtId="168" fontId="6" fillId="0" borderId="0" xfId="0" applyNumberFormat="1" applyFont="1" applyFill="1" applyBorder="1" applyAlignment="1">
      <alignment horizontal="right" wrapText="1"/>
    </xf>
    <xf numFmtId="168" fontId="11" fillId="0" borderId="0" xfId="0" applyNumberFormat="1" applyFont="1" applyFill="1" applyBorder="1" applyAlignment="1">
      <alignment horizontal="right" wrapText="1"/>
    </xf>
    <xf numFmtId="164" fontId="10" fillId="0" borderId="0" xfId="0" applyNumberFormat="1" applyFont="1" applyFill="1" applyBorder="1" applyAlignment="1">
      <alignment horizontal="right" wrapText="1"/>
    </xf>
    <xf numFmtId="2" fontId="0" fillId="0" borderId="0" xfId="0" applyNumberFormat="1" applyAlignment="1">
      <alignment horizontal="left" wrapText="1"/>
    </xf>
    <xf numFmtId="168" fontId="11" fillId="0" borderId="0" xfId="0" applyNumberFormat="1" applyFont="1" applyFill="1" applyBorder="1" applyAlignment="1">
      <alignment horizontal="right" vertical="center"/>
    </xf>
    <xf numFmtId="168" fontId="6" fillId="0" borderId="0" xfId="0" applyNumberFormat="1" applyFont="1" applyFill="1" applyBorder="1" applyAlignment="1">
      <alignment horizontal="left" vertical="center"/>
    </xf>
    <xf numFmtId="168" fontId="6" fillId="0" borderId="0" xfId="0" applyNumberFormat="1" applyFont="1" applyFill="1" applyBorder="1" applyAlignment="1">
      <alignment horizontal="right"/>
    </xf>
    <xf numFmtId="168" fontId="11" fillId="0" borderId="0" xfId="0" applyNumberFormat="1" applyFont="1" applyFill="1" applyBorder="1" applyAlignment="1">
      <alignment horizontal="left" vertical="center"/>
    </xf>
    <xf numFmtId="168" fontId="11" fillId="0" borderId="0" xfId="0" applyNumberFormat="1" applyFont="1" applyFill="1" applyBorder="1" applyAlignment="1">
      <alignment horizontal="right"/>
    </xf>
    <xf numFmtId="168" fontId="10" fillId="0" borderId="0" xfId="0" applyNumberFormat="1" applyFont="1" applyFill="1" applyBorder="1" applyAlignment="1">
      <alignment horizontal="right"/>
    </xf>
    <xf numFmtId="0" fontId="13" fillId="0" borderId="0" xfId="0" quotePrefix="1" applyFont="1" applyAlignment="1">
      <alignment horizontal="left"/>
    </xf>
    <xf numFmtId="0" fontId="39" fillId="0" borderId="0" xfId="0" applyFont="1" applyFill="1" applyAlignment="1">
      <alignment horizontal="left"/>
    </xf>
    <xf numFmtId="0" fontId="39" fillId="0" borderId="0" xfId="0" applyFont="1" applyFill="1" applyBorder="1" applyAlignment="1">
      <alignment horizontal="left"/>
    </xf>
    <xf numFmtId="3" fontId="0" fillId="0" borderId="0" xfId="0" applyNumberFormat="1" applyAlignment="1"/>
    <xf numFmtId="3" fontId="11" fillId="0" borderId="0" xfId="0" applyNumberFormat="1" applyFont="1" applyFill="1" applyBorder="1" applyAlignment="1">
      <alignment horizontal="right" vertical="center" wrapText="1" indent="1"/>
    </xf>
    <xf numFmtId="3" fontId="16" fillId="0" borderId="0" xfId="0" applyNumberFormat="1" applyFont="1"/>
    <xf numFmtId="2" fontId="16" fillId="0" borderId="0" xfId="0" applyNumberFormat="1" applyFont="1" applyFill="1" applyBorder="1" applyAlignment="1">
      <alignment horizontal="left" vertical="center" wrapText="1"/>
    </xf>
    <xf numFmtId="3" fontId="16" fillId="0" borderId="0" xfId="0" applyNumberFormat="1" applyFont="1" applyFill="1" applyBorder="1" applyAlignment="1">
      <alignment vertical="center" wrapText="1"/>
    </xf>
    <xf numFmtId="0" fontId="7" fillId="0" borderId="0" xfId="0" applyFont="1" applyFill="1" applyBorder="1" applyAlignment="1">
      <alignment vertical="center"/>
    </xf>
    <xf numFmtId="0" fontId="7" fillId="0" borderId="0" xfId="0" applyFont="1" applyFill="1" applyBorder="1" applyAlignment="1">
      <alignment vertical="center" wrapText="1"/>
    </xf>
    <xf numFmtId="3" fontId="13" fillId="0" borderId="0" xfId="0" applyNumberFormat="1" applyFont="1" applyFill="1" applyBorder="1" applyAlignment="1">
      <alignment horizontal="right" vertical="center" wrapText="1" indent="1"/>
    </xf>
    <xf numFmtId="3" fontId="13" fillId="0" borderId="0" xfId="0" applyNumberFormat="1" applyFont="1" applyFill="1" applyBorder="1" applyAlignment="1">
      <alignment horizontal="left"/>
    </xf>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7" fillId="0" borderId="0" xfId="0" applyFont="1" applyFill="1" applyBorder="1" applyAlignment="1">
      <alignment horizontal="left" vertical="center"/>
    </xf>
    <xf numFmtId="0" fontId="7" fillId="0" borderId="0" xfId="0" applyFont="1" applyFill="1" applyBorder="1" applyAlignment="1">
      <alignment horizontal="left" vertical="center" wrapText="1"/>
    </xf>
    <xf numFmtId="168" fontId="7" fillId="0" borderId="0" xfId="0" applyNumberFormat="1" applyFont="1" applyFill="1" applyBorder="1" applyAlignment="1">
      <alignment horizontal="right"/>
    </xf>
    <xf numFmtId="0" fontId="10" fillId="0" borderId="0" xfId="0" applyFont="1" applyFill="1" applyBorder="1" applyAlignment="1">
      <alignment vertical="center"/>
    </xf>
    <xf numFmtId="0" fontId="10" fillId="0" borderId="0" xfId="0" applyFont="1" applyFill="1" applyBorder="1" applyAlignment="1">
      <alignment vertical="center" wrapText="1"/>
    </xf>
    <xf numFmtId="168" fontId="7" fillId="0" borderId="0" xfId="0" applyNumberFormat="1" applyFont="1" applyFill="1" applyBorder="1" applyAlignment="1">
      <alignment horizontal="right" vertical="center"/>
    </xf>
    <xf numFmtId="169" fontId="10" fillId="0" borderId="0" xfId="0" applyNumberFormat="1" applyFont="1" applyFill="1" applyBorder="1" applyAlignment="1">
      <alignment horizontal="right"/>
    </xf>
    <xf numFmtId="168" fontId="13" fillId="0" borderId="0" xfId="0" applyNumberFormat="1" applyFont="1" applyFill="1" applyBorder="1" applyAlignment="1">
      <alignment horizontal="right"/>
    </xf>
    <xf numFmtId="3" fontId="16" fillId="0" borderId="0" xfId="0" applyNumberFormat="1" applyFont="1" applyAlignment="1">
      <alignment horizontal="right" indent="1"/>
    </xf>
    <xf numFmtId="0" fontId="16" fillId="0" borderId="0" xfId="0" applyFont="1"/>
    <xf numFmtId="2" fontId="16" fillId="0" borderId="0" xfId="0" applyNumberFormat="1" applyFont="1" applyAlignment="1">
      <alignment horizontal="left" wrapText="1"/>
    </xf>
    <xf numFmtId="0" fontId="7" fillId="0" borderId="0" xfId="0" applyFont="1" applyFill="1" applyBorder="1" applyAlignment="1"/>
    <xf numFmtId="168" fontId="7" fillId="0" borderId="0" xfId="0" applyNumberFormat="1" applyFont="1" applyFill="1" applyBorder="1" applyAlignment="1">
      <alignment horizontal="right" vertical="center" wrapText="1" indent="1"/>
    </xf>
    <xf numFmtId="168" fontId="7" fillId="0" borderId="0" xfId="0" applyNumberFormat="1" applyFont="1" applyFill="1" applyBorder="1" applyAlignment="1">
      <alignment horizontal="right" indent="1"/>
    </xf>
    <xf numFmtId="168" fontId="13" fillId="0" borderId="0" xfId="0" applyNumberFormat="1" applyFont="1" applyFill="1" applyBorder="1" applyAlignment="1">
      <alignment horizontal="right" vertical="center" wrapText="1" indent="1"/>
    </xf>
    <xf numFmtId="168" fontId="13" fillId="0" borderId="0" xfId="0" applyNumberFormat="1" applyFont="1" applyFill="1" applyBorder="1" applyAlignment="1">
      <alignment horizontal="right" indent="1"/>
    </xf>
    <xf numFmtId="164" fontId="7" fillId="0" borderId="0" xfId="0" applyNumberFormat="1" applyFont="1" applyFill="1" applyBorder="1" applyAlignment="1">
      <alignment horizontal="right" wrapText="1" indent="1"/>
    </xf>
    <xf numFmtId="168" fontId="10" fillId="0" borderId="0" xfId="0" applyNumberFormat="1" applyFont="1" applyFill="1" applyBorder="1" applyAlignment="1">
      <alignment horizontal="right" vertical="center" wrapText="1" indent="1"/>
    </xf>
    <xf numFmtId="168" fontId="16" fillId="0" borderId="0" xfId="0" applyNumberFormat="1" applyFont="1" applyAlignment="1">
      <alignment horizontal="right" indent="1"/>
    </xf>
    <xf numFmtId="0" fontId="42" fillId="0" borderId="0" xfId="0" applyNumberFormat="1" applyFont="1" applyFill="1" applyBorder="1" applyAlignment="1">
      <alignment vertical="center"/>
    </xf>
    <xf numFmtId="165" fontId="30" fillId="0" borderId="0" xfId="0" applyNumberFormat="1" applyFont="1" applyFill="1" applyBorder="1" applyAlignment="1">
      <alignment vertical="center"/>
    </xf>
    <xf numFmtId="0" fontId="42" fillId="0" borderId="0" xfId="0" applyNumberFormat="1" applyFont="1" applyFill="1" applyBorder="1" applyAlignment="1">
      <alignment horizontal="left" vertical="center"/>
    </xf>
    <xf numFmtId="3" fontId="10" fillId="0" borderId="0" xfId="0" applyNumberFormat="1" applyFont="1" applyFill="1" applyBorder="1"/>
    <xf numFmtId="165" fontId="10" fillId="0" borderId="0" xfId="0" applyNumberFormat="1" applyFont="1" applyFill="1" applyBorder="1"/>
    <xf numFmtId="165" fontId="6" fillId="0" borderId="0" xfId="0" applyNumberFormat="1" applyFont="1" applyFill="1" applyBorder="1" applyAlignment="1">
      <alignment horizontal="right" vertical="center"/>
    </xf>
    <xf numFmtId="0" fontId="11" fillId="0" borderId="0" xfId="0" applyNumberFormat="1" applyFont="1" applyFill="1" applyBorder="1" applyAlignment="1">
      <alignment horizontal="right" vertical="center"/>
    </xf>
    <xf numFmtId="3" fontId="11" fillId="0" borderId="0" xfId="0" applyNumberFormat="1" applyFont="1" applyFill="1" applyBorder="1" applyAlignment="1">
      <alignment horizontal="right" vertical="center"/>
    </xf>
    <xf numFmtId="165" fontId="11" fillId="0" borderId="0" xfId="0" applyNumberFormat="1" applyFont="1" applyFill="1" applyBorder="1" applyAlignment="1">
      <alignment horizontal="right" vertical="center"/>
    </xf>
    <xf numFmtId="165" fontId="10" fillId="0" borderId="0" xfId="0" applyNumberFormat="1" applyFont="1" applyFill="1" applyBorder="1" applyAlignment="1">
      <alignment horizontal="right" vertical="center"/>
    </xf>
    <xf numFmtId="3" fontId="10" fillId="0" borderId="0" xfId="0" applyNumberFormat="1" applyFont="1" applyFill="1" applyBorder="1" applyAlignment="1">
      <alignment horizontal="right" vertical="center"/>
    </xf>
    <xf numFmtId="3" fontId="6" fillId="0" borderId="0" xfId="0" applyNumberFormat="1" applyFont="1" applyFill="1" applyBorder="1" applyAlignment="1">
      <alignment horizontal="right" vertical="center"/>
    </xf>
    <xf numFmtId="0" fontId="16" fillId="0" borderId="0" xfId="0" applyFont="1" applyFill="1" applyBorder="1"/>
    <xf numFmtId="0" fontId="18" fillId="0" borderId="0" xfId="0" applyFont="1" applyAlignment="1">
      <alignment vertical="top"/>
    </xf>
    <xf numFmtId="0" fontId="42" fillId="0" borderId="0" xfId="0" applyNumberFormat="1" applyFont="1" applyFill="1" applyBorder="1" applyAlignment="1">
      <alignment vertical="top"/>
    </xf>
    <xf numFmtId="165" fontId="30" fillId="0" borderId="0" xfId="0" applyNumberFormat="1" applyFont="1" applyFill="1" applyBorder="1" applyAlignment="1">
      <alignment vertical="top"/>
    </xf>
    <xf numFmtId="0" fontId="30" fillId="0" borderId="0" xfId="0" applyFont="1" applyFill="1" applyBorder="1" applyAlignment="1">
      <alignment vertical="top"/>
    </xf>
    <xf numFmtId="0" fontId="42" fillId="0" borderId="0" xfId="0" applyNumberFormat="1" applyFont="1" applyFill="1" applyBorder="1" applyAlignment="1">
      <alignment horizontal="left" vertical="top"/>
    </xf>
    <xf numFmtId="0" fontId="0" fillId="0" borderId="0" xfId="0" applyAlignment="1">
      <alignment vertical="top"/>
    </xf>
    <xf numFmtId="165" fontId="16" fillId="0" borderId="0" xfId="0" applyNumberFormat="1" applyFont="1" applyFill="1" applyBorder="1" applyAlignment="1">
      <alignment horizontal="right" wrapText="1"/>
    </xf>
    <xf numFmtId="0" fontId="16" fillId="0" borderId="0" xfId="0" applyFont="1" applyFill="1" applyBorder="1" applyAlignment="1">
      <alignment horizontal="right" wrapText="1"/>
    </xf>
    <xf numFmtId="0" fontId="13" fillId="0" borderId="0" xfId="0" applyFont="1" applyFill="1" applyBorder="1"/>
    <xf numFmtId="3" fontId="13" fillId="0" borderId="0" xfId="0" applyNumberFormat="1" applyFont="1" applyFill="1" applyBorder="1"/>
    <xf numFmtId="165" fontId="13" fillId="0" borderId="0" xfId="0" applyNumberFormat="1" applyFont="1" applyFill="1" applyBorder="1"/>
    <xf numFmtId="10" fontId="0" fillId="0" borderId="0" xfId="1" applyNumberFormat="1" applyFont="1"/>
    <xf numFmtId="0" fontId="13" fillId="0" borderId="0" xfId="0" applyNumberFormat="1" applyFont="1" applyFill="1" applyBorder="1" applyAlignment="1">
      <alignment horizontal="right" vertical="center"/>
    </xf>
    <xf numFmtId="3" fontId="13" fillId="0" borderId="0" xfId="0" applyNumberFormat="1" applyFont="1" applyFill="1" applyBorder="1" applyAlignment="1">
      <alignment horizontal="right" vertical="center"/>
    </xf>
    <xf numFmtId="165" fontId="13" fillId="0" borderId="0" xfId="0" applyNumberFormat="1" applyFont="1" applyFill="1" applyBorder="1" applyAlignment="1">
      <alignment horizontal="right" vertical="center"/>
    </xf>
    <xf numFmtId="165" fontId="7" fillId="0" borderId="0" xfId="1" applyNumberFormat="1" applyFont="1" applyFill="1" applyBorder="1" applyAlignment="1">
      <alignment horizontal="right" wrapText="1" indent="1"/>
    </xf>
    <xf numFmtId="165" fontId="7" fillId="0" borderId="0" xfId="0" applyNumberFormat="1" applyFont="1" applyFill="1" applyBorder="1" applyAlignment="1">
      <alignment horizontal="right" wrapText="1" indent="1"/>
    </xf>
    <xf numFmtId="165" fontId="10" fillId="0" borderId="0" xfId="1" applyNumberFormat="1" applyFont="1" applyFill="1" applyBorder="1" applyAlignment="1">
      <alignment horizontal="right" wrapText="1" indent="1"/>
    </xf>
    <xf numFmtId="165" fontId="10" fillId="0" borderId="0" xfId="0" applyNumberFormat="1" applyFont="1" applyFill="1" applyBorder="1" applyAlignment="1">
      <alignment horizontal="right" wrapText="1" indent="1"/>
    </xf>
    <xf numFmtId="0" fontId="16" fillId="0" borderId="0" xfId="0" applyNumberFormat="1" applyFont="1" applyFill="1" applyBorder="1" applyAlignment="1">
      <alignment horizontal="right" vertical="center"/>
    </xf>
    <xf numFmtId="3" fontId="16" fillId="0" borderId="0" xfId="0" applyNumberFormat="1" applyFont="1" applyFill="1" applyBorder="1" applyAlignment="1">
      <alignment horizontal="right" vertical="center"/>
    </xf>
    <xf numFmtId="165" fontId="16" fillId="0" borderId="0" xfId="0" applyNumberFormat="1" applyFont="1" applyFill="1" applyBorder="1" applyAlignment="1">
      <alignment horizontal="right" vertical="center"/>
    </xf>
    <xf numFmtId="3" fontId="43" fillId="0" borderId="0" xfId="0" applyNumberFormat="1" applyFont="1" applyFill="1" applyBorder="1" applyAlignment="1">
      <alignment horizontal="right" vertical="center"/>
    </xf>
    <xf numFmtId="165" fontId="44" fillId="0" borderId="0" xfId="0" applyNumberFormat="1" applyFont="1" applyFill="1" applyBorder="1" applyAlignment="1">
      <alignment horizontal="right" vertical="center"/>
    </xf>
    <xf numFmtId="3" fontId="0" fillId="0" borderId="0" xfId="0" applyNumberFormat="1" applyAlignment="1">
      <alignment horizontal="right"/>
    </xf>
    <xf numFmtId="0" fontId="34" fillId="0" borderId="0" xfId="0" applyFont="1" applyBorder="1" applyAlignment="1">
      <alignment horizontal="left"/>
    </xf>
    <xf numFmtId="3" fontId="0" fillId="0" borderId="0" xfId="0" applyNumberFormat="1" applyBorder="1" applyAlignment="1">
      <alignment horizontal="right"/>
    </xf>
    <xf numFmtId="0" fontId="7" fillId="0" borderId="0" xfId="0" applyFont="1" applyFill="1" applyBorder="1" applyAlignment="1">
      <alignment horizontal="left"/>
    </xf>
    <xf numFmtId="3" fontId="7" fillId="0" borderId="0" xfId="0" applyNumberFormat="1" applyFont="1" applyFill="1" applyBorder="1" applyAlignment="1">
      <alignment horizontal="right" vertical="center" wrapText="1"/>
    </xf>
    <xf numFmtId="170" fontId="11" fillId="0" borderId="0" xfId="0" applyNumberFormat="1" applyFont="1" applyFill="1" applyBorder="1" applyAlignment="1">
      <alignment horizontal="right" wrapText="1" indent="1"/>
    </xf>
    <xf numFmtId="170" fontId="45" fillId="0" borderId="0" xfId="0" applyNumberFormat="1" applyFont="1" applyFill="1" applyBorder="1" applyAlignment="1">
      <alignment horizontal="right" wrapText="1"/>
    </xf>
    <xf numFmtId="170" fontId="10" fillId="0" borderId="0" xfId="0" applyNumberFormat="1" applyFont="1" applyFill="1" applyBorder="1" applyAlignment="1">
      <alignment horizontal="right" wrapText="1"/>
    </xf>
    <xf numFmtId="170" fontId="10" fillId="0" borderId="0" xfId="0" applyNumberFormat="1" applyFont="1" applyFill="1" applyBorder="1" applyAlignment="1">
      <alignment horizontal="right" vertical="center" wrapText="1" indent="1"/>
    </xf>
    <xf numFmtId="170" fontId="10" fillId="0" borderId="0" xfId="0" applyNumberFormat="1" applyFont="1" applyFill="1" applyBorder="1" applyAlignment="1">
      <alignment horizontal="right" wrapText="1" indent="1"/>
    </xf>
    <xf numFmtId="170" fontId="46" fillId="0" borderId="0" xfId="0" applyNumberFormat="1" applyFont="1" applyFill="1" applyBorder="1" applyAlignment="1">
      <alignment horizontal="right"/>
    </xf>
    <xf numFmtId="170" fontId="7" fillId="0" borderId="0" xfId="0" applyNumberFormat="1" applyFont="1" applyFill="1" applyBorder="1" applyAlignment="1">
      <alignment horizontal="right" vertical="center" wrapText="1"/>
    </xf>
    <xf numFmtId="0" fontId="46" fillId="0" borderId="0" xfId="0" applyFont="1" applyFill="1" applyBorder="1" applyAlignment="1">
      <alignment horizontal="left"/>
    </xf>
    <xf numFmtId="3" fontId="46" fillId="0" borderId="0" xfId="0" applyNumberFormat="1" applyFont="1" applyFill="1" applyBorder="1" applyAlignment="1">
      <alignment horizontal="right"/>
    </xf>
    <xf numFmtId="3" fontId="10" fillId="0" borderId="0" xfId="0" applyNumberFormat="1" applyFont="1" applyFill="1" applyBorder="1" applyAlignment="1">
      <alignment horizontal="right" vertical="center" wrapText="1"/>
    </xf>
    <xf numFmtId="167" fontId="11" fillId="0" borderId="0" xfId="0" applyNumberFormat="1" applyFont="1" applyFill="1" applyBorder="1" applyAlignment="1">
      <alignment horizontal="right" wrapText="1"/>
    </xf>
    <xf numFmtId="167" fontId="10" fillId="0" borderId="0" xfId="0" applyNumberFormat="1" applyFont="1" applyFill="1" applyBorder="1" applyAlignment="1">
      <alignment horizontal="right" wrapText="1"/>
    </xf>
    <xf numFmtId="0" fontId="47" fillId="0" borderId="0" xfId="0" applyFont="1" applyAlignment="1">
      <alignment horizontal="left"/>
    </xf>
    <xf numFmtId="0" fontId="13" fillId="0" borderId="0" xfId="0" quotePrefix="1" applyFont="1" applyFill="1" applyAlignment="1">
      <alignment horizontal="left"/>
    </xf>
    <xf numFmtId="3" fontId="34" fillId="0" borderId="0" xfId="0" applyNumberFormat="1" applyFont="1" applyFill="1" applyBorder="1" applyAlignment="1">
      <alignment horizontal="right" vertical="center" wrapText="1"/>
    </xf>
    <xf numFmtId="0" fontId="34" fillId="0" borderId="0" xfId="0" applyFont="1" applyFill="1" applyBorder="1" applyAlignment="1">
      <alignment horizontal="left" vertical="center" wrapText="1"/>
    </xf>
    <xf numFmtId="171" fontId="11" fillId="0" borderId="0" xfId="0" applyNumberFormat="1" applyFont="1" applyFill="1" applyBorder="1" applyAlignment="1">
      <alignment horizontal="right" wrapText="1"/>
    </xf>
    <xf numFmtId="165" fontId="11" fillId="0" borderId="0" xfId="0" applyNumberFormat="1" applyFont="1" applyFill="1" applyBorder="1" applyAlignment="1">
      <alignment horizontal="right" wrapText="1"/>
    </xf>
    <xf numFmtId="171" fontId="10" fillId="0" borderId="0" xfId="0" applyNumberFormat="1" applyFont="1" applyFill="1" applyBorder="1" applyAlignment="1">
      <alignment horizontal="right" wrapText="1"/>
    </xf>
    <xf numFmtId="165" fontId="10" fillId="0" borderId="0" xfId="0" applyNumberFormat="1" applyFont="1" applyFill="1" applyBorder="1" applyAlignment="1">
      <alignment horizontal="right" wrapText="1"/>
    </xf>
    <xf numFmtId="3" fontId="11" fillId="0" borderId="0" xfId="0" applyNumberFormat="1" applyFont="1" applyFill="1" applyBorder="1" applyAlignment="1">
      <alignment horizontal="right" vertical="center" wrapText="1"/>
    </xf>
    <xf numFmtId="172" fontId="11" fillId="0" borderId="0" xfId="0" applyNumberFormat="1" applyFont="1" applyFill="1" applyBorder="1" applyAlignment="1">
      <alignment horizontal="right" wrapText="1"/>
    </xf>
    <xf numFmtId="172" fontId="10" fillId="0" borderId="0" xfId="0" applyNumberFormat="1" applyFont="1" applyFill="1" applyBorder="1" applyAlignment="1">
      <alignment horizontal="right" wrapText="1"/>
    </xf>
    <xf numFmtId="3" fontId="10" fillId="0" borderId="0" xfId="0" applyNumberFormat="1" applyFont="1" applyFill="1" applyBorder="1" applyAlignment="1">
      <alignment horizontal="right" wrapText="1"/>
    </xf>
    <xf numFmtId="0" fontId="16" fillId="0" borderId="0" xfId="0" applyFont="1" applyBorder="1" applyAlignment="1">
      <alignment horizontal="right" wrapText="1"/>
    </xf>
    <xf numFmtId="2" fontId="0" fillId="0" borderId="0" xfId="0" applyNumberFormat="1" applyBorder="1" applyAlignment="1">
      <alignment horizontal="right" indent="1"/>
    </xf>
    <xf numFmtId="0" fontId="48" fillId="0" borderId="0" xfId="0" applyFont="1" applyAlignment="1">
      <alignment horizontal="right"/>
    </xf>
    <xf numFmtId="0" fontId="14" fillId="0" borderId="0" xfId="0" applyFont="1" applyFill="1" applyBorder="1" applyAlignment="1">
      <alignment horizontal="left"/>
    </xf>
    <xf numFmtId="3" fontId="15" fillId="0" borderId="0" xfId="0" applyNumberFormat="1" applyFont="1" applyFill="1" applyBorder="1" applyAlignment="1">
      <alignment horizontal="right" vertical="center" wrapText="1"/>
    </xf>
    <xf numFmtId="171" fontId="15" fillId="0" borderId="0" xfId="0" applyNumberFormat="1" applyFont="1" applyFill="1" applyBorder="1" applyAlignment="1">
      <alignment horizontal="right" wrapText="1"/>
    </xf>
    <xf numFmtId="3" fontId="13" fillId="0" borderId="0" xfId="0" applyNumberFormat="1" applyFont="1" applyFill="1" applyBorder="1" applyAlignment="1">
      <alignment horizontal="right" wrapText="1"/>
    </xf>
    <xf numFmtId="171" fontId="13" fillId="0" borderId="0" xfId="0" applyNumberFormat="1" applyFont="1" applyFill="1" applyBorder="1" applyAlignment="1">
      <alignment horizontal="right" wrapText="1"/>
    </xf>
    <xf numFmtId="0" fontId="49" fillId="0" borderId="0" xfId="0" applyFont="1" applyFill="1" applyBorder="1" applyAlignment="1">
      <alignment horizontal="left"/>
    </xf>
    <xf numFmtId="3" fontId="49" fillId="0" borderId="0" xfId="0" applyNumberFormat="1" applyFont="1" applyFill="1" applyBorder="1" applyAlignment="1">
      <alignment horizontal="right"/>
    </xf>
    <xf numFmtId="172" fontId="15" fillId="0" borderId="0" xfId="0" applyNumberFormat="1" applyFont="1" applyFill="1" applyBorder="1" applyAlignment="1">
      <alignment horizontal="right" wrapText="1"/>
    </xf>
    <xf numFmtId="166" fontId="13" fillId="0" borderId="0" xfId="0" applyNumberFormat="1" applyFont="1" applyFill="1" applyBorder="1" applyAlignment="1">
      <alignment horizontal="right" wrapText="1"/>
    </xf>
    <xf numFmtId="172" fontId="13" fillId="0" borderId="0" xfId="0" applyNumberFormat="1" applyFont="1" applyFill="1" applyBorder="1" applyAlignment="1">
      <alignment horizontal="right" wrapText="1"/>
    </xf>
    <xf numFmtId="0" fontId="13" fillId="0" borderId="0" xfId="0" applyFont="1" applyBorder="1" applyAlignment="1"/>
    <xf numFmtId="0" fontId="39" fillId="0" borderId="0" xfId="0" applyFont="1" applyBorder="1" applyAlignment="1"/>
    <xf numFmtId="0" fontId="39" fillId="0" borderId="0" xfId="0" applyFont="1" applyAlignment="1">
      <alignment horizontal="left"/>
    </xf>
    <xf numFmtId="0" fontId="35" fillId="0" borderId="0" xfId="0" applyFont="1" applyBorder="1" applyAlignment="1">
      <alignment horizontal="left"/>
    </xf>
    <xf numFmtId="0" fontId="11" fillId="0" borderId="0" xfId="0" applyFont="1" applyBorder="1" applyAlignment="1">
      <alignment horizontal="right"/>
    </xf>
    <xf numFmtId="0" fontId="34" fillId="0" borderId="0" xfId="0" applyFont="1" applyAlignment="1"/>
    <xf numFmtId="2" fontId="0" fillId="0" borderId="0" xfId="0" applyNumberFormat="1" applyBorder="1" applyAlignment="1">
      <alignment horizontal="left"/>
    </xf>
    <xf numFmtId="0" fontId="20" fillId="0" borderId="0" xfId="0" applyFont="1" applyAlignment="1">
      <alignment vertical="top"/>
    </xf>
    <xf numFmtId="2" fontId="0" fillId="0" borderId="0" xfId="0" applyNumberFormat="1" applyBorder="1" applyAlignment="1">
      <alignment horizontal="left" vertical="top"/>
    </xf>
    <xf numFmtId="0" fontId="50" fillId="0" borderId="0" xfId="0" applyFont="1" applyAlignment="1">
      <alignment horizontal="right"/>
    </xf>
    <xf numFmtId="0" fontId="34" fillId="0" borderId="0" xfId="0" applyFont="1" applyFill="1" applyBorder="1" applyAlignment="1">
      <alignment horizontal="right" vertical="center" wrapText="1"/>
    </xf>
    <xf numFmtId="2" fontId="34" fillId="0" borderId="0" xfId="0" applyNumberFormat="1" applyFont="1" applyFill="1" applyBorder="1" applyAlignment="1">
      <alignment vertical="center" wrapText="1"/>
    </xf>
    <xf numFmtId="2" fontId="37" fillId="0" borderId="0" xfId="0" applyNumberFormat="1" applyFont="1" applyFill="1" applyBorder="1" applyAlignment="1">
      <alignment horizontal="left"/>
    </xf>
    <xf numFmtId="171" fontId="11" fillId="0" borderId="0" xfId="0" applyNumberFormat="1" applyFont="1" applyFill="1" applyBorder="1" applyAlignment="1">
      <alignment horizontal="right" vertical="center" wrapText="1"/>
    </xf>
    <xf numFmtId="173" fontId="11" fillId="0" borderId="0" xfId="0" applyNumberFormat="1" applyFont="1" applyFill="1" applyBorder="1" applyAlignment="1">
      <alignment horizontal="right" wrapText="1" indent="1"/>
    </xf>
    <xf numFmtId="174" fontId="11" fillId="0" borderId="0" xfId="0" applyNumberFormat="1" applyFont="1" applyFill="1" applyBorder="1" applyAlignment="1">
      <alignment horizontal="right" wrapText="1" indent="1"/>
    </xf>
    <xf numFmtId="174" fontId="10" fillId="0" borderId="0" xfId="0" applyNumberFormat="1" applyFont="1" applyFill="1" applyBorder="1" applyAlignment="1"/>
    <xf numFmtId="174" fontId="10" fillId="0" borderId="0" xfId="0" applyNumberFormat="1" applyFont="1" applyFill="1" applyBorder="1" applyAlignment="1">
      <alignment horizontal="right" wrapText="1" indent="1"/>
    </xf>
    <xf numFmtId="171" fontId="10" fillId="0" borderId="0" xfId="0" applyNumberFormat="1" applyFont="1" applyFill="1" applyBorder="1" applyAlignment="1">
      <alignment horizontal="right" vertical="center" wrapText="1"/>
    </xf>
    <xf numFmtId="174" fontId="11" fillId="0" borderId="0" xfId="0" applyNumberFormat="1" applyFont="1" applyFill="1" applyBorder="1" applyAlignment="1">
      <alignment vertical="center" wrapText="1"/>
    </xf>
    <xf numFmtId="174" fontId="46" fillId="0" borderId="0" xfId="0" applyNumberFormat="1" applyFont="1" applyFill="1" applyBorder="1" applyAlignment="1">
      <alignment horizontal="left"/>
    </xf>
    <xf numFmtId="171" fontId="11" fillId="0" borderId="0" xfId="0" applyNumberFormat="1" applyFont="1" applyFill="1" applyBorder="1" applyAlignment="1">
      <alignment vertical="center" wrapText="1"/>
    </xf>
    <xf numFmtId="49" fontId="10" fillId="0" borderId="0" xfId="0" applyNumberFormat="1" applyFont="1" applyFill="1" applyBorder="1" applyAlignment="1">
      <alignment horizontal="left" vertical="center" wrapText="1"/>
    </xf>
    <xf numFmtId="0" fontId="0" fillId="0" borderId="0" xfId="0" applyBorder="1" applyAlignment="1">
      <alignment horizontal="right"/>
    </xf>
    <xf numFmtId="0" fontId="34" fillId="0" borderId="0" xfId="0" applyFont="1" applyAlignment="1">
      <alignment vertical="top"/>
    </xf>
    <xf numFmtId="0" fontId="47" fillId="0" borderId="0" xfId="0" applyFont="1"/>
    <xf numFmtId="0" fontId="11" fillId="0" borderId="0" xfId="0" applyFont="1" applyFill="1" applyBorder="1" applyAlignment="1">
      <alignment horizontal="right" vertical="center"/>
    </xf>
    <xf numFmtId="2" fontId="11" fillId="0" borderId="0" xfId="0" applyNumberFormat="1" applyFont="1" applyFill="1" applyBorder="1" applyAlignment="1">
      <alignment vertical="center"/>
    </xf>
    <xf numFmtId="2" fontId="46" fillId="0" borderId="0" xfId="0" applyNumberFormat="1" applyFont="1" applyFill="1" applyBorder="1" applyAlignment="1">
      <alignment horizontal="left"/>
    </xf>
    <xf numFmtId="0" fontId="49" fillId="0" borderId="0" xfId="0" applyFont="1" applyAlignment="1"/>
    <xf numFmtId="2" fontId="11" fillId="0" borderId="0" xfId="0" applyNumberFormat="1" applyFont="1" applyFill="1" applyBorder="1" applyAlignment="1">
      <alignment horizontal="right"/>
    </xf>
    <xf numFmtId="0" fontId="10" fillId="0" borderId="0" xfId="0" applyFont="1" applyFill="1" applyBorder="1" applyAlignment="1">
      <alignment horizontal="right" vertical="center"/>
    </xf>
    <xf numFmtId="2" fontId="10" fillId="0" borderId="0" xfId="0" applyNumberFormat="1" applyFont="1" applyFill="1" applyBorder="1" applyAlignment="1">
      <alignment horizontal="right"/>
    </xf>
    <xf numFmtId="1" fontId="10" fillId="0" borderId="0" xfId="0" applyNumberFormat="1" applyFont="1" applyFill="1" applyBorder="1" applyAlignment="1">
      <alignment horizontal="right"/>
    </xf>
    <xf numFmtId="0" fontId="46" fillId="0" borderId="0" xfId="0" applyFont="1" applyFill="1" applyBorder="1" applyAlignment="1"/>
    <xf numFmtId="49" fontId="11" fillId="0" borderId="0" xfId="0" applyNumberFormat="1" applyFont="1" applyFill="1" applyBorder="1" applyAlignment="1">
      <alignment horizontal="right" vertical="center"/>
    </xf>
    <xf numFmtId="0" fontId="49" fillId="0" borderId="0" xfId="0" applyFont="1" applyFill="1" applyAlignment="1"/>
    <xf numFmtId="49" fontId="10" fillId="0" borderId="0" xfId="0" applyNumberFormat="1" applyFont="1" applyFill="1" applyBorder="1" applyAlignment="1">
      <alignment horizontal="left" vertical="center"/>
    </xf>
    <xf numFmtId="0" fontId="16" fillId="0" borderId="0" xfId="0" applyFont="1" applyBorder="1" applyAlignment="1">
      <alignment horizontal="right"/>
    </xf>
    <xf numFmtId="2" fontId="50" fillId="0" borderId="0" xfId="0" applyNumberFormat="1" applyFont="1" applyBorder="1" applyAlignment="1">
      <alignment horizontal="right"/>
    </xf>
    <xf numFmtId="0" fontId="50" fillId="0" borderId="0" xfId="0" applyFont="1" applyAlignment="1"/>
    <xf numFmtId="0" fontId="10" fillId="0" borderId="0" xfId="0" applyFont="1" applyBorder="1" applyAlignment="1">
      <alignment horizontal="right"/>
    </xf>
    <xf numFmtId="0" fontId="50" fillId="0" borderId="0" xfId="0" applyFont="1" applyBorder="1" applyAlignment="1">
      <alignment horizontal="right"/>
    </xf>
    <xf numFmtId="3" fontId="35" fillId="0" borderId="0" xfId="0" applyNumberFormat="1" applyFont="1" applyAlignment="1">
      <alignment horizontal="left"/>
    </xf>
    <xf numFmtId="0" fontId="0" fillId="0" borderId="0" xfId="0" applyFill="1" applyAlignment="1">
      <alignment horizontal="left"/>
    </xf>
    <xf numFmtId="0" fontId="0" fillId="0" borderId="0" xfId="0" applyFill="1" applyAlignment="1">
      <alignment horizontal="left" vertical="top"/>
    </xf>
    <xf numFmtId="3" fontId="0" fillId="0" borderId="0" xfId="0" applyNumberFormat="1" applyAlignment="1">
      <alignment horizontal="left" vertical="top"/>
    </xf>
    <xf numFmtId="0" fontId="12" fillId="2" borderId="0" xfId="0" applyFont="1" applyFill="1" applyBorder="1" applyAlignment="1">
      <alignment horizontal="right" vertical="top"/>
    </xf>
    <xf numFmtId="0" fontId="12" fillId="2" borderId="0" xfId="0" applyFont="1" applyFill="1" applyBorder="1" applyAlignment="1">
      <alignment horizontal="center" vertical="center" wrapText="1"/>
    </xf>
    <xf numFmtId="168" fontId="14" fillId="0" borderId="0" xfId="0" applyNumberFormat="1" applyFont="1" applyFill="1" applyBorder="1" applyAlignment="1">
      <alignment horizontal="left" wrapText="1"/>
    </xf>
    <xf numFmtId="164" fontId="51" fillId="0" borderId="0" xfId="0" applyNumberFormat="1" applyFont="1" applyFill="1" applyBorder="1" applyAlignment="1">
      <alignment horizontal="right" wrapText="1"/>
    </xf>
    <xf numFmtId="164" fontId="51" fillId="0" borderId="5" xfId="0" applyNumberFormat="1" applyFont="1" applyFill="1" applyBorder="1" applyAlignment="1">
      <alignment horizontal="right" wrapText="1"/>
    </xf>
    <xf numFmtId="3" fontId="0" fillId="0" borderId="0" xfId="0" applyNumberFormat="1" applyAlignment="1">
      <alignment horizontal="left" wrapText="1"/>
    </xf>
    <xf numFmtId="0" fontId="13" fillId="0" borderId="0" xfId="0" applyFont="1" applyFill="1" applyBorder="1" applyAlignment="1">
      <alignment horizontal="right" vertical="center" wrapText="1"/>
    </xf>
    <xf numFmtId="167" fontId="13" fillId="0" borderId="0" xfId="0" applyNumberFormat="1" applyFont="1" applyFill="1" applyBorder="1" applyAlignment="1">
      <alignment horizontal="right" vertical="center" wrapText="1" indent="1"/>
    </xf>
    <xf numFmtId="167" fontId="13" fillId="0" borderId="5" xfId="0" applyNumberFormat="1" applyFont="1" applyFill="1" applyBorder="1" applyAlignment="1">
      <alignment horizontal="right" vertical="center" wrapText="1" indent="1"/>
    </xf>
    <xf numFmtId="165" fontId="13" fillId="0" borderId="0" xfId="0" applyNumberFormat="1" applyFont="1" applyFill="1" applyBorder="1" applyAlignment="1">
      <alignment horizontal="right" vertical="center" wrapText="1" indent="1"/>
    </xf>
    <xf numFmtId="165" fontId="13" fillId="0" borderId="5" xfId="0" applyNumberFormat="1" applyFont="1" applyFill="1" applyBorder="1" applyAlignment="1">
      <alignment horizontal="right" vertical="center" wrapText="1" indent="1"/>
    </xf>
    <xf numFmtId="164" fontId="13" fillId="0" borderId="0" xfId="0" applyNumberFormat="1" applyFont="1" applyFill="1" applyBorder="1" applyAlignment="1">
      <alignment horizontal="right" vertical="center" wrapText="1" indent="1"/>
    </xf>
    <xf numFmtId="164" fontId="13" fillId="0" borderId="5" xfId="0" applyNumberFormat="1" applyFont="1" applyFill="1" applyBorder="1" applyAlignment="1">
      <alignment horizontal="right" vertical="center" wrapText="1" indent="1"/>
    </xf>
    <xf numFmtId="0" fontId="47" fillId="0" borderId="0" xfId="0" applyFont="1" applyFill="1" applyAlignment="1">
      <alignment horizontal="left"/>
    </xf>
    <xf numFmtId="0" fontId="40" fillId="0" borderId="0" xfId="0" applyFont="1" applyFill="1" applyAlignment="1">
      <alignment horizontal="left"/>
    </xf>
    <xf numFmtId="0" fontId="10" fillId="0" borderId="0" xfId="0" applyFont="1" applyFill="1" applyAlignment="1">
      <alignment horizontal="left" wrapText="1"/>
    </xf>
    <xf numFmtId="0" fontId="10" fillId="0" borderId="0" xfId="0" applyFont="1" applyFill="1" applyAlignment="1">
      <alignment horizontal="left"/>
    </xf>
    <xf numFmtId="0" fontId="54" fillId="0" borderId="0" xfId="0" applyFont="1" applyFill="1" applyAlignment="1">
      <alignment horizontal="left"/>
    </xf>
    <xf numFmtId="0" fontId="34" fillId="0" borderId="0" xfId="0" applyFont="1" applyAlignment="1">
      <alignment horizontal="left" vertical="top"/>
    </xf>
    <xf numFmtId="0" fontId="0" fillId="0" borderId="0" xfId="0" applyAlignment="1">
      <alignment horizontal="left" vertical="top"/>
    </xf>
    <xf numFmtId="0" fontId="12" fillId="2" borderId="0" xfId="0" applyFont="1" applyFill="1" applyBorder="1" applyAlignment="1">
      <alignment horizontal="right" vertical="top" wrapText="1"/>
    </xf>
    <xf numFmtId="0" fontId="11" fillId="0" borderId="0" xfId="0" applyFont="1" applyFill="1" applyBorder="1" applyAlignment="1">
      <alignment horizontal="left" wrapText="1"/>
    </xf>
    <xf numFmtId="164" fontId="11" fillId="0" borderId="0" xfId="0" applyNumberFormat="1" applyFont="1" applyFill="1" applyBorder="1" applyAlignment="1">
      <alignment horizontal="right" wrapText="1"/>
    </xf>
    <xf numFmtId="0" fontId="0" fillId="0" borderId="0" xfId="0" applyAlignment="1">
      <alignment horizontal="left" wrapText="1"/>
    </xf>
    <xf numFmtId="0" fontId="10" fillId="0" borderId="0" xfId="0" applyFont="1" applyFill="1" applyBorder="1" applyAlignment="1">
      <alignment horizontal="right" vertical="center" wrapText="1"/>
    </xf>
    <xf numFmtId="167" fontId="10" fillId="0" borderId="0" xfId="0" applyNumberFormat="1" applyFont="1" applyFill="1" applyBorder="1" applyAlignment="1">
      <alignment horizontal="right" vertical="center" wrapText="1" indent="1"/>
    </xf>
    <xf numFmtId="175" fontId="10" fillId="0" borderId="0" xfId="0" applyNumberFormat="1" applyFont="1" applyFill="1" applyBorder="1" applyAlignment="1">
      <alignment horizontal="right" vertical="center" wrapText="1" indent="1"/>
    </xf>
    <xf numFmtId="0" fontId="49" fillId="0" borderId="0" xfId="0" applyFont="1" applyFill="1" applyAlignment="1">
      <alignment horizontal="left"/>
    </xf>
    <xf numFmtId="164" fontId="46" fillId="0" borderId="0" xfId="0" applyNumberFormat="1" applyFont="1" applyFill="1" applyBorder="1"/>
    <xf numFmtId="0" fontId="16" fillId="0" borderId="0" xfId="0" applyFont="1" applyFill="1" applyBorder="1" applyAlignment="1">
      <alignment vertical="top" wrapText="1"/>
    </xf>
    <xf numFmtId="0" fontId="16" fillId="0" borderId="0" xfId="0" applyFont="1" applyFill="1" applyBorder="1" applyAlignment="1">
      <alignment horizontal="left" vertical="top" wrapText="1"/>
    </xf>
    <xf numFmtId="0" fontId="54" fillId="0" borderId="0" xfId="0" applyFont="1"/>
    <xf numFmtId="166" fontId="0" fillId="0" borderId="0" xfId="0" applyNumberFormat="1" applyBorder="1" applyAlignment="1">
      <alignment horizontal="right" indent="1"/>
    </xf>
    <xf numFmtId="166" fontId="0" fillId="0" borderId="0" xfId="0" applyNumberFormat="1" applyAlignment="1"/>
    <xf numFmtId="166" fontId="0" fillId="0" borderId="0" xfId="0" applyNumberFormat="1" applyBorder="1" applyAlignment="1">
      <alignment horizontal="left"/>
    </xf>
    <xf numFmtId="166" fontId="20" fillId="0" borderId="0" xfId="0" applyNumberFormat="1" applyFont="1" applyAlignment="1">
      <alignment vertical="top"/>
    </xf>
    <xf numFmtId="166" fontId="0" fillId="0" borderId="0" xfId="0" applyNumberFormat="1" applyBorder="1" applyAlignment="1">
      <alignment horizontal="left" vertical="top"/>
    </xf>
    <xf numFmtId="2" fontId="55" fillId="0" borderId="0" xfId="0" applyNumberFormat="1" applyFont="1" applyBorder="1" applyAlignment="1">
      <alignment horizontal="left" vertical="center"/>
    </xf>
    <xf numFmtId="2" fontId="55" fillId="0" borderId="0" xfId="0" applyNumberFormat="1" applyFont="1" applyBorder="1" applyAlignment="1">
      <alignment horizontal="left" vertical="center" wrapText="1"/>
    </xf>
    <xf numFmtId="2" fontId="55" fillId="0" borderId="0" xfId="0" applyNumberFormat="1" applyFont="1" applyBorder="1" applyAlignment="1">
      <alignment horizontal="right" vertical="center" wrapText="1"/>
    </xf>
    <xf numFmtId="166" fontId="55" fillId="0" borderId="0" xfId="0" applyNumberFormat="1" applyFont="1" applyBorder="1" applyAlignment="1">
      <alignment horizontal="right" vertical="center" wrapText="1" indent="1"/>
    </xf>
    <xf numFmtId="0" fontId="11" fillId="0" borderId="0" xfId="0" applyFont="1" applyFill="1" applyBorder="1" applyAlignment="1">
      <alignment horizontal="right" vertical="center" wrapText="1"/>
    </xf>
    <xf numFmtId="166" fontId="11" fillId="0" borderId="0" xfId="0" applyNumberFormat="1" applyFont="1" applyFill="1" applyBorder="1" applyAlignment="1">
      <alignment vertical="center" wrapText="1"/>
    </xf>
    <xf numFmtId="166" fontId="46" fillId="0" borderId="0" xfId="0" applyNumberFormat="1" applyFont="1" applyFill="1" applyBorder="1" applyAlignment="1">
      <alignment horizontal="left"/>
    </xf>
    <xf numFmtId="2" fontId="11" fillId="0" borderId="0" xfId="0" applyNumberFormat="1" applyFont="1" applyFill="1" applyBorder="1" applyAlignment="1">
      <alignment horizontal="right" wrapText="1" indent="1"/>
    </xf>
    <xf numFmtId="2" fontId="10" fillId="0" borderId="0" xfId="0" applyNumberFormat="1" applyFont="1" applyFill="1" applyBorder="1" applyAlignment="1">
      <alignment horizontal="right" wrapText="1" indent="1"/>
    </xf>
    <xf numFmtId="2" fontId="11" fillId="0" borderId="0" xfId="0" applyNumberFormat="1" applyFont="1" applyFill="1" applyBorder="1" applyAlignment="1">
      <alignment vertical="center" wrapText="1"/>
    </xf>
    <xf numFmtId="49" fontId="11" fillId="0" borderId="0" xfId="0" applyNumberFormat="1" applyFont="1" applyFill="1" applyBorder="1" applyAlignment="1">
      <alignment horizontal="right" vertical="center" wrapText="1"/>
    </xf>
    <xf numFmtId="0" fontId="13" fillId="0" borderId="0" xfId="0" applyFont="1" applyBorder="1" applyAlignment="1">
      <alignment horizontal="right"/>
    </xf>
    <xf numFmtId="166" fontId="49" fillId="0" borderId="0" xfId="0" applyNumberFormat="1" applyFont="1" applyBorder="1" applyAlignment="1">
      <alignment horizontal="right" indent="1"/>
    </xf>
    <xf numFmtId="0" fontId="13" fillId="0" borderId="0" xfId="0" applyFont="1" applyBorder="1" applyAlignment="1">
      <alignment wrapText="1"/>
    </xf>
    <xf numFmtId="0" fontId="13" fillId="0" borderId="0" xfId="0" applyFont="1" applyBorder="1" applyAlignment="1">
      <alignment horizontal="right" wrapText="1"/>
    </xf>
    <xf numFmtId="0" fontId="39" fillId="0" borderId="0" xfId="0" applyFont="1" applyBorder="1" applyAlignment="1">
      <alignment horizontal="left"/>
    </xf>
    <xf numFmtId="0" fontId="49" fillId="0" borderId="0" xfId="0" applyFont="1" applyBorder="1" applyAlignment="1">
      <alignment horizontal="left"/>
    </xf>
    <xf numFmtId="0" fontId="49" fillId="0" borderId="0" xfId="0" applyFont="1" applyBorder="1" applyAlignment="1">
      <alignment horizontal="right"/>
    </xf>
    <xf numFmtId="49" fontId="35" fillId="0" borderId="0" xfId="0" applyNumberFormat="1" applyFont="1" applyBorder="1" applyAlignment="1">
      <alignment horizontal="left"/>
    </xf>
    <xf numFmtId="1" fontId="0" fillId="0" borderId="0" xfId="0" applyNumberFormat="1" applyBorder="1" applyAlignment="1">
      <alignment horizontal="right" indent="1"/>
    </xf>
    <xf numFmtId="166" fontId="54" fillId="0" borderId="0" xfId="0" applyNumberFormat="1" applyFont="1" applyBorder="1" applyAlignment="1">
      <alignment horizontal="right" wrapText="1" indent="1"/>
    </xf>
    <xf numFmtId="166" fontId="54" fillId="0" borderId="0" xfId="0" applyNumberFormat="1" applyFont="1" applyBorder="1" applyAlignment="1">
      <alignment horizontal="right" vertical="top" wrapText="1"/>
    </xf>
    <xf numFmtId="0" fontId="47" fillId="0" borderId="0" xfId="0" applyFont="1" applyAlignment="1">
      <alignment wrapText="1"/>
    </xf>
    <xf numFmtId="49" fontId="0" fillId="0" borderId="0" xfId="0" applyNumberFormat="1" applyBorder="1" applyAlignment="1">
      <alignment horizontal="left"/>
    </xf>
    <xf numFmtId="1" fontId="11" fillId="0" borderId="0" xfId="0" applyNumberFormat="1" applyFont="1" applyFill="1" applyBorder="1" applyAlignment="1">
      <alignment horizontal="right" vertical="center" wrapText="1" indent="1"/>
    </xf>
    <xf numFmtId="166" fontId="11" fillId="0" borderId="0" xfId="0" applyNumberFormat="1" applyFont="1" applyFill="1" applyBorder="1" applyAlignment="1">
      <alignment horizontal="right" vertical="center" wrapText="1" indent="1"/>
    </xf>
    <xf numFmtId="49" fontId="11" fillId="0" borderId="0" xfId="0" applyNumberFormat="1" applyFont="1" applyFill="1" applyBorder="1" applyAlignment="1">
      <alignment horizontal="left" vertical="center"/>
    </xf>
    <xf numFmtId="49" fontId="11" fillId="0" borderId="0" xfId="0" applyNumberFormat="1" applyFont="1" applyFill="1" applyBorder="1" applyAlignment="1">
      <alignment horizontal="left" vertical="center" wrapText="1"/>
    </xf>
    <xf numFmtId="1" fontId="11" fillId="0" borderId="0" xfId="0" applyNumberFormat="1" applyFont="1" applyFill="1" applyBorder="1" applyAlignment="1">
      <alignment horizontal="right" wrapText="1" indent="1"/>
    </xf>
    <xf numFmtId="176" fontId="11" fillId="0" borderId="0" xfId="0" applyNumberFormat="1" applyFont="1" applyFill="1" applyBorder="1" applyAlignment="1">
      <alignment horizontal="right" wrapText="1" indent="1"/>
    </xf>
    <xf numFmtId="10" fontId="0" fillId="0" borderId="0" xfId="1" applyNumberFormat="1" applyFont="1" applyAlignment="1">
      <alignment horizontal="right"/>
    </xf>
    <xf numFmtId="177" fontId="11" fillId="0" borderId="0" xfId="0" applyNumberFormat="1" applyFont="1" applyFill="1" applyBorder="1" applyAlignment="1">
      <alignment horizontal="right" wrapText="1" indent="1"/>
    </xf>
    <xf numFmtId="1" fontId="10" fillId="0" borderId="0" xfId="0" applyNumberFormat="1" applyFont="1" applyFill="1" applyBorder="1" applyAlignment="1">
      <alignment horizontal="right" wrapText="1" indent="1"/>
    </xf>
    <xf numFmtId="176" fontId="10" fillId="0" borderId="0" xfId="0" applyNumberFormat="1" applyFont="1" applyFill="1" applyBorder="1" applyAlignment="1">
      <alignment horizontal="right" wrapText="1" indent="1"/>
    </xf>
    <xf numFmtId="178" fontId="10" fillId="0" borderId="0" xfId="0" applyNumberFormat="1" applyFont="1" applyFill="1" applyBorder="1" applyAlignment="1">
      <alignment horizontal="right" wrapText="1" indent="1"/>
    </xf>
    <xf numFmtId="177" fontId="10" fillId="0" borderId="0" xfId="0" applyNumberFormat="1" applyFont="1" applyFill="1" applyBorder="1" applyAlignment="1">
      <alignment horizontal="right" wrapText="1" indent="1"/>
    </xf>
    <xf numFmtId="0" fontId="11" fillId="0" borderId="0" xfId="0" applyFont="1"/>
    <xf numFmtId="179" fontId="11" fillId="0" borderId="0" xfId="0" applyNumberFormat="1" applyFont="1" applyFill="1" applyBorder="1" applyAlignment="1">
      <alignment horizontal="right" wrapText="1" indent="1"/>
    </xf>
    <xf numFmtId="179" fontId="10" fillId="0" borderId="0" xfId="0" applyNumberFormat="1" applyFont="1" applyFill="1" applyBorder="1" applyAlignment="1">
      <alignment horizontal="right" wrapText="1" indent="1"/>
    </xf>
    <xf numFmtId="49" fontId="16" fillId="0" borderId="0" xfId="0" applyNumberFormat="1" applyFont="1" applyBorder="1" applyAlignment="1"/>
    <xf numFmtId="49" fontId="16" fillId="0" borderId="0" xfId="0" applyNumberFormat="1" applyFont="1" applyBorder="1" applyAlignment="1">
      <alignment horizontal="left"/>
    </xf>
    <xf numFmtId="4" fontId="7" fillId="0" borderId="0" xfId="0" applyNumberFormat="1" applyFont="1" applyFill="1" applyBorder="1" applyAlignment="1">
      <alignment horizontal="right" wrapText="1" indent="1"/>
    </xf>
    <xf numFmtId="4" fontId="10" fillId="0" borderId="0" xfId="0" applyNumberFormat="1" applyFont="1" applyFill="1" applyBorder="1" applyAlignment="1">
      <alignment horizontal="right" wrapText="1" indent="1"/>
    </xf>
    <xf numFmtId="0" fontId="3" fillId="0" borderId="0" xfId="0" applyFont="1" applyAlignment="1">
      <alignment horizontal="left" vertical="center"/>
    </xf>
    <xf numFmtId="0" fontId="56" fillId="0" borderId="0" xfId="0" applyFont="1"/>
    <xf numFmtId="0" fontId="53" fillId="0" borderId="0" xfId="0" applyFont="1" applyAlignment="1">
      <alignment vertical="top"/>
    </xf>
    <xf numFmtId="0" fontId="11" fillId="0" borderId="0" xfId="0" applyFont="1" applyFill="1" applyBorder="1"/>
    <xf numFmtId="0" fontId="45" fillId="0" borderId="0" xfId="0" applyFont="1" applyFill="1" applyBorder="1"/>
    <xf numFmtId="0" fontId="11" fillId="0" borderId="0" xfId="0" applyFont="1" applyFill="1" applyBorder="1" applyAlignment="1">
      <alignment wrapText="1"/>
    </xf>
    <xf numFmtId="180" fontId="7" fillId="0" borderId="0" xfId="0" applyNumberFormat="1" applyFont="1" applyFill="1" applyBorder="1" applyAlignment="1"/>
    <xf numFmtId="180" fontId="10" fillId="0" borderId="0" xfId="0" applyNumberFormat="1" applyFont="1" applyFill="1" applyBorder="1" applyAlignment="1">
      <alignment vertical="top"/>
    </xf>
    <xf numFmtId="0" fontId="10" fillId="0" borderId="0" xfId="0" applyFont="1" applyFill="1" applyBorder="1" applyAlignment="1">
      <alignment vertical="top"/>
    </xf>
    <xf numFmtId="0" fontId="10" fillId="0" borderId="0" xfId="0" applyFont="1" applyFill="1" applyBorder="1" applyAlignment="1">
      <alignment vertical="top" wrapText="1"/>
    </xf>
    <xf numFmtId="180" fontId="10" fillId="0" borderId="0" xfId="0" applyNumberFormat="1" applyFont="1" applyFill="1" applyBorder="1" applyAlignment="1">
      <alignment horizontal="right" vertical="top"/>
    </xf>
    <xf numFmtId="0" fontId="0" fillId="0" borderId="4" xfId="0" applyBorder="1" applyAlignment="1">
      <alignment vertical="top"/>
    </xf>
    <xf numFmtId="0" fontId="45" fillId="0" borderId="0" xfId="0" applyFont="1" applyFill="1" applyBorder="1" applyAlignment="1">
      <alignment vertical="top"/>
    </xf>
    <xf numFmtId="0" fontId="10" fillId="0" borderId="0" xfId="0" applyFont="1" applyFill="1" applyBorder="1" applyAlignment="1">
      <alignment wrapText="1"/>
    </xf>
    <xf numFmtId="165" fontId="0" fillId="0" borderId="0" xfId="1" applyNumberFormat="1" applyFont="1"/>
    <xf numFmtId="165" fontId="0" fillId="0" borderId="0" xfId="0" applyNumberFormat="1" applyAlignment="1">
      <alignment vertical="top"/>
    </xf>
    <xf numFmtId="0" fontId="10" fillId="0" borderId="0" xfId="0" applyFont="1" applyFill="1" applyBorder="1" applyAlignment="1">
      <alignment horizontal="left" vertical="top"/>
    </xf>
    <xf numFmtId="0" fontId="10" fillId="0" borderId="0" xfId="0" applyFont="1" applyFill="1" applyBorder="1" applyAlignment="1">
      <alignment horizontal="left" vertical="top" wrapText="1"/>
    </xf>
    <xf numFmtId="165" fontId="0" fillId="0" borderId="0" xfId="1" applyNumberFormat="1" applyFont="1" applyAlignment="1">
      <alignment vertical="top"/>
    </xf>
    <xf numFmtId="3" fontId="0" fillId="0" borderId="0" xfId="0" applyNumberFormat="1" applyAlignment="1">
      <alignment vertical="top"/>
    </xf>
    <xf numFmtId="173" fontId="10" fillId="0" borderId="0" xfId="0" applyNumberFormat="1" applyFont="1" applyFill="1" applyBorder="1" applyAlignment="1">
      <alignment vertical="top"/>
    </xf>
    <xf numFmtId="0" fontId="16" fillId="0" borderId="0" xfId="0" quotePrefix="1" applyFont="1" applyAlignment="1">
      <alignment vertical="top"/>
    </xf>
    <xf numFmtId="0" fontId="16" fillId="0" borderId="0" xfId="0" quotePrefix="1" applyFont="1"/>
    <xf numFmtId="0" fontId="22" fillId="0" borderId="0" xfId="0" applyFont="1" applyAlignment="1">
      <alignment vertical="top"/>
    </xf>
    <xf numFmtId="0" fontId="22" fillId="0" borderId="0" xfId="0" applyFont="1"/>
    <xf numFmtId="0" fontId="16" fillId="0" borderId="0" xfId="0" applyFont="1" applyAlignment="1">
      <alignment horizontal="left" wrapText="1"/>
    </xf>
    <xf numFmtId="0" fontId="0" fillId="0" borderId="0" xfId="0" applyAlignment="1">
      <alignment horizontal="right"/>
    </xf>
    <xf numFmtId="0" fontId="56" fillId="0" borderId="0" xfId="0" applyFont="1" applyAlignment="1">
      <alignment vertical="top"/>
    </xf>
    <xf numFmtId="0" fontId="0" fillId="0" borderId="0" xfId="0" applyFill="1" applyAlignment="1">
      <alignment vertical="top"/>
    </xf>
    <xf numFmtId="0" fontId="0" fillId="0" borderId="0" xfId="0" applyAlignment="1">
      <alignment horizontal="right" vertical="top"/>
    </xf>
    <xf numFmtId="0" fontId="12" fillId="2" borderId="0" xfId="0" applyFont="1" applyFill="1" applyBorder="1" applyAlignment="1">
      <alignment horizontal="right" wrapText="1"/>
    </xf>
    <xf numFmtId="0" fontId="48" fillId="0" borderId="0" xfId="0" applyFont="1"/>
    <xf numFmtId="181" fontId="10" fillId="0" borderId="0" xfId="0" applyNumberFormat="1" applyFont="1" applyFill="1" applyBorder="1" applyAlignment="1">
      <alignment wrapText="1"/>
    </xf>
    <xf numFmtId="0" fontId="46" fillId="0" borderId="0" xfId="0" applyFont="1" applyFill="1" applyBorder="1"/>
    <xf numFmtId="0" fontId="46" fillId="0" borderId="0" xfId="0" applyFont="1" applyFill="1" applyBorder="1" applyAlignment="1">
      <alignment horizontal="right" wrapText="1"/>
    </xf>
    <xf numFmtId="0" fontId="35" fillId="0" borderId="0" xfId="0" applyFont="1" applyFill="1" applyBorder="1"/>
    <xf numFmtId="181" fontId="11" fillId="0" borderId="0" xfId="0" applyNumberFormat="1" applyFont="1" applyFill="1" applyBorder="1" applyAlignment="1">
      <alignment wrapText="1"/>
    </xf>
    <xf numFmtId="180" fontId="6" fillId="0" borderId="0" xfId="0" applyNumberFormat="1" applyFont="1" applyFill="1" applyBorder="1" applyAlignment="1">
      <alignment vertical="top"/>
    </xf>
    <xf numFmtId="182" fontId="6" fillId="0" borderId="0" xfId="0" applyNumberFormat="1" applyFont="1" applyFill="1" applyBorder="1" applyAlignment="1">
      <alignment vertical="top"/>
    </xf>
    <xf numFmtId="182" fontId="6" fillId="0" borderId="0" xfId="0" applyNumberFormat="1" applyFont="1" applyFill="1" applyBorder="1" applyAlignment="1">
      <alignment horizontal="right" vertical="top"/>
    </xf>
    <xf numFmtId="0" fontId="46" fillId="0" borderId="0" xfId="0" applyFont="1" applyFill="1" applyBorder="1" applyAlignment="1">
      <alignment horizontal="left" wrapText="1"/>
    </xf>
    <xf numFmtId="180" fontId="46" fillId="0" borderId="0" xfId="0" applyNumberFormat="1" applyFont="1" applyFill="1" applyBorder="1" applyAlignment="1">
      <alignment vertical="top"/>
    </xf>
    <xf numFmtId="182" fontId="10" fillId="0" borderId="0" xfId="0" applyNumberFormat="1" applyFont="1" applyFill="1" applyBorder="1" applyAlignment="1">
      <alignment vertical="top"/>
    </xf>
    <xf numFmtId="182" fontId="46" fillId="0" borderId="0" xfId="0" applyNumberFormat="1" applyFont="1" applyFill="1" applyBorder="1" applyAlignment="1">
      <alignment vertical="top"/>
    </xf>
    <xf numFmtId="182" fontId="10" fillId="0" borderId="0" xfId="0" applyNumberFormat="1" applyFont="1" applyFill="1" applyBorder="1" applyAlignment="1">
      <alignment horizontal="right" vertical="top"/>
    </xf>
    <xf numFmtId="0" fontId="46" fillId="0" borderId="0" xfId="0" applyFont="1" applyFill="1" applyBorder="1" applyAlignment="1">
      <alignment horizontal="left" vertical="top" wrapText="1"/>
    </xf>
    <xf numFmtId="0" fontId="46" fillId="0" borderId="0" xfId="0" applyFont="1" applyFill="1" applyBorder="1" applyAlignment="1">
      <alignment wrapText="1"/>
    </xf>
    <xf numFmtId="182" fontId="46" fillId="0" borderId="0" xfId="0" applyNumberFormat="1" applyFont="1" applyFill="1" applyBorder="1" applyAlignment="1">
      <alignment horizontal="right" vertical="top"/>
    </xf>
    <xf numFmtId="0" fontId="47" fillId="0" borderId="0" xfId="0" applyFont="1" applyAlignment="1"/>
    <xf numFmtId="0" fontId="12" fillId="2" borderId="0" xfId="0" applyFont="1" applyFill="1" applyBorder="1" applyAlignment="1">
      <alignment horizontal="left" vertical="top"/>
    </xf>
    <xf numFmtId="0" fontId="12" fillId="2" borderId="0" xfId="0" quotePrefix="1" applyFont="1" applyFill="1" applyBorder="1" applyAlignment="1">
      <alignment horizontal="right" vertical="top" wrapText="1"/>
    </xf>
    <xf numFmtId="3" fontId="11" fillId="0" borderId="0" xfId="0" applyNumberFormat="1" applyFont="1" applyFill="1" applyBorder="1"/>
    <xf numFmtId="0" fontId="7" fillId="0" borderId="0" xfId="0" applyFont="1" applyFill="1" applyBorder="1"/>
    <xf numFmtId="180" fontId="6" fillId="0" borderId="0" xfId="0" applyNumberFormat="1" applyFont="1" applyFill="1" applyBorder="1"/>
    <xf numFmtId="0" fontId="49" fillId="0" borderId="0" xfId="0" applyFont="1"/>
    <xf numFmtId="180" fontId="11" fillId="0" borderId="0" xfId="0" applyNumberFormat="1" applyFont="1" applyFill="1" applyBorder="1"/>
    <xf numFmtId="0" fontId="46" fillId="0" borderId="0" xfId="0" applyFont="1" applyFill="1" applyBorder="1" applyAlignment="1">
      <alignment vertical="top"/>
    </xf>
    <xf numFmtId="0" fontId="46" fillId="0" borderId="0" xfId="0" applyFont="1" applyFill="1" applyBorder="1" applyAlignment="1">
      <alignment vertical="top" wrapText="1"/>
    </xf>
    <xf numFmtId="3" fontId="13" fillId="0" borderId="0" xfId="0" applyNumberFormat="1" applyFont="1" applyFill="1" applyBorder="1" applyAlignment="1">
      <alignment vertical="top"/>
    </xf>
    <xf numFmtId="0" fontId="49" fillId="0" borderId="0" xfId="0" applyFont="1" applyAlignment="1">
      <alignment vertical="top"/>
    </xf>
    <xf numFmtId="180" fontId="46" fillId="0" borderId="0" xfId="0" applyNumberFormat="1" applyFont="1" applyFill="1" applyBorder="1"/>
    <xf numFmtId="180" fontId="10" fillId="0" borderId="0" xfId="0" applyNumberFormat="1" applyFont="1" applyFill="1" applyBorder="1"/>
    <xf numFmtId="0" fontId="49" fillId="0" borderId="0" xfId="0" applyFont="1" applyBorder="1" applyAlignment="1">
      <alignment wrapText="1"/>
    </xf>
    <xf numFmtId="3" fontId="49" fillId="0" borderId="0" xfId="0" applyNumberFormat="1" applyFont="1" applyBorder="1"/>
    <xf numFmtId="3" fontId="15" fillId="0" borderId="0" xfId="0" applyNumberFormat="1" applyFont="1" applyBorder="1"/>
    <xf numFmtId="0" fontId="47" fillId="0" borderId="0" xfId="0" applyFont="1" applyAlignment="1">
      <alignment horizontal="right"/>
    </xf>
    <xf numFmtId="180" fontId="6" fillId="0" borderId="0" xfId="0" applyNumberFormat="1" applyFont="1" applyFill="1" applyBorder="1" applyAlignment="1"/>
    <xf numFmtId="3" fontId="6" fillId="0" borderId="0" xfId="0" applyNumberFormat="1" applyFont="1" applyFill="1" applyBorder="1" applyAlignment="1"/>
    <xf numFmtId="182" fontId="6" fillId="0" borderId="0" xfId="0" applyNumberFormat="1" applyFont="1" applyFill="1" applyBorder="1" applyAlignment="1"/>
    <xf numFmtId="3" fontId="13" fillId="0" borderId="0" xfId="0" applyNumberFormat="1" applyFont="1" applyFill="1"/>
    <xf numFmtId="3" fontId="49" fillId="0" borderId="0" xfId="0" applyNumberFormat="1" applyFont="1" applyFill="1"/>
    <xf numFmtId="183" fontId="49" fillId="0" borderId="0" xfId="0" applyNumberFormat="1" applyFont="1"/>
    <xf numFmtId="0" fontId="11" fillId="0" borderId="0" xfId="0" applyFont="1" applyFill="1" applyBorder="1" applyAlignment="1">
      <alignment vertical="top"/>
    </xf>
    <xf numFmtId="180" fontId="11" fillId="0" borderId="0" xfId="0" applyNumberFormat="1" applyFont="1" applyFill="1" applyBorder="1" applyAlignment="1">
      <alignment vertical="top"/>
    </xf>
    <xf numFmtId="3" fontId="11" fillId="0" borderId="0" xfId="0" applyNumberFormat="1" applyFont="1" applyFill="1" applyBorder="1" applyAlignment="1">
      <alignment vertical="top"/>
    </xf>
    <xf numFmtId="182" fontId="11" fillId="0" borderId="0" xfId="0" applyNumberFormat="1" applyFont="1" applyFill="1" applyBorder="1" applyAlignment="1">
      <alignment vertical="top"/>
    </xf>
    <xf numFmtId="0" fontId="49" fillId="0" borderId="0" xfId="0" applyFont="1" applyFill="1"/>
    <xf numFmtId="0" fontId="6" fillId="0" borderId="0" xfId="0" applyFont="1" applyFill="1" applyBorder="1" applyAlignment="1">
      <alignment vertical="top"/>
    </xf>
    <xf numFmtId="3" fontId="6" fillId="0" borderId="0" xfId="0" applyNumberFormat="1" applyFont="1" applyFill="1" applyBorder="1" applyAlignment="1">
      <alignment vertical="top"/>
    </xf>
    <xf numFmtId="3" fontId="49" fillId="0" borderId="0" xfId="0" applyNumberFormat="1" applyFont="1"/>
    <xf numFmtId="3" fontId="10" fillId="0" borderId="0" xfId="0" applyNumberFormat="1" applyFont="1" applyFill="1" applyBorder="1" applyAlignment="1">
      <alignment vertical="top"/>
    </xf>
    <xf numFmtId="3" fontId="49" fillId="0" borderId="0" xfId="0" applyNumberFormat="1" applyFont="1" applyAlignment="1">
      <alignment vertical="top"/>
    </xf>
    <xf numFmtId="0" fontId="46" fillId="0" borderId="0" xfId="0" applyFont="1" applyFill="1" applyBorder="1" applyAlignment="1">
      <alignment horizontal="left" vertical="top"/>
    </xf>
    <xf numFmtId="0" fontId="47" fillId="0" borderId="0" xfId="0" quotePrefix="1" applyFont="1" applyAlignment="1">
      <alignment vertical="top"/>
    </xf>
    <xf numFmtId="0" fontId="47" fillId="0" borderId="0" xfId="0" quotePrefix="1" applyFont="1" applyAlignment="1">
      <alignment vertical="top" wrapText="1"/>
    </xf>
    <xf numFmtId="0" fontId="9" fillId="0" borderId="0" xfId="0" applyFont="1" applyBorder="1" applyAlignment="1">
      <alignment horizontal="left"/>
    </xf>
    <xf numFmtId="0" fontId="13" fillId="0" borderId="0" xfId="0" applyFont="1" applyFill="1" applyBorder="1" applyAlignment="1">
      <alignment horizontal="left" vertical="center" wrapText="1"/>
    </xf>
    <xf numFmtId="168" fontId="6" fillId="0" borderId="0" xfId="0" applyNumberFormat="1" applyFont="1" applyFill="1" applyBorder="1" applyAlignment="1">
      <alignment horizontal="left" vertical="center" wrapText="1"/>
    </xf>
    <xf numFmtId="0" fontId="16" fillId="0" borderId="0" xfId="0" applyFont="1" applyFill="1" applyBorder="1" applyAlignment="1">
      <alignment horizontal="left" vertical="top" wrapText="1"/>
    </xf>
    <xf numFmtId="0" fontId="3" fillId="0" borderId="0" xfId="0" applyFont="1" applyAlignment="1">
      <alignment horizontal="left"/>
    </xf>
    <xf numFmtId="0" fontId="4" fillId="0" borderId="0" xfId="0" applyFont="1" applyAlignment="1">
      <alignment horizontal="left"/>
    </xf>
    <xf numFmtId="0" fontId="12" fillId="2" borderId="0" xfId="0" applyFont="1" applyFill="1" applyBorder="1" applyAlignment="1">
      <alignment horizontal="left" vertical="center" wrapText="1"/>
    </xf>
    <xf numFmtId="0" fontId="12" fillId="2" borderId="0" xfId="0" applyFont="1" applyFill="1" applyBorder="1" applyAlignment="1">
      <alignment horizontal="left" vertical="center"/>
    </xf>
    <xf numFmtId="0" fontId="7"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12" fillId="2" borderId="0" xfId="0" applyFont="1" applyFill="1" applyBorder="1" applyAlignment="1">
      <alignment horizontal="center" vertical="center" wrapText="1"/>
    </xf>
    <xf numFmtId="0" fontId="12" fillId="2" borderId="0" xfId="0" applyFont="1" applyFill="1" applyBorder="1" applyAlignment="1">
      <alignment horizontal="center" vertical="top" wrapText="1"/>
    </xf>
    <xf numFmtId="0" fontId="22" fillId="0" borderId="0" xfId="0" applyFont="1" applyAlignment="1">
      <alignment horizontal="left" vertical="top" wrapText="1"/>
    </xf>
    <xf numFmtId="0" fontId="16" fillId="0" borderId="0" xfId="0" applyFont="1" applyAlignment="1">
      <alignment horizontal="left" vertical="top" wrapText="1"/>
    </xf>
    <xf numFmtId="0" fontId="10" fillId="0" borderId="0" xfId="0" applyFont="1" applyFill="1" applyBorder="1" applyAlignment="1">
      <alignment horizontal="left" vertical="top" wrapText="1"/>
    </xf>
    <xf numFmtId="0" fontId="46" fillId="0" borderId="0" xfId="0" applyFont="1" applyFill="1" applyBorder="1" applyAlignment="1">
      <alignment horizontal="left" vertical="top" wrapText="1"/>
    </xf>
    <xf numFmtId="0" fontId="22" fillId="0" borderId="0" xfId="0" applyFont="1" applyAlignment="1">
      <alignment horizontal="left" wrapText="1"/>
    </xf>
    <xf numFmtId="0" fontId="47" fillId="0" borderId="0" xfId="0" applyFont="1" applyAlignment="1">
      <alignment horizontal="left" vertical="top" wrapText="1"/>
    </xf>
  </cellXfs>
  <cellStyles count="3">
    <cellStyle name="Prozent" xfId="1" builtinId="5"/>
    <cellStyle name="Standard" xfId="0" builtinId="0"/>
    <cellStyle name="Standard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b="1" i="0" u="none" strike="noStrike" baseline="0">
                <a:solidFill>
                  <a:sysClr val="windowText" lastClr="000000"/>
                </a:solidFill>
                <a:latin typeface="Arial"/>
                <a:ea typeface="Arial"/>
                <a:cs typeface="Arial"/>
              </a:defRPr>
            </a:pPr>
            <a:r>
              <a:rPr lang="de-CH">
                <a:solidFill>
                  <a:sysClr val="windowText" lastClr="000000"/>
                </a:solidFill>
              </a:rPr>
              <a:t>Nettobetriebskosten nach Kostenträgerart 2018</a:t>
            </a:r>
          </a:p>
        </c:rich>
      </c:tx>
      <c:layout>
        <c:manualLayout>
          <c:xMode val="edge"/>
          <c:yMode val="edge"/>
          <c:x val="0.2391978548977674"/>
          <c:y val="3.2258273345858575E-2"/>
        </c:manualLayout>
      </c:layout>
      <c:overlay val="0"/>
      <c:spPr>
        <a:noFill/>
        <a:ln w="25400">
          <a:noFill/>
        </a:ln>
      </c:spPr>
    </c:title>
    <c:autoTitleDeleted val="0"/>
    <c:plotArea>
      <c:layout>
        <c:manualLayout>
          <c:layoutTarget val="inner"/>
          <c:xMode val="edge"/>
          <c:yMode val="edge"/>
          <c:x val="0.26851892318751686"/>
          <c:y val="0.28763516369278103"/>
          <c:w val="0.3688277163322789"/>
          <c:h val="0.64247480488387543"/>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E1BF-44BD-A5CF-0EEF9006D543}"/>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E1BF-44BD-A5CF-0EEF9006D54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E1BF-44BD-A5CF-0EEF9006D54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E1BF-44BD-A5CF-0EEF9006D54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E1BF-44BD-A5CF-0EEF9006D54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E1BF-44BD-A5CF-0EEF9006D54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E1BF-44BD-A5CF-0EEF9006D543}"/>
              </c:ext>
            </c:extLst>
          </c:dPt>
          <c:dLbls>
            <c:dLbl>
              <c:idx val="0"/>
              <c:layout>
                <c:manualLayout>
                  <c:x val="9.9598990668052972E-2"/>
                  <c:y val="8.269279275767953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1BF-44BD-A5CF-0EEF9006D543}"/>
                </c:ext>
              </c:extLst>
            </c:dLbl>
            <c:dLbl>
              <c:idx val="1"/>
              <c:layout>
                <c:manualLayout>
                  <c:x val="-0.15008824409488614"/>
                  <c:y val="-2.2998875517239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1BF-44BD-A5CF-0EEF9006D543}"/>
                </c:ext>
              </c:extLst>
            </c:dLbl>
            <c:dLbl>
              <c:idx val="2"/>
              <c:layout>
                <c:manualLayout>
                  <c:x val="-7.562163514697165E-2"/>
                  <c:y val="0.31038110593109636"/>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1BF-44BD-A5CF-0EEF9006D543}"/>
                </c:ext>
              </c:extLst>
            </c:dLbl>
            <c:dLbl>
              <c:idx val="3"/>
              <c:layout>
                <c:manualLayout>
                  <c:x val="6.6760623246495787E-2"/>
                  <c:y val="-4.400475828585194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E1BF-44BD-A5CF-0EEF9006D543}"/>
                </c:ext>
              </c:extLst>
            </c:dLbl>
            <c:dLbl>
              <c:idx val="4"/>
              <c:layout>
                <c:manualLayout>
                  <c:x val="-0.24575136794830957"/>
                  <c:y val="-8.044715234150258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E1BF-44BD-A5CF-0EEF9006D543}"/>
                </c:ext>
              </c:extLst>
            </c:dLbl>
            <c:dLbl>
              <c:idx val="5"/>
              <c:layout>
                <c:manualLayout>
                  <c:x val="0.33801831537756255"/>
                  <c:y val="-5.191737699169559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E1BF-44BD-A5CF-0EEF9006D543}"/>
                </c:ext>
              </c:extLst>
            </c:dLbl>
            <c:dLbl>
              <c:idx val="6"/>
              <c:layout>
                <c:manualLayout>
                  <c:x val="0.22881241235018984"/>
                  <c:y val="2.655264824478982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E1BF-44BD-A5CF-0EEF9006D543}"/>
                </c:ext>
              </c:extLst>
            </c:dLbl>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Tab_L4.1!$C$5:$I$5</c:f>
              <c:strCache>
                <c:ptCount val="7"/>
                <c:pt idx="0">
                  <c:v>Pension</c:v>
                </c:pt>
                <c:pt idx="1">
                  <c:v>Betreuung</c:v>
                </c:pt>
                <c:pt idx="2">
                  <c:v>Pflege</c:v>
                </c:pt>
                <c:pt idx="3">
                  <c:v>Therapie</c:v>
                </c:pt>
                <c:pt idx="4">
                  <c:v>Arzt</c:v>
                </c:pt>
                <c:pt idx="5">
                  <c:v>Medika-mente</c:v>
                </c:pt>
                <c:pt idx="6">
                  <c:v>Material</c:v>
                </c:pt>
              </c:strCache>
            </c:strRef>
          </c:cat>
          <c:val>
            <c:numRef>
              <c:f>Tab_L4.1!$C$7:$I$7</c:f>
              <c:numCache>
                <c:formatCode>_ * #\ ###\ ##0.0_ ;_ * \-#\ ###\ ##0.0_ ;_ * "."_ ;_ @_ </c:formatCode>
                <c:ptCount val="7"/>
                <c:pt idx="0">
                  <c:v>44.079650269724176</c:v>
                </c:pt>
                <c:pt idx="1">
                  <c:v>15.413172200866937</c:v>
                </c:pt>
                <c:pt idx="2">
                  <c:v>38.261904334657174</c:v>
                </c:pt>
                <c:pt idx="3">
                  <c:v>0.56479449922087155</c:v>
                </c:pt>
                <c:pt idx="4">
                  <c:v>0.7961780513463107</c:v>
                </c:pt>
                <c:pt idx="5">
                  <c:v>0.47628802702014761</c:v>
                </c:pt>
                <c:pt idx="6">
                  <c:v>0.40801261716439124</c:v>
                </c:pt>
              </c:numCache>
            </c:numRef>
          </c:val>
          <c:extLst>
            <c:ext xmlns:c16="http://schemas.microsoft.com/office/drawing/2014/chart" uri="{C3380CC4-5D6E-409C-BE32-E72D297353CC}">
              <c16:uniqueId val="{0000000D-E1BF-44BD-A5CF-0EEF9006D54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sz="1400" b="1" i="0" baseline="0"/>
              <a:t>Betriebsertrag 2018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29142891513560804"/>
          <c:y val="0.22666375036453776"/>
          <c:w val="0.40047572178477692"/>
          <c:h val="0.6674595363079615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8E-4353-A1CF-4A24A6BF222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08E-4353-A1CF-4A24A6BF222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08E-4353-A1CF-4A24A6BF222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08E-4353-A1CF-4A24A6BF222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08E-4353-A1CF-4A24A6BF222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08E-4353-A1CF-4A24A6BF2229}"/>
              </c:ext>
            </c:extLst>
          </c:dPt>
          <c:dLbls>
            <c:dLbl>
              <c:idx val="0"/>
              <c:layout>
                <c:manualLayout>
                  <c:x val="5.5865927248779618E-2"/>
                  <c:y val="-8.6606229971020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8E-4353-A1CF-4A24A6BF2229}"/>
                </c:ext>
              </c:extLst>
            </c:dLbl>
            <c:dLbl>
              <c:idx val="2"/>
              <c:layout>
                <c:manualLayout>
                  <c:x val="-0.11545624964747773"/>
                  <c:y val="-2.014098371419087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8E-4353-A1CF-4A24A6BF2229}"/>
                </c:ext>
              </c:extLst>
            </c:dLbl>
            <c:dLbl>
              <c:idx val="3"/>
              <c:layout>
                <c:manualLayout>
                  <c:x val="0.38982002569148383"/>
                  <c:y val="-2.416918045702907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8E-4353-A1CF-4A24A6BF2229}"/>
                </c:ext>
              </c:extLst>
            </c:dLbl>
            <c:dLbl>
              <c:idx val="4"/>
              <c:layout>
                <c:manualLayout>
                  <c:x val="-2.4829300999457567E-2"/>
                  <c:y val="-7.45216397425062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08E-4353-A1CF-4A24A6BF2229}"/>
                </c:ext>
              </c:extLst>
            </c:dLbl>
            <c:dLbl>
              <c:idx val="5"/>
              <c:layout>
                <c:manualLayout>
                  <c:x val="0.1502172710467182"/>
                  <c:y val="-9.66767218281162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08E-4353-A1CF-4A24A6BF2229}"/>
                </c:ext>
              </c:extLst>
            </c:dLbl>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de-DE"/>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Tab_L4.2!$D$4:$I$4</c:f>
              <c:strCache>
                <c:ptCount val="6"/>
                <c:pt idx="0">
                  <c:v>Pensions- und Betreuungs-taxen</c:v>
                </c:pt>
                <c:pt idx="1">
                  <c:v>Pflegetaxen gem. KVG</c:v>
                </c:pt>
                <c:pt idx="2">
                  <c:v>Beiträge Gemeinden</c:v>
                </c:pt>
                <c:pt idx="3">
                  <c:v>Beiträge 
Kanton</c:v>
                </c:pt>
                <c:pt idx="4">
                  <c:v>Beiträge 
Bund</c:v>
                </c:pt>
                <c:pt idx="5">
                  <c:v>Beiträge Stiftungen, Private</c:v>
                </c:pt>
              </c:strCache>
            </c:strRef>
          </c:cat>
          <c:val>
            <c:numRef>
              <c:f>Tab_L4.2!$D$6:$I$6</c:f>
              <c:numCache>
                <c:formatCode>_ * #\ ###\ ##0.0_ ;_ * \-#\ ###\ ##0.0_ ;_ * "."_ ;_ @_ </c:formatCode>
                <c:ptCount val="6"/>
                <c:pt idx="0">
                  <c:v>59.758112249731177</c:v>
                </c:pt>
                <c:pt idx="1">
                  <c:v>39.121427509405564</c:v>
                </c:pt>
                <c:pt idx="2">
                  <c:v>3.6748724161351234E-2</c:v>
                </c:pt>
                <c:pt idx="3">
                  <c:v>0.50509835892322186</c:v>
                </c:pt>
                <c:pt idx="4">
                  <c:v>2.5342523349279854E-2</c:v>
                </c:pt>
                <c:pt idx="5">
                  <c:v>0.5532706344294176</c:v>
                </c:pt>
              </c:numCache>
            </c:numRef>
          </c:val>
          <c:extLst>
            <c:ext xmlns:c16="http://schemas.microsoft.com/office/drawing/2014/chart" uri="{C3380CC4-5D6E-409C-BE32-E72D297353CC}">
              <c16:uniqueId val="{0000000C-808E-4353-A1CF-4A24A6BF222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390157</xdr:colOff>
      <xdr:row>45</xdr:row>
      <xdr:rowOff>175278</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486157" cy="87477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350532</xdr:colOff>
      <xdr:row>22</xdr:row>
      <xdr:rowOff>16771</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19125"/>
          <a:ext cx="5684532" cy="3636271"/>
        </a:xfrm>
        <a:prstGeom prst="rect">
          <a:avLst/>
        </a:prstGeom>
      </xdr:spPr>
    </xdr:pic>
    <xdr:clientData/>
  </xdr:twoCellAnchor>
  <xdr:twoCellAnchor editAs="oneCell">
    <xdr:from>
      <xdr:col>0</xdr:col>
      <xdr:colOff>0</xdr:colOff>
      <xdr:row>25</xdr:row>
      <xdr:rowOff>0</xdr:rowOff>
    </xdr:from>
    <xdr:to>
      <xdr:col>7</xdr:col>
      <xdr:colOff>365772</xdr:colOff>
      <xdr:row>35</xdr:row>
      <xdr:rowOff>94492</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810125"/>
          <a:ext cx="5699772" cy="1999492"/>
        </a:xfrm>
        <a:prstGeom prst="rect">
          <a:avLst/>
        </a:prstGeom>
      </xdr:spPr>
    </xdr:pic>
    <xdr:clientData/>
  </xdr:twoCellAnchor>
  <xdr:twoCellAnchor editAs="oneCell">
    <xdr:from>
      <xdr:col>0</xdr:col>
      <xdr:colOff>0</xdr:colOff>
      <xdr:row>38</xdr:row>
      <xdr:rowOff>0</xdr:rowOff>
    </xdr:from>
    <xdr:to>
      <xdr:col>7</xdr:col>
      <xdr:colOff>371868</xdr:colOff>
      <xdr:row>49</xdr:row>
      <xdr:rowOff>163073</xdr:rowOff>
    </xdr:to>
    <xdr:pic>
      <xdr:nvPicPr>
        <xdr:cNvPr id="4" name="Grafi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7286625"/>
          <a:ext cx="5705868" cy="22585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752867</xdr:colOff>
      <xdr:row>19</xdr:row>
      <xdr:rowOff>25914</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09625"/>
          <a:ext cx="5324867" cy="28834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29</xdr:row>
      <xdr:rowOff>133350</xdr:rowOff>
    </xdr:from>
    <xdr:to>
      <xdr:col>8</xdr:col>
      <xdr:colOff>420557</xdr:colOff>
      <xdr:row>57</xdr:row>
      <xdr:rowOff>38100</xdr:rowOff>
    </xdr:to>
    <xdr:graphicFrame macro="">
      <xdr:nvGraphicFramePr>
        <xdr:cNvPr id="2" name="Diagram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28576</xdr:colOff>
      <xdr:row>26</xdr:row>
      <xdr:rowOff>95249</xdr:rowOff>
    </xdr:from>
    <xdr:to>
      <xdr:col>9</xdr:col>
      <xdr:colOff>847726</xdr:colOff>
      <xdr:row>56</xdr:row>
      <xdr:rowOff>152400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4</xdr:col>
      <xdr:colOff>390525</xdr:colOff>
      <xdr:row>43</xdr:row>
      <xdr:rowOff>188930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257675"/>
          <a:ext cx="5619750" cy="43799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5</xdr:row>
      <xdr:rowOff>85725</xdr:rowOff>
    </xdr:from>
    <xdr:to>
      <xdr:col>8</xdr:col>
      <xdr:colOff>142126</xdr:colOff>
      <xdr:row>32</xdr:row>
      <xdr:rowOff>148220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190625"/>
          <a:ext cx="6190501" cy="52059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7</xdr:row>
      <xdr:rowOff>57150</xdr:rowOff>
    </xdr:from>
    <xdr:to>
      <xdr:col>9</xdr:col>
      <xdr:colOff>704103</xdr:colOff>
      <xdr:row>37</xdr:row>
      <xdr:rowOff>60210</xdr:rowOff>
    </xdr:to>
    <xdr:pic>
      <xdr:nvPicPr>
        <xdr:cNvPr id="6" name="Grafik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43050"/>
          <a:ext cx="7562103" cy="571806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8"/>
  <sheetViews>
    <sheetView tabSelected="1" zoomScaleNormal="100" workbookViewId="0"/>
  </sheetViews>
  <sheetFormatPr baseColWidth="10" defaultRowHeight="15"/>
  <cols>
    <col min="1" max="1" width="12" style="8" customWidth="1"/>
    <col min="2" max="2" width="41.140625" style="8" customWidth="1"/>
    <col min="3" max="3" width="25.28515625" style="8" bestFit="1" customWidth="1"/>
    <col min="4" max="4" width="19.85546875" style="8" bestFit="1" customWidth="1"/>
    <col min="5" max="5" width="5" style="9" customWidth="1"/>
    <col min="6" max="6" width="6.5703125" customWidth="1"/>
    <col min="8" max="8" width="39.42578125" customWidth="1"/>
    <col min="9" max="9" width="27.42578125" customWidth="1"/>
    <col min="14" max="14" width="25.140625" customWidth="1"/>
    <col min="18" max="16384" width="11.42578125" style="10"/>
  </cols>
  <sheetData>
    <row r="1" spans="1:5" ht="15.75">
      <c r="A1" s="5" t="s">
        <v>8</v>
      </c>
      <c r="B1" s="6"/>
      <c r="C1" s="7" t="s">
        <v>9</v>
      </c>
      <c r="D1" s="554" t="s">
        <v>0</v>
      </c>
    </row>
    <row r="2" spans="1:5" ht="15" customHeight="1">
      <c r="A2" s="2" t="s">
        <v>10</v>
      </c>
      <c r="B2" s="11"/>
    </row>
    <row r="3" spans="1:5" ht="15" customHeight="1">
      <c r="A3" s="12" t="s">
        <v>11</v>
      </c>
      <c r="B3" s="13"/>
      <c r="E3" s="14"/>
    </row>
    <row r="4" spans="1:5" ht="15" customHeight="1">
      <c r="A4" s="12" t="s">
        <v>12</v>
      </c>
      <c r="B4" s="13"/>
      <c r="E4" s="14"/>
    </row>
    <row r="5" spans="1:5" ht="42" customHeight="1">
      <c r="A5" s="15" t="s">
        <v>13</v>
      </c>
      <c r="B5" s="16"/>
      <c r="C5" s="16" t="s">
        <v>14</v>
      </c>
      <c r="D5" s="16" t="s">
        <v>15</v>
      </c>
      <c r="E5" s="16" t="s">
        <v>16</v>
      </c>
    </row>
    <row r="6" spans="1:5" ht="12.75" customHeight="1">
      <c r="A6" s="17"/>
      <c r="B6" s="18"/>
      <c r="C6" s="17"/>
      <c r="D6" s="17"/>
      <c r="E6" s="19"/>
    </row>
    <row r="7" spans="1:5" ht="15.75" customHeight="1">
      <c r="A7" s="20" t="s">
        <v>17</v>
      </c>
      <c r="B7" s="21"/>
      <c r="C7" s="22"/>
      <c r="D7" s="22"/>
      <c r="E7" s="23"/>
    </row>
    <row r="8" spans="1:5" ht="12.75" customHeight="1">
      <c r="A8" s="17" t="s">
        <v>18</v>
      </c>
      <c r="B8" s="18"/>
      <c r="C8" s="17" t="s">
        <v>19</v>
      </c>
      <c r="D8" s="17" t="s">
        <v>20</v>
      </c>
      <c r="E8" s="19" t="s">
        <v>21</v>
      </c>
    </row>
    <row r="9" spans="1:5" ht="12.75" customHeight="1">
      <c r="A9" s="17" t="s">
        <v>22</v>
      </c>
      <c r="B9" s="18"/>
      <c r="C9" s="17" t="s">
        <v>23</v>
      </c>
      <c r="D9" s="17" t="s">
        <v>20</v>
      </c>
      <c r="E9" s="19" t="s">
        <v>21</v>
      </c>
    </row>
    <row r="10" spans="1:5" ht="12.75" customHeight="1">
      <c r="A10" s="17" t="s">
        <v>24</v>
      </c>
      <c r="B10" s="18"/>
      <c r="C10" s="17" t="s">
        <v>25</v>
      </c>
      <c r="D10" s="17" t="s">
        <v>20</v>
      </c>
      <c r="E10" s="19" t="s">
        <v>26</v>
      </c>
    </row>
    <row r="11" spans="1:5" ht="12.75" customHeight="1">
      <c r="A11" s="17"/>
      <c r="B11" s="18"/>
      <c r="C11" s="17"/>
      <c r="D11" s="17"/>
      <c r="E11" s="19"/>
    </row>
    <row r="12" spans="1:5" ht="12.75" customHeight="1">
      <c r="A12" s="20" t="s">
        <v>27</v>
      </c>
      <c r="B12" s="21"/>
      <c r="C12" s="22"/>
      <c r="D12" s="22"/>
      <c r="E12" s="23"/>
    </row>
    <row r="13" spans="1:5" ht="12.75" customHeight="1">
      <c r="A13" s="17" t="s">
        <v>28</v>
      </c>
      <c r="B13" s="18"/>
      <c r="C13" s="17" t="s">
        <v>29</v>
      </c>
      <c r="D13" s="17" t="s">
        <v>30</v>
      </c>
      <c r="E13" s="19" t="s">
        <v>21</v>
      </c>
    </row>
    <row r="14" spans="1:5" ht="12.75" customHeight="1">
      <c r="A14" s="17" t="s">
        <v>31</v>
      </c>
      <c r="B14" s="18"/>
      <c r="C14" s="17" t="s">
        <v>32</v>
      </c>
      <c r="D14" s="17" t="s">
        <v>33</v>
      </c>
      <c r="E14" s="19" t="s">
        <v>21</v>
      </c>
    </row>
    <row r="15" spans="1:5" ht="12.75" customHeight="1">
      <c r="A15" s="17" t="s">
        <v>34</v>
      </c>
      <c r="B15" s="18"/>
      <c r="C15" s="17" t="s">
        <v>35</v>
      </c>
      <c r="D15" s="17" t="s">
        <v>36</v>
      </c>
      <c r="E15" s="19" t="s">
        <v>21</v>
      </c>
    </row>
    <row r="16" spans="1:5" ht="12.75" customHeight="1">
      <c r="A16" s="17" t="s">
        <v>37</v>
      </c>
      <c r="B16" s="18"/>
      <c r="C16" s="17" t="s">
        <v>38</v>
      </c>
      <c r="D16" s="17" t="s">
        <v>39</v>
      </c>
      <c r="E16" s="19" t="s">
        <v>21</v>
      </c>
    </row>
    <row r="17" spans="1:5" ht="12.75" customHeight="1">
      <c r="A17" s="17" t="s">
        <v>40</v>
      </c>
      <c r="B17" s="18"/>
      <c r="C17" s="17" t="s">
        <v>41</v>
      </c>
      <c r="D17" s="17" t="s">
        <v>42</v>
      </c>
      <c r="E17" s="19" t="s">
        <v>21</v>
      </c>
    </row>
    <row r="18" spans="1:5">
      <c r="A18" s="17"/>
      <c r="B18" s="18"/>
      <c r="C18" s="17"/>
      <c r="D18" s="17"/>
      <c r="E18" s="19"/>
    </row>
    <row r="19" spans="1:5" ht="12.75" customHeight="1">
      <c r="A19" s="20" t="s">
        <v>43</v>
      </c>
      <c r="B19" s="21"/>
      <c r="C19" s="22"/>
      <c r="D19" s="22"/>
      <c r="E19" s="23"/>
    </row>
    <row r="20" spans="1:5" ht="12.75" customHeight="1">
      <c r="A20" s="17" t="s">
        <v>44</v>
      </c>
      <c r="B20" s="18"/>
      <c r="C20" s="17" t="s">
        <v>45</v>
      </c>
      <c r="D20" s="17" t="s">
        <v>46</v>
      </c>
      <c r="E20" s="19" t="s">
        <v>21</v>
      </c>
    </row>
    <row r="21" spans="1:5" ht="12.75" customHeight="1">
      <c r="A21" s="17" t="s">
        <v>47</v>
      </c>
      <c r="B21" s="18"/>
      <c r="C21" s="17" t="s">
        <v>48</v>
      </c>
      <c r="D21" s="17" t="s">
        <v>49</v>
      </c>
      <c r="E21" s="19" t="s">
        <v>21</v>
      </c>
    </row>
    <row r="22" spans="1:5" ht="12.75" customHeight="1">
      <c r="A22" s="17" t="s">
        <v>50</v>
      </c>
      <c r="B22" s="18"/>
      <c r="C22" s="17" t="s">
        <v>51</v>
      </c>
      <c r="D22" s="17" t="s">
        <v>52</v>
      </c>
      <c r="E22" s="19" t="s">
        <v>21</v>
      </c>
    </row>
    <row r="23" spans="1:5" ht="12.75" customHeight="1">
      <c r="A23" s="17" t="s">
        <v>53</v>
      </c>
      <c r="B23" s="18"/>
      <c r="C23" s="17" t="s">
        <v>54</v>
      </c>
      <c r="D23" s="17" t="s">
        <v>52</v>
      </c>
      <c r="E23" s="19" t="s">
        <v>26</v>
      </c>
    </row>
    <row r="24" spans="1:5" ht="12.75" customHeight="1">
      <c r="A24" s="17" t="s">
        <v>55</v>
      </c>
      <c r="B24" s="18"/>
      <c r="C24" s="17" t="s">
        <v>56</v>
      </c>
      <c r="D24" s="17" t="s">
        <v>57</v>
      </c>
      <c r="E24" s="19" t="s">
        <v>21</v>
      </c>
    </row>
    <row r="25" spans="1:5" ht="12.75" customHeight="1">
      <c r="A25" s="17" t="s">
        <v>58</v>
      </c>
      <c r="B25" s="18"/>
      <c r="C25" s="17" t="s">
        <v>59</v>
      </c>
      <c r="D25" s="17" t="s">
        <v>60</v>
      </c>
      <c r="E25" s="19" t="s">
        <v>21</v>
      </c>
    </row>
    <row r="26" spans="1:5" ht="12.75" customHeight="1">
      <c r="A26" s="17" t="s">
        <v>61</v>
      </c>
      <c r="B26" s="18"/>
      <c r="C26" s="17" t="s">
        <v>62</v>
      </c>
      <c r="D26" s="17" t="s">
        <v>60</v>
      </c>
      <c r="E26" s="19" t="s">
        <v>63</v>
      </c>
    </row>
    <row r="27" spans="1:5" ht="12.75" customHeight="1">
      <c r="A27" s="17" t="s">
        <v>64</v>
      </c>
      <c r="B27" s="18"/>
      <c r="C27" s="17" t="s">
        <v>65</v>
      </c>
      <c r="D27" s="17" t="s">
        <v>66</v>
      </c>
      <c r="E27" s="19" t="s">
        <v>63</v>
      </c>
    </row>
    <row r="28" spans="1:5" ht="12.75" customHeight="1">
      <c r="A28" s="17" t="s">
        <v>67</v>
      </c>
      <c r="B28" s="18"/>
      <c r="C28" s="17" t="s">
        <v>68</v>
      </c>
      <c r="D28" s="17" t="s">
        <v>69</v>
      </c>
      <c r="E28" s="19" t="s">
        <v>21</v>
      </c>
    </row>
    <row r="29" spans="1:5" ht="12.75" customHeight="1">
      <c r="A29" s="17" t="s">
        <v>70</v>
      </c>
      <c r="B29" s="18"/>
      <c r="C29" s="17" t="s">
        <v>71</v>
      </c>
      <c r="D29" s="17" t="s">
        <v>72</v>
      </c>
      <c r="E29" s="19" t="s">
        <v>21</v>
      </c>
    </row>
    <row r="30" spans="1:5" ht="12.75" customHeight="1">
      <c r="A30" s="17" t="s">
        <v>73</v>
      </c>
      <c r="B30" s="18"/>
      <c r="C30" s="17" t="s">
        <v>74</v>
      </c>
      <c r="D30" s="17" t="s">
        <v>75</v>
      </c>
      <c r="E30" s="19" t="s">
        <v>21</v>
      </c>
    </row>
    <row r="31" spans="1:5" ht="12.75" customHeight="1">
      <c r="A31" s="17" t="s">
        <v>76</v>
      </c>
      <c r="B31" s="18"/>
      <c r="C31" s="17" t="s">
        <v>77</v>
      </c>
      <c r="D31" s="17" t="s">
        <v>75</v>
      </c>
      <c r="E31" s="19" t="s">
        <v>26</v>
      </c>
    </row>
    <row r="32" spans="1:5" ht="12.75" customHeight="1">
      <c r="A32" s="17" t="s">
        <v>78</v>
      </c>
      <c r="B32" s="18"/>
      <c r="C32" s="17" t="s">
        <v>79</v>
      </c>
      <c r="D32" s="17" t="s">
        <v>80</v>
      </c>
      <c r="E32" s="19" t="s">
        <v>21</v>
      </c>
    </row>
    <row r="33" spans="1:5" ht="12.75" customHeight="1">
      <c r="A33" s="17" t="s">
        <v>81</v>
      </c>
      <c r="B33" s="18"/>
      <c r="C33" s="17" t="s">
        <v>82</v>
      </c>
      <c r="D33" s="17" t="s">
        <v>83</v>
      </c>
      <c r="E33" s="19" t="s">
        <v>21</v>
      </c>
    </row>
    <row r="34" spans="1:5" ht="12.75" customHeight="1">
      <c r="A34" s="17" t="s">
        <v>84</v>
      </c>
      <c r="B34" s="18"/>
      <c r="C34" s="17" t="s">
        <v>85</v>
      </c>
      <c r="D34" s="17" t="s">
        <v>83</v>
      </c>
      <c r="E34" s="19" t="s">
        <v>26</v>
      </c>
    </row>
    <row r="35" spans="1:5" ht="12.75" customHeight="1">
      <c r="A35" s="17" t="s">
        <v>86</v>
      </c>
      <c r="B35" s="18"/>
      <c r="C35" s="17" t="s">
        <v>87</v>
      </c>
      <c r="D35" s="17" t="s">
        <v>88</v>
      </c>
      <c r="E35" s="19" t="s">
        <v>26</v>
      </c>
    </row>
    <row r="36" spans="1:5" ht="12.75" customHeight="1">
      <c r="A36" s="17" t="s">
        <v>89</v>
      </c>
      <c r="B36" s="18"/>
      <c r="C36" s="17" t="s">
        <v>90</v>
      </c>
      <c r="D36" s="17" t="s">
        <v>88</v>
      </c>
      <c r="E36" s="19" t="s">
        <v>21</v>
      </c>
    </row>
    <row r="37" spans="1:5" ht="12.75" customHeight="1">
      <c r="A37" s="17"/>
      <c r="B37" s="18"/>
      <c r="C37" s="17"/>
      <c r="D37" s="17"/>
      <c r="E37" s="19"/>
    </row>
    <row r="38" spans="1:5" ht="12.75" customHeight="1">
      <c r="A38" s="20" t="s">
        <v>91</v>
      </c>
      <c r="B38" s="21"/>
      <c r="C38" s="22"/>
      <c r="D38" s="22"/>
      <c r="E38" s="23"/>
    </row>
    <row r="39" spans="1:5" ht="12.75" customHeight="1">
      <c r="A39" s="17" t="s">
        <v>92</v>
      </c>
      <c r="B39" s="18"/>
      <c r="C39" s="17" t="s">
        <v>93</v>
      </c>
      <c r="D39" s="17" t="s">
        <v>94</v>
      </c>
      <c r="E39" s="19" t="s">
        <v>26</v>
      </c>
    </row>
    <row r="40" spans="1:5" ht="12.75" customHeight="1">
      <c r="A40" s="17" t="s">
        <v>95</v>
      </c>
      <c r="B40" s="18"/>
      <c r="C40" s="17"/>
      <c r="D40" s="17"/>
      <c r="E40" s="19"/>
    </row>
    <row r="41" spans="1:5" ht="12.75" customHeight="1">
      <c r="A41" s="17" t="s">
        <v>96</v>
      </c>
      <c r="B41" s="18"/>
      <c r="C41" s="17" t="s">
        <v>97</v>
      </c>
      <c r="D41" s="17" t="s">
        <v>94</v>
      </c>
      <c r="E41" s="19" t="s">
        <v>21</v>
      </c>
    </row>
    <row r="42" spans="1:5" ht="12.75" customHeight="1">
      <c r="A42" s="17" t="s">
        <v>98</v>
      </c>
      <c r="B42" s="18"/>
      <c r="C42" s="17" t="s">
        <v>99</v>
      </c>
      <c r="D42" s="17" t="s">
        <v>100</v>
      </c>
      <c r="E42" s="19" t="s">
        <v>21</v>
      </c>
    </row>
    <row r="43" spans="1:5" ht="12.75" customHeight="1">
      <c r="A43" s="17" t="s">
        <v>101</v>
      </c>
      <c r="B43" s="18"/>
      <c r="C43" s="17" t="s">
        <v>102</v>
      </c>
      <c r="D43" s="17" t="s">
        <v>100</v>
      </c>
      <c r="E43" s="19" t="s">
        <v>63</v>
      </c>
    </row>
    <row r="44" spans="1:5" ht="12.75" customHeight="1">
      <c r="A44" s="17" t="s">
        <v>103</v>
      </c>
      <c r="B44" s="18"/>
      <c r="C44" s="17" t="s">
        <v>104</v>
      </c>
      <c r="D44" s="17" t="s">
        <v>105</v>
      </c>
      <c r="E44" s="19" t="s">
        <v>26</v>
      </c>
    </row>
    <row r="45" spans="1:5" ht="12.75" customHeight="1">
      <c r="A45" s="17" t="s">
        <v>106</v>
      </c>
      <c r="B45" s="18"/>
      <c r="C45" s="17" t="s">
        <v>107</v>
      </c>
      <c r="D45" s="17" t="s">
        <v>108</v>
      </c>
      <c r="E45" s="19" t="s">
        <v>21</v>
      </c>
    </row>
    <row r="46" spans="1:5" ht="12.75" customHeight="1">
      <c r="A46" s="17" t="s">
        <v>109</v>
      </c>
      <c r="B46" s="18"/>
      <c r="C46" s="17" t="s">
        <v>110</v>
      </c>
      <c r="D46" s="17" t="s">
        <v>111</v>
      </c>
      <c r="E46" s="19" t="s">
        <v>21</v>
      </c>
    </row>
    <row r="47" spans="1:5" ht="12.75" customHeight="1">
      <c r="A47" s="17" t="s">
        <v>112</v>
      </c>
      <c r="B47" s="18"/>
      <c r="C47" s="17" t="s">
        <v>113</v>
      </c>
      <c r="D47" s="17" t="s">
        <v>114</v>
      </c>
      <c r="E47" s="19" t="s">
        <v>21</v>
      </c>
    </row>
    <row r="48" spans="1:5" ht="12.75" customHeight="1">
      <c r="A48" s="17" t="s">
        <v>115</v>
      </c>
      <c r="B48" s="18"/>
      <c r="C48" s="17" t="s">
        <v>116</v>
      </c>
      <c r="D48" s="17" t="s">
        <v>117</v>
      </c>
      <c r="E48" s="19" t="s">
        <v>63</v>
      </c>
    </row>
    <row r="49" spans="1:5" ht="12.75" customHeight="1">
      <c r="A49" s="17" t="s">
        <v>118</v>
      </c>
      <c r="B49" s="18"/>
      <c r="C49" s="17" t="s">
        <v>119</v>
      </c>
      <c r="D49" s="17" t="s">
        <v>120</v>
      </c>
      <c r="E49" s="19" t="s">
        <v>21</v>
      </c>
    </row>
    <row r="50" spans="1:5">
      <c r="A50" s="24"/>
      <c r="B50" s="25"/>
      <c r="C50" s="24"/>
      <c r="D50" s="24"/>
      <c r="E50" s="26"/>
    </row>
    <row r="51" spans="1:5" ht="12.75" customHeight="1">
      <c r="A51" s="20" t="s">
        <v>121</v>
      </c>
      <c r="B51" s="21"/>
      <c r="C51" s="22"/>
      <c r="D51" s="22"/>
      <c r="E51" s="23"/>
    </row>
    <row r="52" spans="1:5" ht="12.75" customHeight="1">
      <c r="A52" s="17" t="s">
        <v>122</v>
      </c>
      <c r="B52" s="18"/>
      <c r="C52" s="17" t="s">
        <v>123</v>
      </c>
      <c r="D52" s="17" t="s">
        <v>124</v>
      </c>
      <c r="E52" s="19" t="s">
        <v>26</v>
      </c>
    </row>
    <row r="53" spans="1:5" ht="12.75" customHeight="1">
      <c r="A53" s="17" t="s">
        <v>125</v>
      </c>
      <c r="B53" s="18"/>
      <c r="C53" s="17" t="s">
        <v>126</v>
      </c>
      <c r="D53" s="17" t="s">
        <v>127</v>
      </c>
      <c r="E53" s="19" t="s">
        <v>21</v>
      </c>
    </row>
    <row r="54" spans="1:5" ht="12.75" customHeight="1">
      <c r="A54" s="17" t="s">
        <v>128</v>
      </c>
      <c r="B54" s="18"/>
      <c r="C54" s="17" t="s">
        <v>129</v>
      </c>
      <c r="D54" s="17" t="s">
        <v>130</v>
      </c>
      <c r="E54" s="19" t="s">
        <v>26</v>
      </c>
    </row>
    <row r="55" spans="1:5" ht="12.75" customHeight="1">
      <c r="A55" s="17" t="s">
        <v>131</v>
      </c>
      <c r="B55" s="18"/>
      <c r="C55" s="17" t="s">
        <v>132</v>
      </c>
      <c r="D55" s="17" t="s">
        <v>133</v>
      </c>
      <c r="E55" s="19" t="s">
        <v>21</v>
      </c>
    </row>
    <row r="56" spans="1:5" ht="12.75" customHeight="1">
      <c r="A56" s="17" t="s">
        <v>134</v>
      </c>
      <c r="B56" s="18"/>
      <c r="C56" s="17" t="s">
        <v>135</v>
      </c>
      <c r="D56" s="17" t="s">
        <v>136</v>
      </c>
      <c r="E56" s="19" t="s">
        <v>21</v>
      </c>
    </row>
    <row r="57" spans="1:5" ht="12.75" customHeight="1">
      <c r="A57" s="17" t="s">
        <v>137</v>
      </c>
      <c r="B57" s="18"/>
      <c r="C57" s="17" t="s">
        <v>138</v>
      </c>
      <c r="D57" s="17" t="s">
        <v>139</v>
      </c>
      <c r="E57" s="19" t="s">
        <v>21</v>
      </c>
    </row>
    <row r="58" spans="1:5" ht="12.75" customHeight="1">
      <c r="A58" s="17" t="s">
        <v>140</v>
      </c>
      <c r="B58" s="18"/>
      <c r="C58" s="17" t="s">
        <v>141</v>
      </c>
      <c r="D58" s="17" t="s">
        <v>139</v>
      </c>
      <c r="E58" s="19" t="s">
        <v>26</v>
      </c>
    </row>
    <row r="59" spans="1:5" ht="12.75" customHeight="1">
      <c r="A59" s="17" t="s">
        <v>142</v>
      </c>
      <c r="B59" s="18"/>
      <c r="C59" s="17" t="s">
        <v>143</v>
      </c>
      <c r="D59" s="17" t="s">
        <v>139</v>
      </c>
      <c r="E59" s="19" t="s">
        <v>63</v>
      </c>
    </row>
    <row r="60" spans="1:5" ht="12.75" customHeight="1">
      <c r="A60" s="17" t="s">
        <v>144</v>
      </c>
      <c r="B60" s="18"/>
      <c r="C60" s="17" t="s">
        <v>145</v>
      </c>
      <c r="D60" s="17" t="s">
        <v>139</v>
      </c>
      <c r="E60" s="19" t="s">
        <v>63</v>
      </c>
    </row>
    <row r="61" spans="1:5" ht="12.75" customHeight="1">
      <c r="A61" s="17" t="s">
        <v>146</v>
      </c>
      <c r="B61" s="18"/>
      <c r="C61" s="17" t="s">
        <v>135</v>
      </c>
      <c r="D61" s="17" t="s">
        <v>139</v>
      </c>
      <c r="E61" s="19" t="s">
        <v>63</v>
      </c>
    </row>
    <row r="62" spans="1:5" ht="12.75" customHeight="1">
      <c r="A62" s="17" t="s">
        <v>147</v>
      </c>
      <c r="B62" s="18"/>
      <c r="C62" s="17" t="s">
        <v>148</v>
      </c>
      <c r="D62" s="17" t="s">
        <v>139</v>
      </c>
      <c r="E62" s="19" t="s">
        <v>21</v>
      </c>
    </row>
    <row r="63" spans="1:5" ht="12.75" customHeight="1">
      <c r="A63" s="17" t="s">
        <v>149</v>
      </c>
      <c r="B63" s="18"/>
      <c r="C63" s="17" t="s">
        <v>150</v>
      </c>
      <c r="D63" s="17" t="s">
        <v>151</v>
      </c>
      <c r="E63" s="19" t="s">
        <v>26</v>
      </c>
    </row>
    <row r="64" spans="1:5" ht="12.75" customHeight="1">
      <c r="A64" s="17" t="s">
        <v>152</v>
      </c>
      <c r="B64" s="18"/>
      <c r="C64" s="17" t="s">
        <v>153</v>
      </c>
      <c r="D64" s="17" t="s">
        <v>151</v>
      </c>
      <c r="E64" s="19" t="s">
        <v>21</v>
      </c>
    </row>
    <row r="65" spans="1:5" ht="12.75" customHeight="1">
      <c r="A65" s="17"/>
      <c r="B65" s="18"/>
      <c r="C65" s="17"/>
      <c r="D65" s="17"/>
      <c r="E65" s="19"/>
    </row>
    <row r="66" spans="1:5" ht="12.75" customHeight="1">
      <c r="A66" s="20" t="s">
        <v>154</v>
      </c>
      <c r="B66" s="21"/>
      <c r="C66" s="22"/>
      <c r="D66" s="22"/>
      <c r="E66" s="23"/>
    </row>
    <row r="67" spans="1:5" ht="12.75" customHeight="1">
      <c r="A67" s="17" t="s">
        <v>155</v>
      </c>
      <c r="B67" s="18"/>
      <c r="C67" s="17" t="s">
        <v>156</v>
      </c>
      <c r="D67" s="17" t="s">
        <v>157</v>
      </c>
      <c r="E67" s="19" t="s">
        <v>21</v>
      </c>
    </row>
    <row r="68" spans="1:5" ht="12.75" customHeight="1">
      <c r="A68" s="17" t="s">
        <v>158</v>
      </c>
      <c r="B68" s="18"/>
      <c r="C68" s="17" t="s">
        <v>159</v>
      </c>
      <c r="D68" s="17" t="s">
        <v>160</v>
      </c>
      <c r="E68" s="19" t="s">
        <v>63</v>
      </c>
    </row>
    <row r="69" spans="1:5" ht="12.75" customHeight="1">
      <c r="A69" s="17" t="s">
        <v>161</v>
      </c>
      <c r="B69" s="18"/>
      <c r="C69" s="17" t="s">
        <v>162</v>
      </c>
      <c r="D69" s="17" t="s">
        <v>163</v>
      </c>
      <c r="E69" s="19" t="s">
        <v>21</v>
      </c>
    </row>
    <row r="70" spans="1:5" ht="12.75" customHeight="1">
      <c r="A70" s="17" t="s">
        <v>164</v>
      </c>
      <c r="B70" s="18"/>
      <c r="C70" s="17" t="s">
        <v>165</v>
      </c>
      <c r="D70" s="17" t="s">
        <v>166</v>
      </c>
      <c r="E70" s="19" t="s">
        <v>63</v>
      </c>
    </row>
    <row r="71" spans="1:5" ht="12.75" customHeight="1">
      <c r="A71" s="17" t="s">
        <v>167</v>
      </c>
      <c r="B71" s="18"/>
      <c r="C71" s="17" t="s">
        <v>168</v>
      </c>
      <c r="D71" s="17" t="s">
        <v>166</v>
      </c>
      <c r="E71" s="19" t="s">
        <v>21</v>
      </c>
    </row>
    <row r="72" spans="1:5" ht="12.75" customHeight="1">
      <c r="A72" s="17" t="s">
        <v>169</v>
      </c>
      <c r="B72" s="18"/>
      <c r="C72" s="17" t="s">
        <v>170</v>
      </c>
      <c r="D72" s="17" t="s">
        <v>171</v>
      </c>
      <c r="E72" s="19" t="s">
        <v>21</v>
      </c>
    </row>
    <row r="73" spans="1:5" ht="12.75" customHeight="1">
      <c r="A73" s="17" t="s">
        <v>172</v>
      </c>
      <c r="B73" s="18"/>
      <c r="C73" s="17" t="s">
        <v>173</v>
      </c>
      <c r="D73" s="17" t="s">
        <v>171</v>
      </c>
      <c r="E73" s="19" t="s">
        <v>26</v>
      </c>
    </row>
    <row r="74" spans="1:5" ht="12.75" customHeight="1">
      <c r="A74" s="17" t="s">
        <v>174</v>
      </c>
      <c r="B74" s="18"/>
      <c r="C74" s="17" t="s">
        <v>175</v>
      </c>
      <c r="D74" s="17" t="s">
        <v>171</v>
      </c>
      <c r="E74" s="19" t="s">
        <v>63</v>
      </c>
    </row>
    <row r="75" spans="1:5" ht="12.75" customHeight="1">
      <c r="A75" s="17" t="s">
        <v>176</v>
      </c>
      <c r="B75" s="18"/>
      <c r="C75" s="17" t="s">
        <v>177</v>
      </c>
      <c r="D75" s="17" t="s">
        <v>171</v>
      </c>
      <c r="E75" s="19" t="s">
        <v>178</v>
      </c>
    </row>
    <row r="76" spans="1:5">
      <c r="A76" s="17" t="s">
        <v>179</v>
      </c>
      <c r="B76" s="18"/>
      <c r="C76" s="17" t="s">
        <v>180</v>
      </c>
      <c r="D76" s="17" t="s">
        <v>181</v>
      </c>
      <c r="E76" s="19" t="s">
        <v>21</v>
      </c>
    </row>
    <row r="77" spans="1:5" ht="12.75" customHeight="1">
      <c r="A77" s="17" t="s">
        <v>182</v>
      </c>
      <c r="B77" s="18"/>
      <c r="C77" s="17" t="s">
        <v>183</v>
      </c>
      <c r="D77" s="17" t="s">
        <v>184</v>
      </c>
      <c r="E77" s="19" t="s">
        <v>21</v>
      </c>
    </row>
    <row r="78" spans="1:5" ht="12.75" customHeight="1">
      <c r="A78" s="17" t="s">
        <v>185</v>
      </c>
      <c r="B78" s="18"/>
      <c r="C78" s="17" t="s">
        <v>186</v>
      </c>
      <c r="D78" s="17" t="s">
        <v>187</v>
      </c>
      <c r="E78" s="19" t="s">
        <v>21</v>
      </c>
    </row>
    <row r="79" spans="1:5" ht="12.75" customHeight="1">
      <c r="A79" s="17" t="s">
        <v>188</v>
      </c>
      <c r="B79" s="18"/>
      <c r="C79" s="17" t="s">
        <v>189</v>
      </c>
      <c r="D79" s="17" t="s">
        <v>190</v>
      </c>
      <c r="E79" s="19" t="s">
        <v>21</v>
      </c>
    </row>
    <row r="80" spans="1:5" ht="13.5" customHeight="1">
      <c r="A80" s="17" t="s">
        <v>191</v>
      </c>
      <c r="B80" s="18"/>
      <c r="C80" s="17" t="s">
        <v>192</v>
      </c>
      <c r="D80" s="17" t="s">
        <v>190</v>
      </c>
      <c r="E80" s="19" t="s">
        <v>193</v>
      </c>
    </row>
    <row r="81" spans="1:5" ht="13.5" customHeight="1">
      <c r="A81" s="17" t="s">
        <v>194</v>
      </c>
      <c r="B81" s="18"/>
      <c r="C81" s="17" t="s">
        <v>195</v>
      </c>
      <c r="D81" s="17" t="s">
        <v>190</v>
      </c>
      <c r="E81" s="19" t="s">
        <v>63</v>
      </c>
    </row>
    <row r="82" spans="1:5" ht="12.75" customHeight="1">
      <c r="A82" s="17" t="s">
        <v>196</v>
      </c>
      <c r="B82" s="18"/>
      <c r="C82" s="17" t="s">
        <v>197</v>
      </c>
      <c r="D82" s="17" t="s">
        <v>190</v>
      </c>
      <c r="E82" s="19" t="s">
        <v>26</v>
      </c>
    </row>
    <row r="83" spans="1:5" ht="12.75" customHeight="1">
      <c r="A83" s="17" t="s">
        <v>198</v>
      </c>
      <c r="B83" s="18"/>
      <c r="C83" s="17" t="s">
        <v>199</v>
      </c>
      <c r="D83" s="17" t="s">
        <v>190</v>
      </c>
      <c r="E83" s="19" t="s">
        <v>63</v>
      </c>
    </row>
    <row r="84" spans="1:5" ht="12.75" customHeight="1">
      <c r="A84" s="17" t="s">
        <v>200</v>
      </c>
      <c r="B84" s="18"/>
      <c r="C84" s="17" t="s">
        <v>201</v>
      </c>
      <c r="D84" s="17" t="s">
        <v>202</v>
      </c>
      <c r="E84" s="19" t="s">
        <v>21</v>
      </c>
    </row>
    <row r="85" spans="1:5" ht="12.75" customHeight="1">
      <c r="A85" s="17" t="s">
        <v>203</v>
      </c>
      <c r="B85" s="18"/>
      <c r="C85" s="17" t="s">
        <v>204</v>
      </c>
      <c r="D85" s="17" t="s">
        <v>202</v>
      </c>
      <c r="E85" s="19" t="s">
        <v>21</v>
      </c>
    </row>
    <row r="86" spans="1:5">
      <c r="A86" s="17" t="s">
        <v>205</v>
      </c>
      <c r="B86" s="18"/>
      <c r="C86" s="18" t="s">
        <v>206</v>
      </c>
      <c r="D86" s="17" t="s">
        <v>207</v>
      </c>
      <c r="E86" s="19" t="s">
        <v>21</v>
      </c>
    </row>
    <row r="87" spans="1:5" ht="12.75" customHeight="1">
      <c r="A87" s="17" t="s">
        <v>208</v>
      </c>
      <c r="B87" s="18"/>
      <c r="C87" s="17" t="s">
        <v>209</v>
      </c>
      <c r="D87" s="17" t="s">
        <v>207</v>
      </c>
      <c r="E87" s="19" t="s">
        <v>26</v>
      </c>
    </row>
    <row r="88" spans="1:5" ht="12.75" customHeight="1">
      <c r="A88" s="17" t="s">
        <v>210</v>
      </c>
      <c r="B88" s="18"/>
      <c r="C88" s="17" t="s">
        <v>211</v>
      </c>
      <c r="D88" s="17" t="s">
        <v>207</v>
      </c>
      <c r="E88" s="19" t="s">
        <v>193</v>
      </c>
    </row>
    <row r="89" spans="1:5" ht="12.75" customHeight="1">
      <c r="A89" s="17" t="s">
        <v>212</v>
      </c>
      <c r="B89" s="18"/>
      <c r="C89" s="17" t="s">
        <v>213</v>
      </c>
      <c r="D89" s="17" t="s">
        <v>207</v>
      </c>
      <c r="E89" s="19" t="s">
        <v>26</v>
      </c>
    </row>
    <row r="90" spans="1:5" ht="12.75" customHeight="1">
      <c r="A90" s="17"/>
      <c r="B90" s="18"/>
      <c r="C90" s="17"/>
      <c r="D90" s="17"/>
      <c r="E90" s="19"/>
    </row>
    <row r="91" spans="1:5" ht="12.75" customHeight="1">
      <c r="A91" s="20" t="s">
        <v>214</v>
      </c>
      <c r="B91" s="21"/>
      <c r="C91" s="22"/>
      <c r="D91" s="22"/>
      <c r="E91" s="23"/>
    </row>
    <row r="92" spans="1:5" ht="12.75" customHeight="1">
      <c r="A92" s="17" t="s">
        <v>215</v>
      </c>
      <c r="B92" s="18"/>
      <c r="C92" s="17" t="s">
        <v>216</v>
      </c>
      <c r="D92" s="17" t="s">
        <v>217</v>
      </c>
      <c r="E92" s="19" t="s">
        <v>21</v>
      </c>
    </row>
    <row r="93" spans="1:5" ht="12.75" customHeight="1">
      <c r="A93" s="17" t="s">
        <v>218</v>
      </c>
      <c r="B93" s="18"/>
      <c r="C93" s="17" t="s">
        <v>219</v>
      </c>
      <c r="D93" s="17" t="s">
        <v>217</v>
      </c>
      <c r="E93" s="19" t="s">
        <v>21</v>
      </c>
    </row>
    <row r="94" spans="1:5" ht="12.75" customHeight="1">
      <c r="A94" s="17" t="s">
        <v>220</v>
      </c>
      <c r="B94" s="18"/>
      <c r="C94" s="17" t="s">
        <v>221</v>
      </c>
      <c r="D94" s="17" t="s">
        <v>222</v>
      </c>
      <c r="E94" s="19" t="s">
        <v>21</v>
      </c>
    </row>
    <row r="95" spans="1:5" ht="12.75" customHeight="1">
      <c r="A95" s="17" t="s">
        <v>223</v>
      </c>
      <c r="B95" s="18"/>
      <c r="C95" s="17" t="s">
        <v>224</v>
      </c>
      <c r="D95" s="17" t="s">
        <v>225</v>
      </c>
      <c r="E95" s="19" t="s">
        <v>26</v>
      </c>
    </row>
    <row r="96" spans="1:5" ht="12.75" customHeight="1">
      <c r="A96" s="17" t="s">
        <v>226</v>
      </c>
      <c r="B96" s="18"/>
      <c r="C96" s="17" t="s">
        <v>227</v>
      </c>
      <c r="D96" s="17" t="s">
        <v>228</v>
      </c>
      <c r="E96" s="19" t="s">
        <v>21</v>
      </c>
    </row>
    <row r="97" spans="1:5" ht="12.75" customHeight="1">
      <c r="A97" s="17" t="s">
        <v>229</v>
      </c>
      <c r="B97" s="18"/>
      <c r="C97" s="17" t="s">
        <v>230</v>
      </c>
      <c r="D97" s="17" t="s">
        <v>228</v>
      </c>
      <c r="E97" s="19" t="s">
        <v>21</v>
      </c>
    </row>
    <row r="98" spans="1:5" ht="12.75" customHeight="1">
      <c r="A98" s="17" t="s">
        <v>231</v>
      </c>
      <c r="B98" s="18"/>
      <c r="C98" s="17" t="s">
        <v>232</v>
      </c>
      <c r="D98" s="17" t="s">
        <v>228</v>
      </c>
      <c r="E98" s="19" t="s">
        <v>26</v>
      </c>
    </row>
    <row r="99" spans="1:5" ht="12.75" customHeight="1">
      <c r="A99" s="17" t="s">
        <v>233</v>
      </c>
      <c r="B99" s="18"/>
      <c r="C99" s="17" t="s">
        <v>234</v>
      </c>
      <c r="D99" s="17" t="s">
        <v>235</v>
      </c>
      <c r="E99" s="19" t="s">
        <v>26</v>
      </c>
    </row>
    <row r="100" spans="1:5" ht="12.75" customHeight="1">
      <c r="A100" s="17" t="s">
        <v>236</v>
      </c>
      <c r="B100" s="18"/>
      <c r="C100" s="17" t="s">
        <v>237</v>
      </c>
      <c r="D100" s="17" t="s">
        <v>235</v>
      </c>
      <c r="E100" s="19" t="s">
        <v>21</v>
      </c>
    </row>
    <row r="101" spans="1:5" ht="12.75" customHeight="1">
      <c r="A101" s="17" t="s">
        <v>238</v>
      </c>
      <c r="B101" s="18"/>
      <c r="C101" s="17" t="s">
        <v>239</v>
      </c>
      <c r="D101" s="17" t="s">
        <v>240</v>
      </c>
      <c r="E101" s="19" t="s">
        <v>21</v>
      </c>
    </row>
    <row r="102" spans="1:5" ht="12.75" customHeight="1">
      <c r="A102" s="17" t="s">
        <v>241</v>
      </c>
      <c r="B102" s="18"/>
      <c r="C102" s="17" t="s">
        <v>242</v>
      </c>
      <c r="D102" s="17" t="s">
        <v>243</v>
      </c>
      <c r="E102" s="19" t="s">
        <v>21</v>
      </c>
    </row>
    <row r="103" spans="1:5" ht="12.75" customHeight="1">
      <c r="A103" s="17" t="s">
        <v>244</v>
      </c>
      <c r="B103" s="18"/>
      <c r="C103" s="17" t="s">
        <v>245</v>
      </c>
      <c r="D103" s="17" t="s">
        <v>243</v>
      </c>
      <c r="E103" s="19" t="s">
        <v>26</v>
      </c>
    </row>
    <row r="104" spans="1:5" ht="12.75" customHeight="1">
      <c r="A104" s="17" t="s">
        <v>246</v>
      </c>
      <c r="B104" s="18"/>
      <c r="C104" s="17" t="s">
        <v>247</v>
      </c>
      <c r="D104" s="17" t="s">
        <v>248</v>
      </c>
      <c r="E104" s="19" t="s">
        <v>21</v>
      </c>
    </row>
    <row r="105" spans="1:5" ht="12.75" customHeight="1">
      <c r="A105" s="17" t="s">
        <v>249</v>
      </c>
      <c r="B105" s="18"/>
      <c r="C105" s="17" t="s">
        <v>250</v>
      </c>
      <c r="D105" s="17" t="s">
        <v>248</v>
      </c>
      <c r="E105" s="19" t="s">
        <v>21</v>
      </c>
    </row>
    <row r="106" spans="1:5" ht="12.75" customHeight="1">
      <c r="A106" s="17" t="s">
        <v>251</v>
      </c>
      <c r="B106" s="18"/>
      <c r="C106" s="17" t="s">
        <v>252</v>
      </c>
      <c r="D106" s="17" t="s">
        <v>248</v>
      </c>
      <c r="E106" s="19" t="s">
        <v>21</v>
      </c>
    </row>
    <row r="107" spans="1:5" ht="12.75" customHeight="1">
      <c r="A107" s="17" t="s">
        <v>253</v>
      </c>
      <c r="B107" s="18"/>
      <c r="C107" s="17" t="s">
        <v>254</v>
      </c>
      <c r="D107" s="17" t="s">
        <v>248</v>
      </c>
      <c r="E107" s="19" t="s">
        <v>26</v>
      </c>
    </row>
    <row r="108" spans="1:5" ht="12.75" customHeight="1">
      <c r="A108" s="17" t="s">
        <v>255</v>
      </c>
      <c r="B108" s="18"/>
      <c r="C108" s="17" t="s">
        <v>256</v>
      </c>
      <c r="D108" s="17" t="s">
        <v>248</v>
      </c>
      <c r="E108" s="19" t="s">
        <v>21</v>
      </c>
    </row>
    <row r="109" spans="1:5" ht="12.75" customHeight="1">
      <c r="A109" s="17" t="s">
        <v>257</v>
      </c>
      <c r="B109" s="18"/>
      <c r="C109" s="17" t="s">
        <v>258</v>
      </c>
      <c r="D109" s="17" t="s">
        <v>259</v>
      </c>
      <c r="E109" s="19" t="s">
        <v>63</v>
      </c>
    </row>
    <row r="110" spans="1:5" ht="12.75" customHeight="1">
      <c r="A110" s="17" t="s">
        <v>260</v>
      </c>
      <c r="B110" s="18"/>
      <c r="C110" s="17" t="s">
        <v>261</v>
      </c>
      <c r="D110" s="17" t="s">
        <v>262</v>
      </c>
      <c r="E110" s="19" t="s">
        <v>26</v>
      </c>
    </row>
    <row r="111" spans="1:5" ht="12.75" customHeight="1">
      <c r="A111" s="17" t="s">
        <v>263</v>
      </c>
      <c r="B111" s="18"/>
      <c r="C111" s="17" t="s">
        <v>264</v>
      </c>
      <c r="D111" s="17" t="s">
        <v>262</v>
      </c>
      <c r="E111" s="19" t="s">
        <v>21</v>
      </c>
    </row>
    <row r="112" spans="1:5" ht="12.75" customHeight="1">
      <c r="A112" s="17" t="s">
        <v>265</v>
      </c>
      <c r="B112" s="18"/>
      <c r="C112" s="17" t="s">
        <v>266</v>
      </c>
      <c r="D112" s="17" t="s">
        <v>267</v>
      </c>
      <c r="E112" s="19" t="s">
        <v>21</v>
      </c>
    </row>
    <row r="113" spans="1:5" ht="12.75" customHeight="1">
      <c r="A113" s="17"/>
      <c r="B113" s="18"/>
      <c r="C113" s="17"/>
      <c r="D113" s="17"/>
      <c r="E113" s="19"/>
    </row>
    <row r="114" spans="1:5" ht="12.75" customHeight="1">
      <c r="A114" s="20" t="s">
        <v>268</v>
      </c>
      <c r="B114" s="21"/>
      <c r="C114" s="22"/>
      <c r="D114" s="22"/>
      <c r="E114" s="23"/>
    </row>
    <row r="115" spans="1:5" ht="12.75" customHeight="1">
      <c r="A115" s="17" t="s">
        <v>269</v>
      </c>
      <c r="B115" s="18"/>
      <c r="C115" s="17" t="s">
        <v>270</v>
      </c>
      <c r="D115" s="17" t="s">
        <v>271</v>
      </c>
      <c r="E115" s="19" t="s">
        <v>26</v>
      </c>
    </row>
    <row r="116" spans="1:5">
      <c r="A116" s="17" t="s">
        <v>272</v>
      </c>
      <c r="B116" s="18"/>
      <c r="C116" s="17" t="s">
        <v>273</v>
      </c>
      <c r="D116" s="17" t="s">
        <v>271</v>
      </c>
      <c r="E116" s="19" t="s">
        <v>21</v>
      </c>
    </row>
    <row r="117" spans="1:5">
      <c r="A117" s="17" t="s">
        <v>274</v>
      </c>
      <c r="B117" s="18"/>
      <c r="C117" s="17" t="s">
        <v>275</v>
      </c>
      <c r="D117" s="17" t="s">
        <v>276</v>
      </c>
      <c r="E117" s="19" t="s">
        <v>21</v>
      </c>
    </row>
    <row r="118" spans="1:5">
      <c r="A118" s="17" t="s">
        <v>277</v>
      </c>
      <c r="B118" s="18"/>
      <c r="C118" s="17" t="s">
        <v>278</v>
      </c>
      <c r="D118" s="17" t="s">
        <v>279</v>
      </c>
      <c r="E118" s="19" t="s">
        <v>21</v>
      </c>
    </row>
    <row r="119" spans="1:5">
      <c r="A119" s="17" t="s">
        <v>280</v>
      </c>
      <c r="B119" s="18"/>
      <c r="C119" s="17" t="s">
        <v>281</v>
      </c>
      <c r="D119" s="17" t="s">
        <v>282</v>
      </c>
      <c r="E119" s="19" t="s">
        <v>21</v>
      </c>
    </row>
    <row r="120" spans="1:5">
      <c r="A120" s="17" t="s">
        <v>283</v>
      </c>
      <c r="B120" s="18"/>
      <c r="C120" s="17" t="s">
        <v>284</v>
      </c>
      <c r="D120" s="17" t="s">
        <v>282</v>
      </c>
      <c r="E120" s="19" t="s">
        <v>21</v>
      </c>
    </row>
    <row r="121" spans="1:5">
      <c r="A121" s="17" t="s">
        <v>285</v>
      </c>
      <c r="B121" s="18"/>
      <c r="C121" s="17" t="s">
        <v>286</v>
      </c>
      <c r="D121" s="17" t="s">
        <v>282</v>
      </c>
      <c r="E121" s="19" t="s">
        <v>21</v>
      </c>
    </row>
    <row r="122" spans="1:5">
      <c r="A122" s="17" t="s">
        <v>287</v>
      </c>
      <c r="B122" s="18"/>
      <c r="C122" s="17" t="s">
        <v>288</v>
      </c>
      <c r="D122" s="17" t="s">
        <v>282</v>
      </c>
      <c r="E122" s="19" t="s">
        <v>21</v>
      </c>
    </row>
    <row r="123" spans="1:5">
      <c r="A123" s="17" t="s">
        <v>289</v>
      </c>
      <c r="B123" s="18"/>
      <c r="C123" s="17" t="s">
        <v>290</v>
      </c>
      <c r="D123" s="17" t="s">
        <v>291</v>
      </c>
      <c r="E123" s="19" t="s">
        <v>21</v>
      </c>
    </row>
    <row r="124" spans="1:5">
      <c r="A124" s="17" t="s">
        <v>292</v>
      </c>
      <c r="B124" s="18"/>
      <c r="C124" s="17" t="s">
        <v>293</v>
      </c>
      <c r="D124" s="17" t="s">
        <v>291</v>
      </c>
      <c r="E124" s="19" t="s">
        <v>21</v>
      </c>
    </row>
    <row r="125" spans="1:5">
      <c r="A125" s="17" t="s">
        <v>294</v>
      </c>
      <c r="B125" s="18"/>
      <c r="C125" s="17" t="s">
        <v>295</v>
      </c>
      <c r="D125" s="17" t="s">
        <v>291</v>
      </c>
      <c r="E125" s="19" t="s">
        <v>26</v>
      </c>
    </row>
    <row r="126" spans="1:5">
      <c r="A126" s="17" t="s">
        <v>296</v>
      </c>
      <c r="B126" s="18"/>
      <c r="C126" s="17" t="s">
        <v>297</v>
      </c>
      <c r="D126" s="17" t="s">
        <v>298</v>
      </c>
      <c r="E126" s="19" t="s">
        <v>21</v>
      </c>
    </row>
    <row r="127" spans="1:5">
      <c r="A127" s="17" t="s">
        <v>299</v>
      </c>
      <c r="B127" s="18"/>
      <c r="C127" s="17" t="s">
        <v>300</v>
      </c>
      <c r="D127" s="17" t="s">
        <v>301</v>
      </c>
      <c r="E127" s="19" t="s">
        <v>21</v>
      </c>
    </row>
    <row r="128" spans="1:5">
      <c r="A128" s="17" t="s">
        <v>302</v>
      </c>
      <c r="B128" s="18"/>
      <c r="C128" s="17" t="s">
        <v>303</v>
      </c>
      <c r="D128" s="17" t="s">
        <v>304</v>
      </c>
      <c r="E128" s="19" t="s">
        <v>21</v>
      </c>
    </row>
    <row r="129" spans="1:5">
      <c r="A129" s="17" t="s">
        <v>305</v>
      </c>
      <c r="B129" s="18"/>
      <c r="C129" s="17" t="s">
        <v>306</v>
      </c>
      <c r="D129" s="17" t="s">
        <v>307</v>
      </c>
      <c r="E129" s="19" t="s">
        <v>21</v>
      </c>
    </row>
    <row r="130" spans="1:5" ht="12.75" customHeight="1">
      <c r="A130" s="17" t="s">
        <v>308</v>
      </c>
      <c r="B130" s="18"/>
      <c r="C130" s="17" t="s">
        <v>309</v>
      </c>
      <c r="D130" s="17" t="s">
        <v>307</v>
      </c>
      <c r="E130" s="19" t="s">
        <v>21</v>
      </c>
    </row>
    <row r="131" spans="1:5" ht="12.75" customHeight="1">
      <c r="A131" s="17" t="s">
        <v>310</v>
      </c>
      <c r="B131" s="18"/>
      <c r="C131" s="17" t="s">
        <v>311</v>
      </c>
      <c r="D131" s="17" t="s">
        <v>307</v>
      </c>
      <c r="E131" s="19" t="s">
        <v>63</v>
      </c>
    </row>
    <row r="132" spans="1:5" ht="12.75" customHeight="1">
      <c r="A132" s="17" t="s">
        <v>312</v>
      </c>
      <c r="B132" s="18"/>
      <c r="C132" s="17" t="s">
        <v>313</v>
      </c>
      <c r="D132" s="17" t="s">
        <v>314</v>
      </c>
      <c r="E132" s="19" t="s">
        <v>21</v>
      </c>
    </row>
    <row r="133" spans="1:5" ht="12.75" customHeight="1">
      <c r="A133" s="17" t="s">
        <v>315</v>
      </c>
      <c r="B133" s="18"/>
      <c r="C133" s="17" t="s">
        <v>316</v>
      </c>
      <c r="D133" s="17" t="s">
        <v>314</v>
      </c>
      <c r="E133" s="19" t="s">
        <v>26</v>
      </c>
    </row>
    <row r="134" spans="1:5" ht="12.75" customHeight="1">
      <c r="A134" s="17" t="s">
        <v>317</v>
      </c>
      <c r="B134" s="18"/>
      <c r="C134" s="17" t="s">
        <v>318</v>
      </c>
      <c r="D134" s="17" t="s">
        <v>314</v>
      </c>
      <c r="E134" s="19" t="s">
        <v>21</v>
      </c>
    </row>
    <row r="135" spans="1:5" ht="12.75" customHeight="1">
      <c r="A135" s="17" t="s">
        <v>319</v>
      </c>
      <c r="B135" s="18"/>
      <c r="C135" s="17" t="s">
        <v>320</v>
      </c>
      <c r="D135" s="17" t="s">
        <v>321</v>
      </c>
      <c r="E135" s="19" t="s">
        <v>21</v>
      </c>
    </row>
    <row r="136" spans="1:5" ht="12.75" customHeight="1">
      <c r="A136" s="17" t="s">
        <v>322</v>
      </c>
      <c r="B136" s="18"/>
      <c r="C136" s="17" t="s">
        <v>323</v>
      </c>
      <c r="D136" s="17" t="s">
        <v>321</v>
      </c>
      <c r="E136" s="19" t="s">
        <v>21</v>
      </c>
    </row>
    <row r="137" spans="1:5" ht="12.75" customHeight="1">
      <c r="A137" s="17" t="s">
        <v>324</v>
      </c>
      <c r="B137" s="18"/>
      <c r="C137" s="17" t="s">
        <v>325</v>
      </c>
      <c r="D137" s="17" t="s">
        <v>321</v>
      </c>
      <c r="E137" s="19" t="s">
        <v>21</v>
      </c>
    </row>
    <row r="138" spans="1:5" ht="12.75" customHeight="1">
      <c r="A138" s="17" t="s">
        <v>326</v>
      </c>
      <c r="B138" s="18"/>
      <c r="C138" s="17" t="s">
        <v>327</v>
      </c>
      <c r="D138" s="17" t="s">
        <v>321</v>
      </c>
      <c r="E138" s="19" t="s">
        <v>21</v>
      </c>
    </row>
    <row r="139" spans="1:5" ht="12.75" customHeight="1">
      <c r="A139" s="17" t="s">
        <v>328</v>
      </c>
      <c r="B139" s="18"/>
      <c r="C139" s="17" t="s">
        <v>329</v>
      </c>
      <c r="D139" s="17" t="s">
        <v>321</v>
      </c>
      <c r="E139" s="19" t="s">
        <v>21</v>
      </c>
    </row>
    <row r="140" spans="1:5" ht="12.75" customHeight="1">
      <c r="A140" s="17" t="s">
        <v>330</v>
      </c>
      <c r="B140" s="18"/>
      <c r="C140" s="17" t="s">
        <v>331</v>
      </c>
      <c r="D140" s="17" t="s">
        <v>332</v>
      </c>
      <c r="E140" s="19" t="s">
        <v>21</v>
      </c>
    </row>
    <row r="141" spans="1:5" ht="12.75" customHeight="1">
      <c r="A141" s="17" t="s">
        <v>333</v>
      </c>
      <c r="B141" s="18"/>
      <c r="C141" s="17" t="s">
        <v>334</v>
      </c>
      <c r="D141" s="17" t="s">
        <v>332</v>
      </c>
      <c r="E141" s="19" t="s">
        <v>21</v>
      </c>
    </row>
    <row r="142" spans="1:5" ht="12.75" customHeight="1">
      <c r="A142" s="17"/>
      <c r="B142" s="18"/>
      <c r="C142" s="17"/>
      <c r="D142" s="17"/>
      <c r="E142" s="19"/>
    </row>
    <row r="143" spans="1:5" ht="12.75" customHeight="1">
      <c r="A143" s="20" t="s">
        <v>335</v>
      </c>
      <c r="B143" s="21"/>
      <c r="C143" s="22"/>
      <c r="D143" s="22"/>
      <c r="E143" s="23"/>
    </row>
    <row r="144" spans="1:5" ht="12.75" customHeight="1">
      <c r="A144" s="17" t="s">
        <v>336</v>
      </c>
      <c r="B144" s="18"/>
      <c r="C144" s="17" t="s">
        <v>337</v>
      </c>
      <c r="D144" s="17" t="s">
        <v>338</v>
      </c>
      <c r="E144" s="19" t="s">
        <v>21</v>
      </c>
    </row>
    <row r="145" spans="1:5" ht="12.75" customHeight="1">
      <c r="A145" s="17" t="s">
        <v>339</v>
      </c>
      <c r="B145" s="18"/>
      <c r="C145" s="17" t="s">
        <v>340</v>
      </c>
      <c r="D145" s="17" t="s">
        <v>341</v>
      </c>
      <c r="E145" s="19" t="s">
        <v>21</v>
      </c>
    </row>
    <row r="146" spans="1:5" ht="12.75" customHeight="1">
      <c r="A146" s="17" t="s">
        <v>342</v>
      </c>
      <c r="B146" s="18"/>
      <c r="C146" s="17" t="s">
        <v>343</v>
      </c>
      <c r="D146" s="17" t="s">
        <v>341</v>
      </c>
      <c r="E146" s="19" t="s">
        <v>21</v>
      </c>
    </row>
    <row r="147" spans="1:5" ht="12.75" customHeight="1">
      <c r="A147" s="17" t="s">
        <v>344</v>
      </c>
      <c r="B147" s="18"/>
      <c r="C147" s="17" t="s">
        <v>345</v>
      </c>
      <c r="D147" s="17" t="s">
        <v>341</v>
      </c>
      <c r="E147" s="19" t="s">
        <v>26</v>
      </c>
    </row>
    <row r="148" spans="1:5" ht="12.75" customHeight="1">
      <c r="A148" s="17" t="s">
        <v>346</v>
      </c>
      <c r="B148" s="18"/>
      <c r="C148" s="17" t="s">
        <v>347</v>
      </c>
      <c r="D148" s="17" t="s">
        <v>348</v>
      </c>
      <c r="E148" s="19" t="s">
        <v>21</v>
      </c>
    </row>
    <row r="149" spans="1:5" ht="12.75" customHeight="1">
      <c r="A149" s="17" t="s">
        <v>349</v>
      </c>
      <c r="B149" s="18"/>
      <c r="C149" s="17" t="s">
        <v>350</v>
      </c>
      <c r="D149" s="17" t="s">
        <v>351</v>
      </c>
      <c r="E149" s="19" t="s">
        <v>26</v>
      </c>
    </row>
    <row r="150" spans="1:5" ht="12.75" customHeight="1">
      <c r="A150" s="17" t="s">
        <v>352</v>
      </c>
      <c r="B150" s="18"/>
      <c r="C150" s="17" t="s">
        <v>353</v>
      </c>
      <c r="D150" s="17" t="s">
        <v>354</v>
      </c>
      <c r="E150" s="19" t="s">
        <v>21</v>
      </c>
    </row>
    <row r="151" spans="1:5" ht="12.75" customHeight="1">
      <c r="A151" s="17" t="s">
        <v>355</v>
      </c>
      <c r="B151" s="18"/>
      <c r="C151" s="17" t="s">
        <v>356</v>
      </c>
      <c r="D151" s="17" t="s">
        <v>354</v>
      </c>
      <c r="E151" s="19" t="s">
        <v>21</v>
      </c>
    </row>
    <row r="152" spans="1:5" ht="12.75" customHeight="1">
      <c r="A152" s="17" t="s">
        <v>357</v>
      </c>
      <c r="B152" s="18"/>
      <c r="C152" s="17" t="s">
        <v>358</v>
      </c>
      <c r="D152" s="17" t="s">
        <v>354</v>
      </c>
      <c r="E152" s="19" t="s">
        <v>26</v>
      </c>
    </row>
    <row r="153" spans="1:5" ht="12.75" customHeight="1">
      <c r="A153" s="17"/>
      <c r="B153" s="18"/>
      <c r="C153" s="17"/>
      <c r="D153" s="17"/>
      <c r="E153" s="19"/>
    </row>
    <row r="154" spans="1:5" ht="12.75" customHeight="1">
      <c r="A154" s="20" t="s">
        <v>359</v>
      </c>
      <c r="B154" s="21"/>
      <c r="C154" s="22"/>
      <c r="D154" s="22"/>
      <c r="E154" s="23"/>
    </row>
    <row r="155" spans="1:5" ht="12.75" customHeight="1">
      <c r="A155" s="17" t="s">
        <v>360</v>
      </c>
      <c r="B155" s="18"/>
      <c r="C155" s="17" t="s">
        <v>361</v>
      </c>
      <c r="D155" s="17" t="s">
        <v>362</v>
      </c>
      <c r="E155" s="19" t="s">
        <v>21</v>
      </c>
    </row>
    <row r="156" spans="1:5" ht="12.75" customHeight="1">
      <c r="A156" s="17" t="s">
        <v>363</v>
      </c>
      <c r="B156" s="18"/>
      <c r="C156" s="17" t="s">
        <v>364</v>
      </c>
      <c r="D156" s="17" t="s">
        <v>365</v>
      </c>
      <c r="E156" s="19" t="s">
        <v>63</v>
      </c>
    </row>
    <row r="157" spans="1:5" ht="12.75" customHeight="1">
      <c r="A157" s="17" t="s">
        <v>366</v>
      </c>
      <c r="B157" s="18"/>
      <c r="C157" s="17" t="s">
        <v>367</v>
      </c>
      <c r="D157" s="17" t="s">
        <v>368</v>
      </c>
      <c r="E157" s="19" t="s">
        <v>21</v>
      </c>
    </row>
    <row r="158" spans="1:5" ht="12.75" customHeight="1">
      <c r="A158" s="17" t="s">
        <v>369</v>
      </c>
      <c r="B158" s="18"/>
      <c r="C158" s="17" t="s">
        <v>370</v>
      </c>
      <c r="D158" s="17" t="s">
        <v>371</v>
      </c>
      <c r="E158" s="19" t="s">
        <v>21</v>
      </c>
    </row>
    <row r="159" spans="1:5" ht="12.75" customHeight="1">
      <c r="A159" s="17" t="s">
        <v>372</v>
      </c>
      <c r="B159" s="18"/>
      <c r="C159" s="17" t="s">
        <v>373</v>
      </c>
      <c r="D159" s="17" t="s">
        <v>374</v>
      </c>
      <c r="E159" s="19" t="s">
        <v>21</v>
      </c>
    </row>
    <row r="160" spans="1:5" ht="12.75" customHeight="1">
      <c r="A160" s="17" t="s">
        <v>375</v>
      </c>
      <c r="B160" s="18"/>
      <c r="C160" s="17" t="s">
        <v>376</v>
      </c>
      <c r="D160" s="17" t="s">
        <v>374</v>
      </c>
      <c r="E160" s="19" t="s">
        <v>21</v>
      </c>
    </row>
    <row r="161" spans="1:5" ht="12.75" customHeight="1">
      <c r="A161" s="17" t="s">
        <v>377</v>
      </c>
      <c r="B161" s="18"/>
      <c r="C161" s="17" t="s">
        <v>378</v>
      </c>
      <c r="D161" s="17" t="s">
        <v>374</v>
      </c>
      <c r="E161" s="19" t="s">
        <v>193</v>
      </c>
    </row>
    <row r="162" spans="1:5" ht="12.75" customHeight="1">
      <c r="A162" s="17" t="s">
        <v>379</v>
      </c>
      <c r="B162" s="18"/>
      <c r="C162" s="17" t="s">
        <v>380</v>
      </c>
      <c r="D162" s="17" t="s">
        <v>381</v>
      </c>
      <c r="E162" s="19" t="s">
        <v>21</v>
      </c>
    </row>
    <row r="163" spans="1:5" ht="12.75" customHeight="1">
      <c r="A163" s="17" t="s">
        <v>382</v>
      </c>
      <c r="B163" s="18"/>
      <c r="C163" s="17" t="s">
        <v>383</v>
      </c>
      <c r="D163" s="17" t="s">
        <v>381</v>
      </c>
      <c r="E163" s="19" t="s">
        <v>21</v>
      </c>
    </row>
    <row r="164" spans="1:5" ht="12.75" customHeight="1">
      <c r="A164" s="17" t="s">
        <v>384</v>
      </c>
      <c r="B164" s="18"/>
      <c r="C164" s="17" t="s">
        <v>385</v>
      </c>
      <c r="D164" s="17" t="s">
        <v>386</v>
      </c>
      <c r="E164" s="19" t="s">
        <v>21</v>
      </c>
    </row>
    <row r="165" spans="1:5" ht="12.75" customHeight="1">
      <c r="A165" s="17" t="s">
        <v>387</v>
      </c>
      <c r="B165" s="18"/>
      <c r="C165" s="17" t="s">
        <v>388</v>
      </c>
      <c r="D165" s="17" t="s">
        <v>386</v>
      </c>
      <c r="E165" s="19" t="s">
        <v>63</v>
      </c>
    </row>
    <row r="166" spans="1:5" ht="12.75" customHeight="1">
      <c r="A166" s="17" t="s">
        <v>389</v>
      </c>
      <c r="B166" s="18"/>
      <c r="C166" s="17" t="s">
        <v>390</v>
      </c>
      <c r="D166" s="17" t="s">
        <v>391</v>
      </c>
      <c r="E166" s="19" t="s">
        <v>21</v>
      </c>
    </row>
    <row r="167" spans="1:5" ht="12.75" customHeight="1">
      <c r="A167" s="17" t="s">
        <v>392</v>
      </c>
      <c r="B167" s="18"/>
      <c r="C167" s="17" t="s">
        <v>393</v>
      </c>
      <c r="D167" s="17" t="s">
        <v>394</v>
      </c>
      <c r="E167" s="19" t="s">
        <v>21</v>
      </c>
    </row>
    <row r="168" spans="1:5" ht="26.25" customHeight="1">
      <c r="A168" s="555" t="s">
        <v>395</v>
      </c>
      <c r="B168" s="555"/>
      <c r="C168" s="17" t="s">
        <v>396</v>
      </c>
      <c r="D168" s="17" t="s">
        <v>394</v>
      </c>
      <c r="E168" s="19" t="s">
        <v>178</v>
      </c>
    </row>
    <row r="169" spans="1:5" ht="12.75" customHeight="1">
      <c r="A169" s="17" t="s">
        <v>397</v>
      </c>
      <c r="B169" s="18"/>
      <c r="C169" s="17" t="s">
        <v>398</v>
      </c>
      <c r="D169" s="17" t="s">
        <v>394</v>
      </c>
      <c r="E169" s="19" t="s">
        <v>21</v>
      </c>
    </row>
    <row r="170" spans="1:5" ht="12.75" customHeight="1">
      <c r="A170" s="17" t="s">
        <v>399</v>
      </c>
      <c r="B170" s="18"/>
      <c r="C170" s="17" t="s">
        <v>400</v>
      </c>
      <c r="D170" s="17" t="s">
        <v>394</v>
      </c>
      <c r="E170" s="19" t="s">
        <v>63</v>
      </c>
    </row>
    <row r="171" spans="1:5" ht="12.75" customHeight="1">
      <c r="A171" s="17" t="s">
        <v>401</v>
      </c>
      <c r="B171" s="18"/>
      <c r="C171" s="17" t="s">
        <v>402</v>
      </c>
      <c r="D171" s="17" t="s">
        <v>394</v>
      </c>
      <c r="E171" s="19" t="s">
        <v>21</v>
      </c>
    </row>
    <row r="172" spans="1:5" ht="12.75" customHeight="1">
      <c r="A172" s="17" t="s">
        <v>403</v>
      </c>
      <c r="B172" s="18"/>
      <c r="C172" s="17" t="s">
        <v>404</v>
      </c>
      <c r="D172" s="17" t="s">
        <v>394</v>
      </c>
      <c r="E172" s="19" t="s">
        <v>26</v>
      </c>
    </row>
    <row r="173" spans="1:5" ht="12.75" customHeight="1">
      <c r="A173" s="17" t="s">
        <v>405</v>
      </c>
      <c r="B173" s="18"/>
      <c r="C173" s="17" t="s">
        <v>406</v>
      </c>
      <c r="D173" s="17" t="s">
        <v>394</v>
      </c>
      <c r="E173" s="19" t="s">
        <v>21</v>
      </c>
    </row>
    <row r="174" spans="1:5" ht="12.75" customHeight="1">
      <c r="A174" s="17" t="s">
        <v>407</v>
      </c>
      <c r="B174" s="18"/>
      <c r="C174" s="17" t="s">
        <v>408</v>
      </c>
      <c r="D174" s="17" t="s">
        <v>409</v>
      </c>
      <c r="E174" s="19" t="s">
        <v>26</v>
      </c>
    </row>
    <row r="175" spans="1:5" ht="12.75" customHeight="1">
      <c r="A175" s="17"/>
      <c r="B175" s="18"/>
      <c r="C175" s="17"/>
      <c r="D175" s="17"/>
      <c r="E175" s="19"/>
    </row>
    <row r="176" spans="1:5" ht="12.75" customHeight="1">
      <c r="A176" s="20" t="s">
        <v>410</v>
      </c>
      <c r="B176" s="21"/>
      <c r="C176" s="22"/>
      <c r="D176" s="22"/>
      <c r="E176" s="23"/>
    </row>
    <row r="177" spans="1:5" ht="12.75" customHeight="1">
      <c r="A177" s="17" t="s">
        <v>411</v>
      </c>
      <c r="B177" s="18"/>
      <c r="C177" s="17" t="s">
        <v>412</v>
      </c>
      <c r="D177" s="17" t="s">
        <v>413</v>
      </c>
      <c r="E177" s="19" t="s">
        <v>26</v>
      </c>
    </row>
    <row r="178" spans="1:5" ht="12.75" customHeight="1">
      <c r="A178" s="17" t="s">
        <v>414</v>
      </c>
      <c r="B178" s="18"/>
      <c r="C178" s="17" t="s">
        <v>415</v>
      </c>
      <c r="D178" s="17" t="s">
        <v>416</v>
      </c>
      <c r="E178" s="19" t="s">
        <v>21</v>
      </c>
    </row>
    <row r="179" spans="1:5" ht="12.75" customHeight="1">
      <c r="A179" s="17" t="s">
        <v>417</v>
      </c>
      <c r="B179" s="18"/>
      <c r="C179" s="17" t="s">
        <v>418</v>
      </c>
      <c r="D179" s="17" t="s">
        <v>416</v>
      </c>
      <c r="E179" s="19" t="s">
        <v>21</v>
      </c>
    </row>
    <row r="180" spans="1:5" ht="12.75" customHeight="1">
      <c r="A180" s="17" t="s">
        <v>419</v>
      </c>
      <c r="B180" s="18"/>
      <c r="C180" s="17" t="s">
        <v>420</v>
      </c>
      <c r="D180" s="17" t="s">
        <v>416</v>
      </c>
      <c r="E180" s="19" t="s">
        <v>21</v>
      </c>
    </row>
    <row r="181" spans="1:5" ht="12.75" customHeight="1">
      <c r="A181" s="17" t="s">
        <v>421</v>
      </c>
      <c r="B181" s="18"/>
      <c r="C181" s="17" t="s">
        <v>422</v>
      </c>
      <c r="D181" s="17" t="s">
        <v>423</v>
      </c>
      <c r="E181" s="19" t="s">
        <v>21</v>
      </c>
    </row>
    <row r="182" spans="1:5" ht="12.75" customHeight="1">
      <c r="A182" s="17" t="s">
        <v>424</v>
      </c>
      <c r="B182" s="18"/>
      <c r="C182" s="17" t="s">
        <v>425</v>
      </c>
      <c r="D182" s="17" t="s">
        <v>416</v>
      </c>
      <c r="E182" s="19" t="s">
        <v>21</v>
      </c>
    </row>
    <row r="183" spans="1:5" ht="12.75" customHeight="1">
      <c r="A183" s="17" t="s">
        <v>426</v>
      </c>
      <c r="B183" s="18"/>
      <c r="C183" s="17" t="s">
        <v>427</v>
      </c>
      <c r="D183" s="17" t="s">
        <v>416</v>
      </c>
      <c r="E183" s="19" t="s">
        <v>21</v>
      </c>
    </row>
    <row r="184" spans="1:5" ht="12.75" customHeight="1">
      <c r="A184" s="17" t="s">
        <v>428</v>
      </c>
      <c r="B184" s="18"/>
      <c r="C184" s="17" t="s">
        <v>429</v>
      </c>
      <c r="D184" s="17" t="s">
        <v>430</v>
      </c>
      <c r="E184" s="19" t="s">
        <v>21</v>
      </c>
    </row>
    <row r="185" spans="1:5" ht="12.75" customHeight="1">
      <c r="A185" s="17" t="s">
        <v>431</v>
      </c>
      <c r="B185" s="18"/>
      <c r="C185" s="17" t="s">
        <v>432</v>
      </c>
      <c r="D185" s="17" t="s">
        <v>416</v>
      </c>
      <c r="E185" s="19" t="s">
        <v>21</v>
      </c>
    </row>
    <row r="186" spans="1:5" ht="12.75" customHeight="1">
      <c r="A186" s="17" t="s">
        <v>433</v>
      </c>
      <c r="B186" s="18"/>
      <c r="C186" s="17" t="s">
        <v>434</v>
      </c>
      <c r="D186" s="17" t="s">
        <v>416</v>
      </c>
      <c r="E186" s="19" t="s">
        <v>26</v>
      </c>
    </row>
    <row r="187" spans="1:5" ht="12.75" customHeight="1">
      <c r="A187" s="17" t="s">
        <v>435</v>
      </c>
      <c r="B187" s="18"/>
      <c r="C187" s="17" t="s">
        <v>436</v>
      </c>
      <c r="D187" s="17" t="s">
        <v>416</v>
      </c>
      <c r="E187" s="19" t="s">
        <v>63</v>
      </c>
    </row>
    <row r="188" spans="1:5" ht="12.75" customHeight="1">
      <c r="A188" s="17" t="s">
        <v>437</v>
      </c>
      <c r="B188" s="18"/>
      <c r="C188" s="17" t="s">
        <v>438</v>
      </c>
      <c r="D188" s="17" t="s">
        <v>416</v>
      </c>
      <c r="E188" s="19" t="s">
        <v>26</v>
      </c>
    </row>
    <row r="189" spans="1:5" ht="12.75" customHeight="1">
      <c r="A189" s="17" t="s">
        <v>439</v>
      </c>
      <c r="B189" s="18"/>
      <c r="C189" s="17" t="s">
        <v>440</v>
      </c>
      <c r="D189" s="17" t="s">
        <v>441</v>
      </c>
      <c r="E189" s="19" t="s">
        <v>21</v>
      </c>
    </row>
    <row r="190" spans="1:5" ht="12.75" customHeight="1">
      <c r="A190" s="17" t="s">
        <v>442</v>
      </c>
      <c r="B190" s="18"/>
      <c r="C190" s="17" t="s">
        <v>443</v>
      </c>
      <c r="D190" s="17" t="s">
        <v>444</v>
      </c>
      <c r="E190" s="19" t="s">
        <v>63</v>
      </c>
    </row>
    <row r="191" spans="1:5" ht="12.75" customHeight="1">
      <c r="A191" s="17" t="s">
        <v>445</v>
      </c>
      <c r="B191" s="18"/>
      <c r="C191" s="17" t="s">
        <v>446</v>
      </c>
      <c r="D191" s="17" t="s">
        <v>444</v>
      </c>
      <c r="E191" s="19" t="s">
        <v>63</v>
      </c>
    </row>
    <row r="192" spans="1:5" ht="12.75" customHeight="1">
      <c r="A192" s="17" t="s">
        <v>447</v>
      </c>
      <c r="B192" s="18"/>
      <c r="C192" s="17" t="s">
        <v>448</v>
      </c>
      <c r="D192" s="17" t="s">
        <v>449</v>
      </c>
      <c r="E192" s="19" t="s">
        <v>63</v>
      </c>
    </row>
    <row r="193" spans="1:5" ht="12.75" customHeight="1">
      <c r="A193" s="17" t="s">
        <v>450</v>
      </c>
      <c r="B193" s="18"/>
      <c r="C193" s="17" t="s">
        <v>451</v>
      </c>
      <c r="D193" s="17" t="s">
        <v>452</v>
      </c>
      <c r="E193" s="19" t="s">
        <v>26</v>
      </c>
    </row>
    <row r="194" spans="1:5" ht="12.75" customHeight="1">
      <c r="A194" s="17" t="s">
        <v>453</v>
      </c>
      <c r="B194" s="18"/>
      <c r="C194" s="17" t="s">
        <v>454</v>
      </c>
      <c r="D194" s="17" t="s">
        <v>455</v>
      </c>
      <c r="E194" s="19" t="s">
        <v>21</v>
      </c>
    </row>
    <row r="195" spans="1:5" ht="12.75" customHeight="1">
      <c r="A195" s="17" t="s">
        <v>456</v>
      </c>
      <c r="B195" s="18"/>
      <c r="C195" s="17" t="s">
        <v>457</v>
      </c>
      <c r="D195" s="17" t="s">
        <v>458</v>
      </c>
      <c r="E195" s="19" t="s">
        <v>21</v>
      </c>
    </row>
    <row r="196" spans="1:5" ht="12.75" customHeight="1">
      <c r="A196" s="17" t="s">
        <v>459</v>
      </c>
      <c r="B196" s="18"/>
      <c r="C196" s="17" t="s">
        <v>460</v>
      </c>
      <c r="D196" s="17" t="s">
        <v>461</v>
      </c>
      <c r="E196" s="19" t="s">
        <v>21</v>
      </c>
    </row>
    <row r="197" spans="1:5" ht="12.75" customHeight="1">
      <c r="A197" s="17" t="s">
        <v>462</v>
      </c>
      <c r="B197" s="18"/>
      <c r="C197" s="17" t="s">
        <v>463</v>
      </c>
      <c r="D197" s="17" t="s">
        <v>461</v>
      </c>
      <c r="E197" s="19" t="s">
        <v>178</v>
      </c>
    </row>
    <row r="198" spans="1:5">
      <c r="A198" s="17"/>
      <c r="B198" s="18"/>
      <c r="C198" s="17"/>
      <c r="D198" s="17"/>
      <c r="E198" s="19"/>
    </row>
    <row r="199" spans="1:5">
      <c r="A199" s="20" t="s">
        <v>464</v>
      </c>
      <c r="B199" s="21"/>
      <c r="C199" s="22"/>
      <c r="D199" s="22"/>
      <c r="E199" s="23"/>
    </row>
    <row r="200" spans="1:5" ht="12.75" customHeight="1">
      <c r="A200" s="17" t="s">
        <v>465</v>
      </c>
      <c r="B200" s="18"/>
      <c r="C200" s="17" t="s">
        <v>466</v>
      </c>
      <c r="D200" s="17" t="s">
        <v>467</v>
      </c>
      <c r="E200" s="19" t="s">
        <v>21</v>
      </c>
    </row>
    <row r="201" spans="1:5">
      <c r="A201" s="17" t="s">
        <v>468</v>
      </c>
      <c r="B201" s="18"/>
      <c r="C201" s="17" t="s">
        <v>469</v>
      </c>
      <c r="D201" s="17" t="s">
        <v>470</v>
      </c>
      <c r="E201" s="19" t="s">
        <v>21</v>
      </c>
    </row>
    <row r="202" spans="1:5">
      <c r="A202" s="17" t="s">
        <v>471</v>
      </c>
      <c r="B202" s="18"/>
      <c r="C202" s="17" t="s">
        <v>472</v>
      </c>
      <c r="D202" s="17" t="s">
        <v>470</v>
      </c>
      <c r="E202" s="19" t="s">
        <v>21</v>
      </c>
    </row>
    <row r="203" spans="1:5">
      <c r="A203" s="17" t="s">
        <v>473</v>
      </c>
      <c r="B203" s="18"/>
      <c r="C203" s="17" t="s">
        <v>474</v>
      </c>
      <c r="D203" s="17" t="s">
        <v>470</v>
      </c>
      <c r="E203" s="19" t="s">
        <v>21</v>
      </c>
    </row>
    <row r="204" spans="1:5">
      <c r="A204" s="17" t="s">
        <v>475</v>
      </c>
      <c r="B204" s="18"/>
      <c r="C204" s="17" t="s">
        <v>476</v>
      </c>
      <c r="D204" s="17" t="s">
        <v>470</v>
      </c>
      <c r="E204" s="19" t="s">
        <v>26</v>
      </c>
    </row>
    <row r="205" spans="1:5">
      <c r="A205" s="17" t="s">
        <v>477</v>
      </c>
      <c r="B205" s="18"/>
      <c r="C205" s="17" t="s">
        <v>478</v>
      </c>
      <c r="D205" s="17" t="s">
        <v>479</v>
      </c>
      <c r="E205" s="19" t="s">
        <v>26</v>
      </c>
    </row>
    <row r="206" spans="1:5">
      <c r="A206" s="17" t="s">
        <v>480</v>
      </c>
      <c r="B206" s="18"/>
      <c r="C206" s="17" t="s">
        <v>481</v>
      </c>
      <c r="D206" s="17" t="s">
        <v>479</v>
      </c>
      <c r="E206" s="19" t="s">
        <v>26</v>
      </c>
    </row>
    <row r="207" spans="1:5">
      <c r="A207" s="17" t="s">
        <v>482</v>
      </c>
      <c r="B207" s="18"/>
      <c r="C207" s="17" t="s">
        <v>483</v>
      </c>
      <c r="D207" s="17" t="s">
        <v>484</v>
      </c>
      <c r="E207" s="19" t="s">
        <v>21</v>
      </c>
    </row>
    <row r="208" spans="1:5">
      <c r="A208" s="17" t="s">
        <v>485</v>
      </c>
      <c r="B208" s="18"/>
      <c r="C208" s="17" t="s">
        <v>486</v>
      </c>
      <c r="D208" s="17" t="s">
        <v>484</v>
      </c>
      <c r="E208" s="19" t="s">
        <v>21</v>
      </c>
    </row>
    <row r="209" spans="1:5">
      <c r="A209" s="17" t="s">
        <v>487</v>
      </c>
      <c r="B209" s="18"/>
      <c r="C209" s="17" t="s">
        <v>488</v>
      </c>
      <c r="D209" s="17" t="s">
        <v>484</v>
      </c>
      <c r="E209" s="19" t="s">
        <v>26</v>
      </c>
    </row>
    <row r="210" spans="1:5">
      <c r="A210" s="17" t="s">
        <v>489</v>
      </c>
      <c r="B210" s="18"/>
      <c r="C210" s="17" t="s">
        <v>490</v>
      </c>
      <c r="D210" s="17" t="s">
        <v>484</v>
      </c>
      <c r="E210" s="19" t="s">
        <v>21</v>
      </c>
    </row>
    <row r="211" spans="1:5" ht="25.5" customHeight="1">
      <c r="A211" s="555" t="s">
        <v>491</v>
      </c>
      <c r="B211" s="555"/>
      <c r="C211" s="17" t="s">
        <v>492</v>
      </c>
      <c r="D211" s="17" t="s">
        <v>493</v>
      </c>
      <c r="E211" s="19" t="s">
        <v>26</v>
      </c>
    </row>
    <row r="212" spans="1:5">
      <c r="A212" s="17" t="s">
        <v>494</v>
      </c>
      <c r="B212" s="18"/>
      <c r="C212" s="17" t="s">
        <v>495</v>
      </c>
      <c r="D212" s="17" t="s">
        <v>493</v>
      </c>
      <c r="E212" s="19" t="s">
        <v>21</v>
      </c>
    </row>
    <row r="213" spans="1:5">
      <c r="A213" s="17" t="s">
        <v>496</v>
      </c>
      <c r="B213" s="18"/>
      <c r="C213" s="17" t="s">
        <v>497</v>
      </c>
      <c r="D213" s="17" t="s">
        <v>498</v>
      </c>
      <c r="E213" s="19" t="s">
        <v>21</v>
      </c>
    </row>
    <row r="214" spans="1:5">
      <c r="A214" s="17" t="s">
        <v>499</v>
      </c>
      <c r="B214" s="18"/>
      <c r="C214" s="17" t="s">
        <v>500</v>
      </c>
      <c r="D214" s="17" t="s">
        <v>498</v>
      </c>
      <c r="E214" s="19" t="s">
        <v>26</v>
      </c>
    </row>
    <row r="215" spans="1:5">
      <c r="A215" s="17" t="s">
        <v>501</v>
      </c>
      <c r="B215" s="18"/>
      <c r="C215" s="17" t="s">
        <v>502</v>
      </c>
      <c r="D215" s="17" t="s">
        <v>503</v>
      </c>
      <c r="E215" s="19" t="s">
        <v>21</v>
      </c>
    </row>
    <row r="216" spans="1:5">
      <c r="A216" s="17" t="s">
        <v>504</v>
      </c>
      <c r="B216" s="18"/>
      <c r="C216" s="17" t="s">
        <v>505</v>
      </c>
      <c r="D216" s="17" t="s">
        <v>503</v>
      </c>
      <c r="E216" s="19" t="s">
        <v>21</v>
      </c>
    </row>
    <row r="217" spans="1:5">
      <c r="A217" s="17" t="s">
        <v>506</v>
      </c>
      <c r="B217" s="18"/>
      <c r="C217" s="17" t="s">
        <v>507</v>
      </c>
      <c r="D217" s="17" t="s">
        <v>503</v>
      </c>
      <c r="E217" s="19" t="s">
        <v>178</v>
      </c>
    </row>
    <row r="218" spans="1:5">
      <c r="A218" s="17" t="s">
        <v>508</v>
      </c>
      <c r="B218" s="18"/>
      <c r="C218" s="17" t="s">
        <v>509</v>
      </c>
      <c r="D218" s="17" t="s">
        <v>503</v>
      </c>
      <c r="E218" s="19" t="s">
        <v>26</v>
      </c>
    </row>
    <row r="219" spans="1:5">
      <c r="A219" s="17" t="s">
        <v>510</v>
      </c>
      <c r="B219" s="18"/>
      <c r="C219" s="17" t="s">
        <v>511</v>
      </c>
      <c r="D219" s="17" t="s">
        <v>503</v>
      </c>
      <c r="E219" s="19" t="s">
        <v>26</v>
      </c>
    </row>
    <row r="220" spans="1:5">
      <c r="A220" s="17" t="s">
        <v>512</v>
      </c>
      <c r="B220" s="18"/>
      <c r="C220" s="17" t="s">
        <v>513</v>
      </c>
      <c r="D220" s="17" t="s">
        <v>503</v>
      </c>
      <c r="E220" s="19" t="s">
        <v>26</v>
      </c>
    </row>
    <row r="221" spans="1:5" ht="30.75" customHeight="1">
      <c r="A221" s="555" t="s">
        <v>514</v>
      </c>
      <c r="B221" s="555"/>
      <c r="C221" s="17" t="s">
        <v>515</v>
      </c>
      <c r="D221" s="17" t="s">
        <v>516</v>
      </c>
      <c r="E221" s="19" t="s">
        <v>26</v>
      </c>
    </row>
    <row r="222" spans="1:5">
      <c r="A222" s="17" t="s">
        <v>517</v>
      </c>
      <c r="B222" s="18"/>
      <c r="C222" s="17" t="s">
        <v>518</v>
      </c>
      <c r="D222" s="17" t="s">
        <v>516</v>
      </c>
      <c r="E222" s="19" t="s">
        <v>21</v>
      </c>
    </row>
    <row r="223" spans="1:5">
      <c r="A223" s="17" t="s">
        <v>519</v>
      </c>
      <c r="B223" s="18"/>
      <c r="C223" s="17" t="s">
        <v>520</v>
      </c>
      <c r="D223" s="17" t="s">
        <v>516</v>
      </c>
      <c r="E223" s="19" t="s">
        <v>21</v>
      </c>
    </row>
    <row r="224" spans="1:5">
      <c r="A224" s="17" t="s">
        <v>521</v>
      </c>
      <c r="B224" s="18"/>
      <c r="C224" s="17" t="s">
        <v>522</v>
      </c>
      <c r="D224" s="17" t="s">
        <v>516</v>
      </c>
      <c r="E224" s="19" t="s">
        <v>21</v>
      </c>
    </row>
    <row r="225" spans="1:5">
      <c r="A225" s="17" t="s">
        <v>523</v>
      </c>
      <c r="B225" s="18"/>
      <c r="C225" s="17" t="s">
        <v>524</v>
      </c>
      <c r="D225" s="17" t="s">
        <v>516</v>
      </c>
      <c r="E225" s="19" t="s">
        <v>21</v>
      </c>
    </row>
    <row r="226" spans="1:5">
      <c r="A226" s="17" t="s">
        <v>525</v>
      </c>
      <c r="B226" s="18"/>
      <c r="C226" s="17" t="s">
        <v>526</v>
      </c>
      <c r="D226" s="17" t="s">
        <v>516</v>
      </c>
      <c r="E226" s="19" t="s">
        <v>21</v>
      </c>
    </row>
    <row r="227" spans="1:5">
      <c r="A227" s="17" t="s">
        <v>527</v>
      </c>
      <c r="B227" s="18"/>
      <c r="C227" s="17" t="s">
        <v>528</v>
      </c>
      <c r="D227" s="17" t="s">
        <v>516</v>
      </c>
      <c r="E227" s="19" t="s">
        <v>21</v>
      </c>
    </row>
    <row r="228" spans="1:5">
      <c r="A228" s="17" t="s">
        <v>529</v>
      </c>
      <c r="B228" s="18"/>
      <c r="C228" s="17" t="s">
        <v>530</v>
      </c>
      <c r="D228" s="17" t="s">
        <v>516</v>
      </c>
      <c r="E228" s="19" t="s">
        <v>178</v>
      </c>
    </row>
    <row r="229" spans="1:5">
      <c r="A229" s="17" t="s">
        <v>531</v>
      </c>
      <c r="B229" s="18"/>
      <c r="C229" s="17" t="s">
        <v>532</v>
      </c>
      <c r="D229" s="17" t="s">
        <v>516</v>
      </c>
      <c r="E229" s="19" t="s">
        <v>21</v>
      </c>
    </row>
    <row r="230" spans="1:5">
      <c r="A230" s="17" t="s">
        <v>533</v>
      </c>
      <c r="B230" s="18"/>
      <c r="C230" s="17" t="s">
        <v>534</v>
      </c>
      <c r="D230" s="17" t="s">
        <v>516</v>
      </c>
      <c r="E230" s="19" t="s">
        <v>21</v>
      </c>
    </row>
    <row r="231" spans="1:5">
      <c r="A231" s="17" t="s">
        <v>535</v>
      </c>
      <c r="B231" s="18"/>
      <c r="C231" s="17" t="s">
        <v>536</v>
      </c>
      <c r="D231" s="17" t="s">
        <v>537</v>
      </c>
      <c r="E231" s="19" t="s">
        <v>21</v>
      </c>
    </row>
    <row r="232" spans="1:5">
      <c r="A232" s="17" t="s">
        <v>538</v>
      </c>
      <c r="B232" s="18"/>
      <c r="C232" s="17" t="s">
        <v>539</v>
      </c>
      <c r="D232" s="17" t="s">
        <v>537</v>
      </c>
      <c r="E232" s="19" t="s">
        <v>21</v>
      </c>
    </row>
    <row r="233" spans="1:5">
      <c r="A233" s="17" t="s">
        <v>540</v>
      </c>
      <c r="B233" s="18"/>
      <c r="C233" s="17" t="s">
        <v>541</v>
      </c>
      <c r="D233" s="17" t="s">
        <v>537</v>
      </c>
      <c r="E233" s="19" t="s">
        <v>26</v>
      </c>
    </row>
    <row r="234" spans="1:5">
      <c r="A234" s="17" t="s">
        <v>542</v>
      </c>
      <c r="B234" s="18"/>
      <c r="C234" s="17" t="s">
        <v>543</v>
      </c>
      <c r="D234" s="17" t="s">
        <v>544</v>
      </c>
      <c r="E234" s="19" t="s">
        <v>21</v>
      </c>
    </row>
    <row r="235" spans="1:5">
      <c r="A235" s="17" t="s">
        <v>545</v>
      </c>
      <c r="B235" s="18"/>
      <c r="C235" s="17" t="s">
        <v>546</v>
      </c>
      <c r="D235" s="17" t="s">
        <v>544</v>
      </c>
      <c r="E235" s="19" t="s">
        <v>21</v>
      </c>
    </row>
    <row r="236" spans="1:5">
      <c r="A236" s="17" t="s">
        <v>547</v>
      </c>
      <c r="B236" s="18"/>
      <c r="C236" s="17" t="s">
        <v>548</v>
      </c>
      <c r="D236" s="17" t="s">
        <v>544</v>
      </c>
      <c r="E236" s="19" t="s">
        <v>21</v>
      </c>
    </row>
    <row r="237" spans="1:5">
      <c r="A237" s="17" t="s">
        <v>549</v>
      </c>
      <c r="B237" s="18"/>
      <c r="C237" s="17" t="s">
        <v>550</v>
      </c>
      <c r="D237" s="17" t="s">
        <v>544</v>
      </c>
      <c r="E237" s="19" t="s">
        <v>21</v>
      </c>
    </row>
    <row r="238" spans="1:5">
      <c r="A238" s="17" t="s">
        <v>551</v>
      </c>
      <c r="B238" s="18"/>
      <c r="C238" s="17" t="s">
        <v>552</v>
      </c>
      <c r="D238" s="17" t="s">
        <v>544</v>
      </c>
      <c r="E238" s="19" t="s">
        <v>26</v>
      </c>
    </row>
    <row r="239" spans="1:5">
      <c r="A239" s="17" t="s">
        <v>553</v>
      </c>
      <c r="B239" s="18"/>
      <c r="C239" s="17" t="s">
        <v>554</v>
      </c>
      <c r="D239" s="17" t="s">
        <v>544</v>
      </c>
      <c r="E239" s="19" t="s">
        <v>21</v>
      </c>
    </row>
    <row r="240" spans="1:5">
      <c r="A240" s="17" t="s">
        <v>555</v>
      </c>
      <c r="B240" s="18"/>
      <c r="C240" s="17" t="s">
        <v>556</v>
      </c>
      <c r="D240" s="17" t="s">
        <v>557</v>
      </c>
      <c r="E240" s="19" t="s">
        <v>21</v>
      </c>
    </row>
    <row r="241" spans="1:5">
      <c r="A241" s="17" t="s">
        <v>558</v>
      </c>
      <c r="B241" s="18"/>
      <c r="C241" s="17" t="s">
        <v>559</v>
      </c>
      <c r="D241" s="17" t="s">
        <v>560</v>
      </c>
      <c r="E241" s="19" t="s">
        <v>21</v>
      </c>
    </row>
    <row r="242" spans="1:5">
      <c r="A242" s="17" t="s">
        <v>561</v>
      </c>
      <c r="B242" s="18"/>
      <c r="C242" s="17" t="s">
        <v>562</v>
      </c>
      <c r="D242" s="17" t="s">
        <v>560</v>
      </c>
      <c r="E242" s="19" t="s">
        <v>63</v>
      </c>
    </row>
    <row r="243" spans="1:5">
      <c r="A243" s="17" t="s">
        <v>563</v>
      </c>
      <c r="B243" s="18"/>
      <c r="C243" s="17" t="s">
        <v>564</v>
      </c>
      <c r="D243" s="17" t="s">
        <v>560</v>
      </c>
      <c r="E243" s="19" t="s">
        <v>26</v>
      </c>
    </row>
    <row r="244" spans="1:5">
      <c r="A244" s="17" t="s">
        <v>565</v>
      </c>
      <c r="B244" s="18"/>
      <c r="C244" s="17" t="s">
        <v>566</v>
      </c>
      <c r="D244" s="17" t="s">
        <v>560</v>
      </c>
      <c r="E244" s="19" t="s">
        <v>21</v>
      </c>
    </row>
    <row r="245" spans="1:5">
      <c r="A245" s="17" t="s">
        <v>567</v>
      </c>
      <c r="B245" s="18"/>
      <c r="C245" s="17" t="s">
        <v>568</v>
      </c>
      <c r="D245" s="17" t="s">
        <v>560</v>
      </c>
      <c r="E245" s="19" t="s">
        <v>21</v>
      </c>
    </row>
    <row r="246" spans="1:5">
      <c r="A246" s="17" t="s">
        <v>569</v>
      </c>
      <c r="B246" s="18"/>
      <c r="C246" s="17" t="s">
        <v>570</v>
      </c>
      <c r="D246" s="17" t="s">
        <v>571</v>
      </c>
      <c r="E246" s="19" t="s">
        <v>21</v>
      </c>
    </row>
    <row r="247" spans="1:5">
      <c r="A247" s="17" t="s">
        <v>572</v>
      </c>
      <c r="B247" s="18"/>
      <c r="C247" s="17" t="s">
        <v>573</v>
      </c>
      <c r="D247" s="17" t="s">
        <v>571</v>
      </c>
      <c r="E247" s="19" t="s">
        <v>63</v>
      </c>
    </row>
    <row r="248" spans="1:5">
      <c r="A248" s="17" t="s">
        <v>574</v>
      </c>
      <c r="B248" s="18"/>
      <c r="C248" s="17" t="s">
        <v>575</v>
      </c>
      <c r="D248" s="17" t="s">
        <v>571</v>
      </c>
      <c r="E248" s="19" t="s">
        <v>26</v>
      </c>
    </row>
    <row r="249" spans="1:5">
      <c r="A249" s="17" t="s">
        <v>576</v>
      </c>
      <c r="B249" s="18"/>
      <c r="C249" s="17" t="s">
        <v>577</v>
      </c>
      <c r="D249" s="17" t="s">
        <v>578</v>
      </c>
      <c r="E249" s="19" t="s">
        <v>21</v>
      </c>
    </row>
    <row r="250" spans="1:5">
      <c r="A250" s="17" t="s">
        <v>579</v>
      </c>
      <c r="B250" s="18"/>
      <c r="C250" s="17" t="s">
        <v>580</v>
      </c>
      <c r="D250" s="17" t="s">
        <v>581</v>
      </c>
      <c r="E250" s="19" t="s">
        <v>21</v>
      </c>
    </row>
    <row r="251" spans="1:5">
      <c r="A251" s="17" t="s">
        <v>582</v>
      </c>
      <c r="B251" s="18"/>
      <c r="C251" s="17" t="s">
        <v>583</v>
      </c>
      <c r="D251" s="17" t="s">
        <v>581</v>
      </c>
      <c r="E251" s="19" t="s">
        <v>21</v>
      </c>
    </row>
    <row r="252" spans="1:5">
      <c r="A252" s="17" t="s">
        <v>584</v>
      </c>
      <c r="B252" s="18"/>
      <c r="C252" s="17" t="s">
        <v>585</v>
      </c>
      <c r="D252" s="17" t="s">
        <v>581</v>
      </c>
      <c r="E252" s="19" t="s">
        <v>26</v>
      </c>
    </row>
    <row r="253" spans="1:5">
      <c r="A253" s="17" t="s">
        <v>586</v>
      </c>
      <c r="B253" s="18"/>
      <c r="C253" s="17" t="s">
        <v>587</v>
      </c>
      <c r="D253" s="17" t="s">
        <v>581</v>
      </c>
      <c r="E253" s="19" t="s">
        <v>63</v>
      </c>
    </row>
    <row r="254" spans="1:5">
      <c r="A254" s="17" t="s">
        <v>588</v>
      </c>
      <c r="B254" s="18"/>
      <c r="C254" s="17" t="s">
        <v>589</v>
      </c>
      <c r="D254" s="17" t="s">
        <v>590</v>
      </c>
      <c r="E254" s="19" t="s">
        <v>21</v>
      </c>
    </row>
    <row r="255" spans="1:5">
      <c r="A255" s="17" t="s">
        <v>591</v>
      </c>
      <c r="B255" s="18"/>
      <c r="C255" s="17" t="s">
        <v>592</v>
      </c>
      <c r="D255" s="17" t="s">
        <v>590</v>
      </c>
      <c r="E255" s="19" t="s">
        <v>26</v>
      </c>
    </row>
    <row r="256" spans="1:5">
      <c r="A256" s="17" t="s">
        <v>593</v>
      </c>
      <c r="B256" s="18"/>
      <c r="C256" s="17" t="s">
        <v>594</v>
      </c>
      <c r="D256" s="17" t="s">
        <v>590</v>
      </c>
      <c r="E256" s="19" t="s">
        <v>21</v>
      </c>
    </row>
    <row r="257" spans="1:5">
      <c r="A257" s="17" t="s">
        <v>595</v>
      </c>
      <c r="B257" s="18"/>
      <c r="C257" s="17" t="s">
        <v>596</v>
      </c>
      <c r="D257" s="17" t="s">
        <v>590</v>
      </c>
      <c r="E257" s="19" t="s">
        <v>21</v>
      </c>
    </row>
    <row r="258" spans="1:5">
      <c r="A258" s="17" t="s">
        <v>597</v>
      </c>
      <c r="B258" s="18"/>
      <c r="C258" s="17" t="s">
        <v>598</v>
      </c>
      <c r="D258" s="17" t="s">
        <v>599</v>
      </c>
      <c r="E258" s="19" t="s">
        <v>21</v>
      </c>
    </row>
    <row r="259" spans="1:5">
      <c r="A259" s="17" t="s">
        <v>600</v>
      </c>
      <c r="B259" s="18"/>
      <c r="C259" s="17" t="s">
        <v>601</v>
      </c>
      <c r="D259" s="17" t="s">
        <v>599</v>
      </c>
      <c r="E259" s="19" t="s">
        <v>21</v>
      </c>
    </row>
    <row r="260" spans="1:5">
      <c r="A260" s="17" t="s">
        <v>602</v>
      </c>
      <c r="B260" s="18"/>
      <c r="C260" s="17" t="s">
        <v>603</v>
      </c>
      <c r="D260" s="17" t="s">
        <v>599</v>
      </c>
      <c r="E260" s="19" t="s">
        <v>26</v>
      </c>
    </row>
    <row r="261" spans="1:5">
      <c r="A261" s="17" t="s">
        <v>604</v>
      </c>
      <c r="B261" s="18"/>
      <c r="C261" s="17" t="s">
        <v>605</v>
      </c>
      <c r="D261" s="17" t="s">
        <v>599</v>
      </c>
      <c r="E261" s="19" t="s">
        <v>21</v>
      </c>
    </row>
    <row r="262" spans="1:5">
      <c r="A262" s="17" t="s">
        <v>606</v>
      </c>
      <c r="B262" s="18"/>
      <c r="C262" s="17" t="s">
        <v>607</v>
      </c>
      <c r="D262" s="17" t="s">
        <v>599</v>
      </c>
      <c r="E262" s="19" t="s">
        <v>178</v>
      </c>
    </row>
    <row r="263" spans="1:5">
      <c r="A263" s="17" t="s">
        <v>608</v>
      </c>
      <c r="B263" s="18"/>
      <c r="C263" s="17" t="s">
        <v>609</v>
      </c>
      <c r="D263" s="17" t="s">
        <v>599</v>
      </c>
      <c r="E263" s="19" t="s">
        <v>63</v>
      </c>
    </row>
    <row r="264" spans="1:5">
      <c r="A264" s="17" t="s">
        <v>610</v>
      </c>
      <c r="B264" s="18"/>
      <c r="C264" s="17" t="s">
        <v>611</v>
      </c>
      <c r="D264" s="17" t="s">
        <v>612</v>
      </c>
      <c r="E264" s="19" t="s">
        <v>21</v>
      </c>
    </row>
    <row r="265" spans="1:5">
      <c r="A265" s="17" t="s">
        <v>613</v>
      </c>
      <c r="B265" s="18"/>
      <c r="C265" s="17" t="s">
        <v>614</v>
      </c>
      <c r="D265" s="17" t="s">
        <v>612</v>
      </c>
      <c r="E265" s="19" t="s">
        <v>21</v>
      </c>
    </row>
    <row r="266" spans="1:5">
      <c r="A266" s="17" t="s">
        <v>615</v>
      </c>
      <c r="B266" s="18"/>
      <c r="C266" s="17" t="s">
        <v>616</v>
      </c>
      <c r="D266" s="17" t="s">
        <v>612</v>
      </c>
      <c r="E266" s="19" t="s">
        <v>21</v>
      </c>
    </row>
    <row r="267" spans="1:5">
      <c r="A267" s="17" t="s">
        <v>617</v>
      </c>
      <c r="B267" s="18"/>
      <c r="C267" s="17" t="s">
        <v>618</v>
      </c>
      <c r="D267" s="17" t="s">
        <v>612</v>
      </c>
      <c r="E267" s="19" t="s">
        <v>63</v>
      </c>
    </row>
    <row r="268" spans="1:5">
      <c r="A268" s="17" t="s">
        <v>619</v>
      </c>
      <c r="B268" s="18"/>
      <c r="C268" s="17" t="s">
        <v>620</v>
      </c>
      <c r="D268" s="17" t="s">
        <v>621</v>
      </c>
      <c r="E268" s="19" t="s">
        <v>21</v>
      </c>
    </row>
    <row r="269" spans="1:5">
      <c r="A269" s="17" t="s">
        <v>622</v>
      </c>
      <c r="B269" s="18"/>
      <c r="C269" s="17" t="s">
        <v>623</v>
      </c>
      <c r="D269" s="17" t="s">
        <v>621</v>
      </c>
      <c r="E269" s="19" t="s">
        <v>26</v>
      </c>
    </row>
    <row r="270" spans="1:5">
      <c r="A270" s="17" t="s">
        <v>624</v>
      </c>
      <c r="B270" s="18"/>
      <c r="C270" s="17" t="s">
        <v>625</v>
      </c>
      <c r="D270" s="17" t="s">
        <v>621</v>
      </c>
      <c r="E270" s="19" t="s">
        <v>21</v>
      </c>
    </row>
    <row r="271" spans="1:5">
      <c r="A271" s="17" t="s">
        <v>626</v>
      </c>
      <c r="B271" s="18"/>
      <c r="C271" s="17" t="s">
        <v>627</v>
      </c>
      <c r="D271" s="17" t="s">
        <v>621</v>
      </c>
      <c r="E271" s="19" t="s">
        <v>21</v>
      </c>
    </row>
    <row r="272" spans="1:5">
      <c r="A272" s="17" t="s">
        <v>628</v>
      </c>
      <c r="B272" s="18"/>
      <c r="C272" s="17" t="s">
        <v>629</v>
      </c>
      <c r="D272" s="17" t="s">
        <v>630</v>
      </c>
      <c r="E272" s="19" t="s">
        <v>21</v>
      </c>
    </row>
    <row r="273" spans="1:5">
      <c r="A273" s="17" t="s">
        <v>631</v>
      </c>
      <c r="B273" s="18"/>
      <c r="C273" s="17" t="s">
        <v>632</v>
      </c>
      <c r="D273" s="17" t="s">
        <v>630</v>
      </c>
      <c r="E273" s="19" t="s">
        <v>21</v>
      </c>
    </row>
    <row r="274" spans="1:5">
      <c r="A274" s="17" t="s">
        <v>633</v>
      </c>
      <c r="B274" s="18"/>
      <c r="C274" s="17" t="s">
        <v>634</v>
      </c>
      <c r="D274" s="17" t="s">
        <v>630</v>
      </c>
      <c r="E274" s="19" t="s">
        <v>26</v>
      </c>
    </row>
    <row r="275" spans="1:5">
      <c r="A275" s="17" t="s">
        <v>635</v>
      </c>
      <c r="B275" s="18"/>
      <c r="C275" s="17" t="s">
        <v>636</v>
      </c>
      <c r="D275" s="17" t="s">
        <v>630</v>
      </c>
      <c r="E275" s="19" t="s">
        <v>21</v>
      </c>
    </row>
    <row r="276" spans="1:5">
      <c r="A276" s="17" t="s">
        <v>637</v>
      </c>
      <c r="B276" s="18"/>
      <c r="C276" s="17" t="s">
        <v>638</v>
      </c>
      <c r="D276" s="17" t="s">
        <v>639</v>
      </c>
      <c r="E276" s="19" t="s">
        <v>26</v>
      </c>
    </row>
    <row r="277" spans="1:5">
      <c r="A277" s="17" t="s">
        <v>640</v>
      </c>
      <c r="B277" s="18"/>
      <c r="C277" s="17" t="s">
        <v>641</v>
      </c>
      <c r="D277" s="17" t="s">
        <v>639</v>
      </c>
      <c r="E277" s="19" t="s">
        <v>26</v>
      </c>
    </row>
    <row r="278" spans="1:5">
      <c r="A278" s="17" t="s">
        <v>642</v>
      </c>
      <c r="B278" s="18"/>
      <c r="C278" s="17" t="s">
        <v>643</v>
      </c>
      <c r="D278" s="17" t="s">
        <v>639</v>
      </c>
      <c r="E278" s="19" t="s">
        <v>21</v>
      </c>
    </row>
    <row r="279" spans="1:5">
      <c r="A279" s="17" t="s">
        <v>644</v>
      </c>
      <c r="B279" s="18"/>
      <c r="C279" s="17" t="s">
        <v>645</v>
      </c>
      <c r="D279" s="17" t="s">
        <v>639</v>
      </c>
      <c r="E279" s="19" t="s">
        <v>21</v>
      </c>
    </row>
    <row r="280" spans="1:5">
      <c r="A280" s="17" t="s">
        <v>646</v>
      </c>
      <c r="B280" s="18"/>
      <c r="C280" s="17" t="s">
        <v>647</v>
      </c>
      <c r="D280" s="17" t="s">
        <v>639</v>
      </c>
      <c r="E280" s="19" t="s">
        <v>21</v>
      </c>
    </row>
    <row r="281" spans="1:5">
      <c r="A281" s="17" t="s">
        <v>648</v>
      </c>
      <c r="B281" s="18"/>
      <c r="C281" s="17" t="s">
        <v>649</v>
      </c>
      <c r="D281" s="17" t="s">
        <v>650</v>
      </c>
      <c r="E281" s="19" t="s">
        <v>21</v>
      </c>
    </row>
    <row r="282" spans="1:5">
      <c r="A282" s="17" t="s">
        <v>651</v>
      </c>
      <c r="B282" s="18"/>
      <c r="C282" s="17" t="s">
        <v>652</v>
      </c>
      <c r="D282" s="17" t="s">
        <v>650</v>
      </c>
      <c r="E282" s="19" t="s">
        <v>26</v>
      </c>
    </row>
    <row r="283" spans="1:5">
      <c r="A283" s="17" t="s">
        <v>653</v>
      </c>
      <c r="B283" s="18"/>
      <c r="C283" s="17" t="s">
        <v>654</v>
      </c>
      <c r="D283" s="17" t="s">
        <v>655</v>
      </c>
      <c r="E283" s="19" t="s">
        <v>21</v>
      </c>
    </row>
    <row r="284" spans="1:5">
      <c r="A284" s="17" t="s">
        <v>656</v>
      </c>
      <c r="B284" s="18"/>
      <c r="C284" s="17" t="s">
        <v>657</v>
      </c>
      <c r="D284" s="17" t="s">
        <v>341</v>
      </c>
      <c r="E284" s="19" t="s">
        <v>21</v>
      </c>
    </row>
    <row r="285" spans="1:5">
      <c r="A285" s="17" t="s">
        <v>658</v>
      </c>
      <c r="B285" s="18"/>
      <c r="C285" s="17" t="s">
        <v>659</v>
      </c>
      <c r="D285" s="17" t="s">
        <v>394</v>
      </c>
      <c r="E285" s="19" t="s">
        <v>21</v>
      </c>
    </row>
    <row r="286" spans="1:5">
      <c r="A286" s="17" t="s">
        <v>660</v>
      </c>
      <c r="B286" s="18"/>
      <c r="C286" s="17" t="s">
        <v>661</v>
      </c>
      <c r="D286" s="17" t="s">
        <v>298</v>
      </c>
      <c r="E286" s="19" t="s">
        <v>21</v>
      </c>
    </row>
    <row r="287" spans="1:5">
      <c r="A287" s="17" t="s">
        <v>662</v>
      </c>
      <c r="B287" s="18"/>
      <c r="C287" s="17" t="s">
        <v>663</v>
      </c>
      <c r="D287" s="17" t="s">
        <v>301</v>
      </c>
      <c r="E287" s="19" t="s">
        <v>21</v>
      </c>
    </row>
    <row r="288" spans="1:5" ht="11.25" customHeight="1">
      <c r="A288" s="27"/>
      <c r="B288" s="27"/>
      <c r="C288" s="27"/>
      <c r="D288" s="27"/>
      <c r="E288" s="27"/>
    </row>
    <row r="290" spans="1:5">
      <c r="A290" s="28" t="s">
        <v>664</v>
      </c>
    </row>
    <row r="291" spans="1:5">
      <c r="A291" s="28" t="s">
        <v>665</v>
      </c>
    </row>
    <row r="292" spans="1:5">
      <c r="A292" s="29" t="s">
        <v>666</v>
      </c>
    </row>
    <row r="294" spans="1:5">
      <c r="A294" s="28" t="s">
        <v>667</v>
      </c>
    </row>
    <row r="295" spans="1:5">
      <c r="A295" s="28" t="s">
        <v>668</v>
      </c>
    </row>
    <row r="296" spans="1:5">
      <c r="A296" s="28" t="s">
        <v>669</v>
      </c>
    </row>
    <row r="297" spans="1:5">
      <c r="A297" s="28" t="s">
        <v>670</v>
      </c>
    </row>
    <row r="298" spans="1:5">
      <c r="A298" s="10"/>
      <c r="B298" s="10"/>
      <c r="C298" s="10"/>
      <c r="D298" s="10"/>
      <c r="E298" s="10"/>
    </row>
    <row r="299" spans="1:5">
      <c r="A299" s="10"/>
      <c r="B299" s="10"/>
      <c r="C299" s="10"/>
      <c r="D299" s="10"/>
      <c r="E299" s="10"/>
    </row>
    <row r="300" spans="1:5">
      <c r="A300" s="10"/>
      <c r="B300" s="10"/>
      <c r="C300" s="10"/>
      <c r="D300" s="10"/>
      <c r="E300" s="10"/>
    </row>
    <row r="303" spans="1:5" customFormat="1"/>
    <row r="304" spans="1:5">
      <c r="A304" s="10"/>
    </row>
    <row r="320" spans="8:14">
      <c r="H320" s="10"/>
      <c r="I320" s="10"/>
      <c r="J320" s="10"/>
      <c r="K320" s="10"/>
      <c r="L320" s="10"/>
      <c r="M320" s="10"/>
      <c r="N320" s="10"/>
    </row>
    <row r="321" spans="8:14">
      <c r="H321" s="10"/>
      <c r="I321" s="10"/>
      <c r="J321" s="10"/>
      <c r="K321" s="10"/>
      <c r="L321" s="10"/>
      <c r="M321" s="10"/>
      <c r="N321" s="10"/>
    </row>
    <row r="322" spans="8:14">
      <c r="H322" s="10"/>
      <c r="I322" s="10"/>
      <c r="J322" s="10"/>
      <c r="K322" s="10"/>
      <c r="L322" s="10"/>
      <c r="M322" s="10"/>
      <c r="N322" s="10"/>
    </row>
    <row r="323" spans="8:14">
      <c r="H323" s="10"/>
      <c r="I323" s="10"/>
      <c r="J323" s="10"/>
      <c r="K323" s="10"/>
      <c r="L323" s="10"/>
      <c r="M323" s="10"/>
      <c r="N323" s="10"/>
    </row>
    <row r="324" spans="8:14">
      <c r="H324" s="10"/>
      <c r="I324" s="10"/>
      <c r="J324" s="10"/>
      <c r="K324" s="10"/>
      <c r="L324" s="10"/>
      <c r="M324" s="10"/>
      <c r="N324" s="10"/>
    </row>
    <row r="325" spans="8:14">
      <c r="H325" s="10"/>
      <c r="I325" s="10"/>
      <c r="J325" s="10"/>
      <c r="K325" s="10"/>
      <c r="L325" s="10"/>
      <c r="M325" s="10"/>
      <c r="N325" s="10"/>
    </row>
    <row r="326" spans="8:14">
      <c r="H326" s="10"/>
      <c r="I326" s="10"/>
      <c r="J326" s="10"/>
      <c r="K326" s="10"/>
      <c r="L326" s="10"/>
      <c r="M326" s="10"/>
      <c r="N326" s="10"/>
    </row>
    <row r="327" spans="8:14">
      <c r="H327" s="10"/>
      <c r="I327" s="10"/>
      <c r="J327" s="10"/>
      <c r="K327" s="10"/>
      <c r="L327" s="10"/>
      <c r="M327" s="10"/>
      <c r="N327" s="10"/>
    </row>
    <row r="328" spans="8:14">
      <c r="H328" s="10"/>
      <c r="I328" s="10"/>
      <c r="J328" s="10"/>
      <c r="K328" s="10"/>
      <c r="L328" s="10"/>
      <c r="M328" s="10"/>
      <c r="N328" s="10"/>
    </row>
  </sheetData>
  <sheetProtection algorithmName="SHA-512" hashValue="H+a4Tf/SBVrxC8RHAWHDHGZEq3gW9cRQ9qm+YOyKBO8uqu+kxocn/mpUvHLRk+UYG3uF5CfXQchb8Q5BISHP3g==" saltValue="NYUmtSVvYA5XJjdUFIbBTQ==" spinCount="100000" sheet="1" objects="1" scenarios="1"/>
  <mergeCells count="3">
    <mergeCell ref="A168:B168"/>
    <mergeCell ref="A211:B211"/>
    <mergeCell ref="A221:B221"/>
  </mergeCells>
  <pageMargins left="0.70866141732283472" right="0.70866141732283472" top="0.78740157480314965" bottom="0.78740157480314965" header="0.31496062992125984" footer="0.31496062992125984"/>
  <pageSetup paperSize="9" scale="84" orientation="portrait" verticalDpi="0" r:id="rId1"/>
  <rowBreaks count="2" manualBreakCount="2">
    <brk id="64" max="4" man="1"/>
    <brk id="275"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5"/>
  <sheetViews>
    <sheetView workbookViewId="0"/>
  </sheetViews>
  <sheetFormatPr baseColWidth="10" defaultRowHeight="15"/>
  <cols>
    <col min="1" max="1" width="11.5703125" style="99" customWidth="1"/>
    <col min="2" max="2" width="17" style="99" customWidth="1"/>
    <col min="3" max="10" width="11" style="98" customWidth="1"/>
    <col min="11" max="11" width="3.85546875" customWidth="1"/>
    <col min="12" max="12" width="11.7109375" customWidth="1"/>
    <col min="20" max="16384" width="11.42578125" style="99"/>
  </cols>
  <sheetData>
    <row r="1" spans="1:19" ht="15" customHeight="1">
      <c r="A1" s="150" t="s">
        <v>794</v>
      </c>
      <c r="B1" s="151"/>
    </row>
    <row r="2" spans="1:19" ht="18.75">
      <c r="A2" s="2" t="s">
        <v>742</v>
      </c>
      <c r="B2" s="2"/>
      <c r="C2" s="138"/>
      <c r="D2" s="138"/>
      <c r="E2" s="138"/>
      <c r="F2" s="138"/>
      <c r="J2" s="139"/>
    </row>
    <row r="3" spans="1:19" ht="16.5" customHeight="1">
      <c r="A3" s="2" t="s">
        <v>795</v>
      </c>
      <c r="B3" s="117"/>
      <c r="C3" s="117"/>
      <c r="D3" s="117"/>
      <c r="E3" s="117"/>
      <c r="F3" s="117"/>
      <c r="J3" s="139"/>
    </row>
    <row r="4" spans="1:19">
      <c r="A4" s="45"/>
      <c r="B4" s="45"/>
      <c r="C4" s="15" t="s">
        <v>796</v>
      </c>
      <c r="D4" s="45"/>
      <c r="E4" s="45"/>
      <c r="F4" s="45"/>
      <c r="G4" s="45"/>
      <c r="H4" s="45"/>
      <c r="I4" s="45"/>
      <c r="J4" s="45"/>
    </row>
    <row r="5" spans="1:19" s="100" customFormat="1">
      <c r="A5" s="45"/>
      <c r="B5" s="45"/>
      <c r="C5" s="45" t="s">
        <v>726</v>
      </c>
      <c r="D5" s="45" t="s">
        <v>727</v>
      </c>
      <c r="E5" s="45" t="s">
        <v>728</v>
      </c>
      <c r="F5" s="45" t="s">
        <v>729</v>
      </c>
      <c r="G5" s="45" t="s">
        <v>730</v>
      </c>
      <c r="H5" s="45" t="s">
        <v>731</v>
      </c>
      <c r="I5" s="45" t="s">
        <v>757</v>
      </c>
      <c r="J5" s="45" t="s">
        <v>787</v>
      </c>
      <c r="K5"/>
      <c r="L5"/>
      <c r="M5"/>
      <c r="N5"/>
      <c r="O5"/>
      <c r="P5"/>
      <c r="Q5"/>
      <c r="R5"/>
      <c r="S5"/>
    </row>
    <row r="6" spans="1:19" ht="19.5" customHeight="1">
      <c r="A6" s="152" t="s">
        <v>750</v>
      </c>
      <c r="B6" s="35"/>
      <c r="C6" s="153"/>
      <c r="D6" s="153"/>
      <c r="E6" s="153"/>
      <c r="F6" s="153"/>
      <c r="G6" s="154"/>
      <c r="H6" s="154"/>
      <c r="I6" s="154"/>
      <c r="J6" s="155"/>
    </row>
    <row r="7" spans="1:19" ht="5.25" customHeight="1">
      <c r="A7" s="35"/>
      <c r="B7" s="35"/>
      <c r="C7" s="153"/>
      <c r="D7" s="153"/>
      <c r="E7" s="153"/>
      <c r="F7" s="153"/>
      <c r="G7" s="154"/>
      <c r="H7" s="154"/>
      <c r="I7" s="154"/>
      <c r="J7" s="155"/>
    </row>
    <row r="8" spans="1:19" ht="15.75">
      <c r="A8" s="35" t="s">
        <v>679</v>
      </c>
      <c r="B8" s="35"/>
      <c r="C8" s="156">
        <f t="shared" ref="C8:J8" si="0">SUM(C10:C15)</f>
        <v>688</v>
      </c>
      <c r="D8" s="156">
        <f t="shared" si="0"/>
        <v>510</v>
      </c>
      <c r="E8" s="156">
        <f t="shared" si="0"/>
        <v>893</v>
      </c>
      <c r="F8" s="156">
        <f t="shared" si="0"/>
        <v>1562</v>
      </c>
      <c r="G8" s="157">
        <f t="shared" si="0"/>
        <v>2669</v>
      </c>
      <c r="H8" s="157">
        <f t="shared" si="0"/>
        <v>3427</v>
      </c>
      <c r="I8" s="157">
        <f t="shared" si="0"/>
        <v>3096</v>
      </c>
      <c r="J8" s="157">
        <f t="shared" si="0"/>
        <v>12845</v>
      </c>
    </row>
    <row r="9" spans="1:19" ht="5.25" customHeight="1">
      <c r="A9" s="37"/>
      <c r="B9" s="37"/>
      <c r="C9" s="158"/>
      <c r="D9" s="158"/>
      <c r="E9" s="158"/>
      <c r="F9" s="158"/>
      <c r="G9" s="159"/>
      <c r="H9" s="159"/>
      <c r="I9" s="159"/>
      <c r="J9" s="159"/>
    </row>
    <row r="10" spans="1:19">
      <c r="A10" s="37" t="s">
        <v>716</v>
      </c>
      <c r="B10" s="37"/>
      <c r="C10" s="158">
        <v>203</v>
      </c>
      <c r="D10" s="158">
        <v>214</v>
      </c>
      <c r="E10" s="158">
        <v>331</v>
      </c>
      <c r="F10" s="158">
        <v>586</v>
      </c>
      <c r="G10" s="159">
        <v>973</v>
      </c>
      <c r="H10" s="159">
        <v>1247</v>
      </c>
      <c r="I10" s="159">
        <v>1049</v>
      </c>
      <c r="J10" s="159">
        <v>4603</v>
      </c>
    </row>
    <row r="11" spans="1:19">
      <c r="A11" s="37" t="s">
        <v>751</v>
      </c>
      <c r="B11" s="37"/>
      <c r="C11" s="158">
        <v>209</v>
      </c>
      <c r="D11" s="158">
        <v>83</v>
      </c>
      <c r="E11" s="158">
        <v>135</v>
      </c>
      <c r="F11" s="158">
        <v>207</v>
      </c>
      <c r="G11" s="159">
        <v>345</v>
      </c>
      <c r="H11" s="159">
        <v>428</v>
      </c>
      <c r="I11" s="159">
        <v>349</v>
      </c>
      <c r="J11" s="159">
        <v>1756</v>
      </c>
    </row>
    <row r="12" spans="1:19">
      <c r="A12" s="37" t="s">
        <v>752</v>
      </c>
      <c r="B12" s="37"/>
      <c r="C12" s="158">
        <v>96</v>
      </c>
      <c r="D12" s="158">
        <v>98</v>
      </c>
      <c r="E12" s="158">
        <v>220</v>
      </c>
      <c r="F12" s="158">
        <v>412</v>
      </c>
      <c r="G12" s="159">
        <v>739</v>
      </c>
      <c r="H12" s="159">
        <v>965</v>
      </c>
      <c r="I12" s="159">
        <v>902</v>
      </c>
      <c r="J12" s="159">
        <v>3432</v>
      </c>
    </row>
    <row r="13" spans="1:19">
      <c r="A13" s="37" t="s">
        <v>753</v>
      </c>
      <c r="B13" s="37"/>
      <c r="C13" s="158">
        <v>172</v>
      </c>
      <c r="D13" s="158">
        <v>106</v>
      </c>
      <c r="E13" s="158">
        <v>194</v>
      </c>
      <c r="F13" s="158">
        <v>335</v>
      </c>
      <c r="G13" s="159">
        <v>579</v>
      </c>
      <c r="H13" s="159">
        <v>743</v>
      </c>
      <c r="I13" s="159">
        <v>754</v>
      </c>
      <c r="J13" s="159">
        <v>2883</v>
      </c>
    </row>
    <row r="14" spans="1:19">
      <c r="A14" s="37" t="s">
        <v>720</v>
      </c>
      <c r="B14" s="37"/>
      <c r="C14" s="38">
        <v>2</v>
      </c>
      <c r="D14" s="38">
        <v>4</v>
      </c>
      <c r="E14" s="158">
        <v>4</v>
      </c>
      <c r="F14" s="158">
        <v>6</v>
      </c>
      <c r="G14" s="159">
        <v>7</v>
      </c>
      <c r="H14" s="159">
        <v>18</v>
      </c>
      <c r="I14" s="159">
        <v>13</v>
      </c>
      <c r="J14" s="159">
        <v>54</v>
      </c>
    </row>
    <row r="15" spans="1:19">
      <c r="A15" s="37" t="s">
        <v>754</v>
      </c>
      <c r="B15" s="37"/>
      <c r="C15" s="158">
        <v>6</v>
      </c>
      <c r="D15" s="158">
        <v>5</v>
      </c>
      <c r="E15" s="158">
        <v>9</v>
      </c>
      <c r="F15" s="158">
        <v>16</v>
      </c>
      <c r="G15" s="159">
        <v>26</v>
      </c>
      <c r="H15" s="159">
        <v>26</v>
      </c>
      <c r="I15" s="159">
        <v>29</v>
      </c>
      <c r="J15" s="159">
        <v>117</v>
      </c>
    </row>
    <row r="16" spans="1:19" ht="12.75" customHeight="1">
      <c r="A16" s="69"/>
      <c r="B16" s="69"/>
      <c r="C16" s="126"/>
      <c r="D16" s="126"/>
      <c r="E16" s="126"/>
      <c r="F16" s="126"/>
      <c r="G16" s="160"/>
      <c r="H16" s="160"/>
      <c r="I16" s="160"/>
      <c r="J16" s="160"/>
    </row>
    <row r="17" spans="1:10" ht="15" customHeight="1">
      <c r="A17" s="161" t="s">
        <v>797</v>
      </c>
      <c r="B17" s="161"/>
      <c r="C17" s="133"/>
      <c r="D17" s="133"/>
      <c r="E17" s="133"/>
      <c r="F17" s="133"/>
      <c r="G17" s="126"/>
      <c r="H17" s="126"/>
      <c r="I17" s="126"/>
      <c r="J17" s="126"/>
    </row>
    <row r="18" spans="1:10" ht="5.25" customHeight="1">
      <c r="A18" s="35"/>
      <c r="B18" s="35"/>
      <c r="C18" s="133"/>
      <c r="D18" s="133"/>
      <c r="E18" s="133"/>
      <c r="F18" s="133"/>
      <c r="G18" s="126"/>
      <c r="H18" s="126"/>
      <c r="I18" s="126"/>
      <c r="J18" s="126"/>
    </row>
    <row r="19" spans="1:10" ht="15.75">
      <c r="A19" s="35" t="s">
        <v>680</v>
      </c>
      <c r="B19" s="35"/>
      <c r="C19" s="156">
        <f>SUM(C21:C32)</f>
        <v>688</v>
      </c>
      <c r="D19" s="156">
        <f t="shared" ref="D19:I19" si="1">SUM(D21:D32)</f>
        <v>510</v>
      </c>
      <c r="E19" s="156">
        <f t="shared" si="1"/>
        <v>893</v>
      </c>
      <c r="F19" s="156">
        <f t="shared" si="1"/>
        <v>1562</v>
      </c>
      <c r="G19" s="157">
        <f t="shared" si="1"/>
        <v>2669</v>
      </c>
      <c r="H19" s="157">
        <f t="shared" si="1"/>
        <v>3427</v>
      </c>
      <c r="I19" s="157">
        <f t="shared" si="1"/>
        <v>3096</v>
      </c>
      <c r="J19" s="157">
        <f>SUM(J21:J32)</f>
        <v>12845</v>
      </c>
    </row>
    <row r="20" spans="1:10" ht="5.25" customHeight="1">
      <c r="A20" s="37"/>
      <c r="B20" s="37"/>
      <c r="C20" s="158"/>
      <c r="D20" s="158"/>
      <c r="E20" s="158"/>
      <c r="F20" s="158"/>
      <c r="G20" s="159"/>
      <c r="H20" s="159"/>
      <c r="I20" s="159"/>
      <c r="J20" s="159"/>
    </row>
    <row r="21" spans="1:10">
      <c r="A21" s="37" t="s">
        <v>681</v>
      </c>
      <c r="B21" s="37"/>
      <c r="C21" s="158">
        <v>5</v>
      </c>
      <c r="D21" s="158">
        <v>6</v>
      </c>
      <c r="E21" s="158">
        <v>20</v>
      </c>
      <c r="F21" s="158">
        <v>24</v>
      </c>
      <c r="G21" s="159">
        <v>53</v>
      </c>
      <c r="H21" s="159">
        <v>49</v>
      </c>
      <c r="I21" s="159">
        <v>61</v>
      </c>
      <c r="J21" s="159">
        <v>218</v>
      </c>
    </row>
    <row r="22" spans="1:10">
      <c r="A22" s="37" t="s">
        <v>682</v>
      </c>
      <c r="B22" s="37"/>
      <c r="C22" s="158">
        <v>9</v>
      </c>
      <c r="D22" s="158">
        <v>1</v>
      </c>
      <c r="E22" s="158">
        <v>11</v>
      </c>
      <c r="F22" s="158">
        <v>24</v>
      </c>
      <c r="G22" s="159">
        <v>35</v>
      </c>
      <c r="H22" s="159">
        <v>56</v>
      </c>
      <c r="I22" s="159">
        <v>65</v>
      </c>
      <c r="J22" s="159">
        <v>201</v>
      </c>
    </row>
    <row r="23" spans="1:10">
      <c r="A23" s="37" t="s">
        <v>683</v>
      </c>
      <c r="B23" s="37"/>
      <c r="C23" s="158">
        <v>39</v>
      </c>
      <c r="D23" s="158">
        <v>33</v>
      </c>
      <c r="E23" s="158">
        <v>68</v>
      </c>
      <c r="F23" s="158">
        <v>108</v>
      </c>
      <c r="G23" s="159">
        <v>211</v>
      </c>
      <c r="H23" s="159">
        <v>241</v>
      </c>
      <c r="I23" s="159">
        <v>206</v>
      </c>
      <c r="J23" s="159">
        <v>906</v>
      </c>
    </row>
    <row r="24" spans="1:10">
      <c r="A24" s="37" t="s">
        <v>684</v>
      </c>
      <c r="B24" s="37"/>
      <c r="C24" s="158">
        <v>17</v>
      </c>
      <c r="D24" s="158">
        <v>25</v>
      </c>
      <c r="E24" s="158">
        <v>37</v>
      </c>
      <c r="F24" s="158">
        <v>64</v>
      </c>
      <c r="G24" s="159">
        <v>124</v>
      </c>
      <c r="H24" s="159">
        <v>141</v>
      </c>
      <c r="I24" s="159">
        <v>110</v>
      </c>
      <c r="J24" s="159">
        <v>518</v>
      </c>
    </row>
    <row r="25" spans="1:10">
      <c r="A25" s="37" t="s">
        <v>685</v>
      </c>
      <c r="B25" s="37"/>
      <c r="C25" s="158">
        <v>2</v>
      </c>
      <c r="D25" s="158">
        <v>22</v>
      </c>
      <c r="E25" s="158">
        <v>30</v>
      </c>
      <c r="F25" s="158">
        <v>64</v>
      </c>
      <c r="G25" s="159">
        <v>130</v>
      </c>
      <c r="H25" s="159">
        <v>138</v>
      </c>
      <c r="I25" s="159">
        <v>102</v>
      </c>
      <c r="J25" s="159">
        <v>488</v>
      </c>
    </row>
    <row r="26" spans="1:10">
      <c r="A26" s="37" t="s">
        <v>686</v>
      </c>
      <c r="B26" s="37"/>
      <c r="C26" s="158">
        <v>100</v>
      </c>
      <c r="D26" s="158">
        <v>39</v>
      </c>
      <c r="E26" s="158">
        <v>65</v>
      </c>
      <c r="F26" s="158">
        <v>123</v>
      </c>
      <c r="G26" s="159">
        <v>184</v>
      </c>
      <c r="H26" s="159">
        <v>199</v>
      </c>
      <c r="I26" s="159">
        <v>177</v>
      </c>
      <c r="J26" s="159">
        <v>887</v>
      </c>
    </row>
    <row r="27" spans="1:10">
      <c r="A27" s="37" t="s">
        <v>687</v>
      </c>
      <c r="B27" s="37"/>
      <c r="C27" s="158">
        <v>35</v>
      </c>
      <c r="D27" s="158">
        <v>36</v>
      </c>
      <c r="E27" s="158">
        <v>77</v>
      </c>
      <c r="F27" s="158">
        <v>116</v>
      </c>
      <c r="G27" s="159">
        <v>244</v>
      </c>
      <c r="H27" s="159">
        <v>291</v>
      </c>
      <c r="I27" s="159">
        <v>266</v>
      </c>
      <c r="J27" s="159">
        <v>1065</v>
      </c>
    </row>
    <row r="28" spans="1:10">
      <c r="A28" s="37" t="s">
        <v>688</v>
      </c>
      <c r="B28" s="37"/>
      <c r="C28" s="158">
        <v>34</v>
      </c>
      <c r="D28" s="158">
        <v>31</v>
      </c>
      <c r="E28" s="158">
        <v>70</v>
      </c>
      <c r="F28" s="158">
        <v>129</v>
      </c>
      <c r="G28" s="159">
        <v>214</v>
      </c>
      <c r="H28" s="159">
        <v>311</v>
      </c>
      <c r="I28" s="159">
        <v>279</v>
      </c>
      <c r="J28" s="159">
        <v>1068</v>
      </c>
    </row>
    <row r="29" spans="1:10">
      <c r="A29" s="37" t="s">
        <v>689</v>
      </c>
      <c r="B29" s="37"/>
      <c r="C29" s="158">
        <v>27</v>
      </c>
      <c r="D29" s="158">
        <v>19</v>
      </c>
      <c r="E29" s="158">
        <v>40</v>
      </c>
      <c r="F29" s="158">
        <v>89</v>
      </c>
      <c r="G29" s="159">
        <v>90</v>
      </c>
      <c r="H29" s="159">
        <v>125</v>
      </c>
      <c r="I29" s="159">
        <v>69</v>
      </c>
      <c r="J29" s="159">
        <v>459</v>
      </c>
    </row>
    <row r="30" spans="1:10">
      <c r="A30" s="37" t="s">
        <v>690</v>
      </c>
      <c r="B30" s="37"/>
      <c r="C30" s="158">
        <v>37</v>
      </c>
      <c r="D30" s="158">
        <v>27</v>
      </c>
      <c r="E30" s="158">
        <v>56</v>
      </c>
      <c r="F30" s="158">
        <v>115</v>
      </c>
      <c r="G30" s="159">
        <v>164</v>
      </c>
      <c r="H30" s="159">
        <v>189</v>
      </c>
      <c r="I30" s="159">
        <v>184</v>
      </c>
      <c r="J30" s="159">
        <v>772</v>
      </c>
    </row>
    <row r="31" spans="1:10">
      <c r="A31" s="37" t="s">
        <v>691</v>
      </c>
      <c r="B31" s="37"/>
      <c r="C31" s="158">
        <v>71</v>
      </c>
      <c r="D31" s="158">
        <v>52</v>
      </c>
      <c r="E31" s="158">
        <v>107</v>
      </c>
      <c r="F31" s="158">
        <v>135</v>
      </c>
      <c r="G31" s="159">
        <v>304</v>
      </c>
      <c r="H31" s="159">
        <v>385</v>
      </c>
      <c r="I31" s="159">
        <v>333</v>
      </c>
      <c r="J31" s="159">
        <v>1387</v>
      </c>
    </row>
    <row r="32" spans="1:10">
      <c r="A32" s="37" t="s">
        <v>692</v>
      </c>
      <c r="B32" s="37"/>
      <c r="C32" s="158">
        <v>312</v>
      </c>
      <c r="D32" s="158">
        <v>219</v>
      </c>
      <c r="E32" s="158">
        <v>312</v>
      </c>
      <c r="F32" s="158">
        <v>571</v>
      </c>
      <c r="G32" s="159">
        <v>916</v>
      </c>
      <c r="H32" s="159">
        <v>1302</v>
      </c>
      <c r="I32" s="159">
        <v>1244</v>
      </c>
      <c r="J32" s="159">
        <v>4876</v>
      </c>
    </row>
    <row r="33" spans="1:19" s="111" customFormat="1" ht="12.75" customHeight="1">
      <c r="A33" s="69"/>
      <c r="B33" s="69"/>
      <c r="C33" s="158"/>
      <c r="D33" s="158"/>
      <c r="E33" s="158"/>
      <c r="F33" s="158"/>
      <c r="G33" s="159"/>
      <c r="H33" s="159"/>
      <c r="I33" s="159"/>
      <c r="J33" s="159"/>
      <c r="K33"/>
      <c r="L33"/>
      <c r="M33"/>
      <c r="N33"/>
      <c r="O33"/>
      <c r="P33"/>
      <c r="Q33"/>
      <c r="R33"/>
      <c r="S33"/>
    </row>
    <row r="34" spans="1:19">
      <c r="A34" s="35" t="s">
        <v>798</v>
      </c>
      <c r="B34" s="35"/>
      <c r="C34" s="162"/>
      <c r="D34" s="162"/>
      <c r="E34" s="162"/>
      <c r="F34" s="162"/>
      <c r="G34" s="158"/>
      <c r="H34" s="158"/>
      <c r="I34" s="158"/>
      <c r="J34" s="158"/>
    </row>
    <row r="35" spans="1:19" ht="5.25" customHeight="1">
      <c r="A35" s="35"/>
      <c r="B35" s="35"/>
      <c r="C35" s="162"/>
      <c r="D35" s="162"/>
      <c r="E35" s="162"/>
      <c r="F35" s="162"/>
      <c r="G35" s="158"/>
      <c r="H35" s="158"/>
      <c r="I35" s="158"/>
      <c r="J35" s="158"/>
    </row>
    <row r="36" spans="1:19" ht="15.75">
      <c r="A36" s="35" t="s">
        <v>679</v>
      </c>
      <c r="B36" s="35"/>
      <c r="C36" s="156">
        <f t="shared" ref="C36:J36" si="2">SUM(C38:C39)</f>
        <v>688</v>
      </c>
      <c r="D36" s="156">
        <f t="shared" si="2"/>
        <v>510</v>
      </c>
      <c r="E36" s="156">
        <f t="shared" si="2"/>
        <v>893</v>
      </c>
      <c r="F36" s="156">
        <f t="shared" si="2"/>
        <v>1562</v>
      </c>
      <c r="G36" s="157">
        <f t="shared" si="2"/>
        <v>2669</v>
      </c>
      <c r="H36" s="157">
        <f t="shared" si="2"/>
        <v>3427</v>
      </c>
      <c r="I36" s="157">
        <f t="shared" si="2"/>
        <v>3096</v>
      </c>
      <c r="J36" s="157">
        <f t="shared" si="2"/>
        <v>12845</v>
      </c>
    </row>
    <row r="37" spans="1:19" ht="5.25" customHeight="1">
      <c r="A37" s="37"/>
      <c r="B37" s="37"/>
      <c r="C37" s="158"/>
      <c r="D37" s="158"/>
      <c r="E37" s="158"/>
      <c r="F37" s="158"/>
      <c r="G37" s="159"/>
      <c r="H37" s="159"/>
      <c r="I37" s="159"/>
      <c r="J37" s="159"/>
    </row>
    <row r="38" spans="1:19">
      <c r="A38" s="37" t="s">
        <v>737</v>
      </c>
      <c r="B38" s="37"/>
      <c r="C38" s="158">
        <v>368</v>
      </c>
      <c r="D38" s="158">
        <v>280</v>
      </c>
      <c r="E38" s="158">
        <v>421</v>
      </c>
      <c r="F38" s="158">
        <v>714</v>
      </c>
      <c r="G38" s="159">
        <v>972</v>
      </c>
      <c r="H38" s="159">
        <v>1132</v>
      </c>
      <c r="I38" s="159">
        <v>923</v>
      </c>
      <c r="J38" s="159">
        <v>4810</v>
      </c>
    </row>
    <row r="39" spans="1:19">
      <c r="A39" s="37" t="s">
        <v>738</v>
      </c>
      <c r="B39" s="37"/>
      <c r="C39" s="158">
        <v>320</v>
      </c>
      <c r="D39" s="158">
        <v>230</v>
      </c>
      <c r="E39" s="158">
        <v>472</v>
      </c>
      <c r="F39" s="158">
        <v>848</v>
      </c>
      <c r="G39" s="159">
        <v>1697</v>
      </c>
      <c r="H39" s="159">
        <v>2295</v>
      </c>
      <c r="I39" s="159">
        <v>2173</v>
      </c>
      <c r="J39" s="159">
        <v>8035</v>
      </c>
    </row>
    <row r="40" spans="1:19" ht="12.75" customHeight="1">
      <c r="A40" s="69"/>
      <c r="B40" s="69"/>
      <c r="C40" s="158"/>
      <c r="D40" s="158"/>
      <c r="E40" s="158"/>
      <c r="F40" s="158"/>
      <c r="G40" s="159"/>
      <c r="H40" s="159"/>
      <c r="I40" s="159"/>
      <c r="J40" s="159"/>
    </row>
    <row r="41" spans="1:19">
      <c r="A41" s="35" t="s">
        <v>799</v>
      </c>
      <c r="B41" s="35"/>
      <c r="C41" s="162"/>
      <c r="D41" s="162"/>
      <c r="E41" s="162"/>
      <c r="F41" s="162"/>
      <c r="G41" s="158"/>
      <c r="H41" s="158"/>
      <c r="I41" s="158"/>
      <c r="J41" s="158"/>
    </row>
    <row r="42" spans="1:19" ht="5.25" customHeight="1">
      <c r="A42" s="35"/>
      <c r="B42" s="35"/>
      <c r="C42" s="162"/>
      <c r="D42" s="162"/>
      <c r="E42" s="162"/>
      <c r="F42" s="162"/>
      <c r="G42" s="158"/>
      <c r="H42" s="158"/>
      <c r="I42" s="158"/>
      <c r="J42" s="158"/>
    </row>
    <row r="43" spans="1:19" ht="15.75">
      <c r="A43" s="35" t="s">
        <v>680</v>
      </c>
      <c r="B43" s="35"/>
      <c r="C43" s="156">
        <f t="shared" ref="C43:J43" si="3">SUM(C45:C49)</f>
        <v>688</v>
      </c>
      <c r="D43" s="156">
        <f t="shared" si="3"/>
        <v>510</v>
      </c>
      <c r="E43" s="156">
        <f t="shared" si="3"/>
        <v>893</v>
      </c>
      <c r="F43" s="156">
        <f t="shared" si="3"/>
        <v>1562</v>
      </c>
      <c r="G43" s="157">
        <f t="shared" si="3"/>
        <v>2669</v>
      </c>
      <c r="H43" s="157">
        <f t="shared" si="3"/>
        <v>3427</v>
      </c>
      <c r="I43" s="157">
        <f t="shared" si="3"/>
        <v>3096</v>
      </c>
      <c r="J43" s="157">
        <f t="shared" si="3"/>
        <v>12845</v>
      </c>
    </row>
    <row r="44" spans="1:19" ht="5.25" customHeight="1">
      <c r="A44" s="37"/>
      <c r="B44" s="37"/>
      <c r="C44" s="158"/>
      <c r="D44" s="158"/>
      <c r="E44" s="158"/>
      <c r="F44" s="158"/>
      <c r="G44" s="159"/>
      <c r="H44" s="159"/>
      <c r="I44" s="159"/>
      <c r="J44" s="159"/>
    </row>
    <row r="45" spans="1:19">
      <c r="A45" s="37" t="s">
        <v>800</v>
      </c>
      <c r="B45" s="37"/>
      <c r="C45" s="158">
        <v>125</v>
      </c>
      <c r="D45" s="158">
        <v>98</v>
      </c>
      <c r="E45" s="158">
        <v>221</v>
      </c>
      <c r="F45" s="158">
        <v>386</v>
      </c>
      <c r="G45" s="159">
        <v>778</v>
      </c>
      <c r="H45" s="159">
        <v>981</v>
      </c>
      <c r="I45" s="159">
        <v>929</v>
      </c>
      <c r="J45" s="159">
        <v>3518</v>
      </c>
    </row>
    <row r="46" spans="1:19">
      <c r="A46" s="37" t="s">
        <v>801</v>
      </c>
      <c r="B46" s="37"/>
      <c r="C46" s="158">
        <v>158</v>
      </c>
      <c r="D46" s="158">
        <v>88</v>
      </c>
      <c r="E46" s="158">
        <v>137</v>
      </c>
      <c r="F46" s="158">
        <v>206</v>
      </c>
      <c r="G46" s="159">
        <v>331</v>
      </c>
      <c r="H46" s="159">
        <v>420</v>
      </c>
      <c r="I46" s="159">
        <v>393</v>
      </c>
      <c r="J46" s="159">
        <v>1733</v>
      </c>
    </row>
    <row r="47" spans="1:19">
      <c r="A47" s="37" t="s">
        <v>802</v>
      </c>
      <c r="B47" s="37"/>
      <c r="C47" s="158">
        <v>350</v>
      </c>
      <c r="D47" s="158">
        <v>301</v>
      </c>
      <c r="E47" s="158">
        <v>518</v>
      </c>
      <c r="F47" s="158">
        <v>902</v>
      </c>
      <c r="G47" s="159">
        <v>1473</v>
      </c>
      <c r="H47" s="159">
        <v>1926</v>
      </c>
      <c r="I47" s="159">
        <v>1679</v>
      </c>
      <c r="J47" s="159">
        <v>7149</v>
      </c>
    </row>
    <row r="48" spans="1:19">
      <c r="A48" s="37" t="s">
        <v>803</v>
      </c>
      <c r="B48" s="37"/>
      <c r="C48" s="158">
        <v>47</v>
      </c>
      <c r="D48" s="158">
        <v>18</v>
      </c>
      <c r="E48" s="158">
        <v>11</v>
      </c>
      <c r="F48" s="158">
        <v>52</v>
      </c>
      <c r="G48" s="159">
        <v>69</v>
      </c>
      <c r="H48" s="159">
        <v>77</v>
      </c>
      <c r="I48" s="159">
        <v>68</v>
      </c>
      <c r="J48" s="159">
        <v>342</v>
      </c>
    </row>
    <row r="49" spans="1:10">
      <c r="A49" s="37" t="s">
        <v>804</v>
      </c>
      <c r="B49" s="37"/>
      <c r="C49" s="158">
        <v>8</v>
      </c>
      <c r="D49" s="158">
        <v>5</v>
      </c>
      <c r="E49" s="158">
        <v>6</v>
      </c>
      <c r="F49" s="158">
        <v>16</v>
      </c>
      <c r="G49" s="159">
        <v>18</v>
      </c>
      <c r="H49" s="159">
        <v>23</v>
      </c>
      <c r="I49" s="159">
        <v>27</v>
      </c>
      <c r="J49" s="159">
        <v>103</v>
      </c>
    </row>
    <row r="50" spans="1:10">
      <c r="A50" s="45"/>
      <c r="B50" s="45"/>
      <c r="C50" s="45"/>
      <c r="D50" s="45"/>
      <c r="E50" s="45"/>
      <c r="F50" s="45"/>
      <c r="G50" s="45"/>
      <c r="H50" s="45"/>
      <c r="I50" s="45"/>
      <c r="J50" s="45"/>
    </row>
    <row r="51" spans="1:10">
      <c r="A51" s="28" t="s">
        <v>693</v>
      </c>
      <c r="B51" s="28"/>
    </row>
    <row r="52" spans="1:10">
      <c r="A52" s="28"/>
      <c r="B52" s="28"/>
    </row>
    <row r="53" spans="1:10">
      <c r="A53" s="28" t="s">
        <v>664</v>
      </c>
      <c r="B53" s="28"/>
      <c r="C53" s="99"/>
      <c r="D53" s="99"/>
      <c r="E53" s="99"/>
      <c r="F53" s="99"/>
      <c r="G53" s="99"/>
      <c r="H53" s="99"/>
      <c r="I53" s="99"/>
      <c r="J53" s="99"/>
    </row>
    <row r="54" spans="1:10">
      <c r="A54" s="112" t="s">
        <v>761</v>
      </c>
      <c r="B54" s="28"/>
      <c r="C54" s="99"/>
      <c r="D54" s="99"/>
      <c r="E54" s="99"/>
      <c r="F54" s="99"/>
      <c r="G54" s="99"/>
      <c r="H54" s="99"/>
      <c r="I54" s="99"/>
      <c r="J54" s="99"/>
    </row>
    <row r="55" spans="1:10">
      <c r="A55" s="28" t="s">
        <v>805</v>
      </c>
      <c r="B55" s="163"/>
      <c r="C55" s="99"/>
      <c r="D55" s="99"/>
      <c r="E55" s="99"/>
      <c r="F55" s="99"/>
      <c r="G55" s="99"/>
      <c r="H55" s="99"/>
      <c r="I55" s="99"/>
      <c r="J55" s="99"/>
    </row>
  </sheetData>
  <sheetProtection algorithmName="SHA-512" hashValue="mbx9Kv7b2PTPsEIAEf/YDkTcrOTq0L7SoyXINLmRGa6CpgFlHpOiw4QCQ98TsFPGc6vpo+7ieF0EEBj3CP0yZw==" saltValue="PTzF/fapIsfvAkfDuRTqkA==" spinCount="100000" sheet="1" objects="1" scenarios="1"/>
  <pageMargins left="0.70866141732283472" right="0.70866141732283472" top="0.78740157480314965" bottom="0.78740157480314965" header="0.31496062992125984" footer="0.31496062992125984"/>
  <pageSetup paperSize="9" scale="74"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59"/>
  <sheetViews>
    <sheetView workbookViewId="0"/>
  </sheetViews>
  <sheetFormatPr baseColWidth="10" defaultRowHeight="15"/>
  <cols>
    <col min="1" max="1" width="33.42578125" style="99" customWidth="1"/>
    <col min="2" max="2" width="9.85546875" style="165" customWidth="1"/>
    <col min="3" max="6" width="9.7109375" style="165" customWidth="1"/>
    <col min="7" max="7" width="9.42578125" style="165" customWidth="1"/>
    <col min="8" max="8" width="12" style="165" customWidth="1"/>
    <col min="10" max="14" width="11.85546875" bestFit="1" customWidth="1"/>
    <col min="15" max="15" width="11.5703125" bestFit="1" customWidth="1"/>
    <col min="16" max="16" width="12.85546875" bestFit="1" customWidth="1"/>
    <col min="49" max="16384" width="11.42578125" style="139"/>
  </cols>
  <sheetData>
    <row r="1" spans="1:48" ht="15" customHeight="1">
      <c r="A1" s="164" t="s">
        <v>806</v>
      </c>
      <c r="H1"/>
    </row>
    <row r="2" spans="1:48" ht="15" customHeight="1">
      <c r="A2" s="2" t="s">
        <v>742</v>
      </c>
    </row>
    <row r="3" spans="1:48" ht="18.75" customHeight="1">
      <c r="A3" s="2" t="s">
        <v>807</v>
      </c>
      <c r="B3" s="166"/>
      <c r="C3" s="166"/>
      <c r="D3" s="166"/>
      <c r="E3" s="166"/>
    </row>
    <row r="4" spans="1:48" s="167" customFormat="1" ht="46.5">
      <c r="A4" s="45"/>
      <c r="B4" s="45" t="s">
        <v>781</v>
      </c>
      <c r="C4" s="45" t="s">
        <v>782</v>
      </c>
      <c r="D4" s="45" t="s">
        <v>783</v>
      </c>
      <c r="E4" s="45" t="s">
        <v>784</v>
      </c>
      <c r="F4" s="45" t="s">
        <v>785</v>
      </c>
      <c r="G4" s="45" t="s">
        <v>786</v>
      </c>
      <c r="H4" s="45" t="s">
        <v>787</v>
      </c>
      <c r="I4"/>
      <c r="J4"/>
      <c r="K4"/>
      <c r="L4"/>
      <c r="M4"/>
      <c r="N4"/>
      <c r="O4"/>
      <c r="P4"/>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row>
    <row r="5" spans="1:48" ht="15.75">
      <c r="A5" s="48" t="s">
        <v>750</v>
      </c>
      <c r="B5" s="168"/>
      <c r="C5" s="168"/>
      <c r="D5" s="168"/>
      <c r="E5" s="168"/>
      <c r="F5" s="169"/>
      <c r="G5" s="169"/>
      <c r="H5" s="170"/>
    </row>
    <row r="6" spans="1:48" ht="5.25" customHeight="1">
      <c r="A6" s="48"/>
      <c r="B6" s="168"/>
      <c r="C6" s="168"/>
      <c r="D6" s="168"/>
      <c r="E6" s="168"/>
      <c r="F6" s="169"/>
      <c r="G6" s="169"/>
      <c r="H6" s="170"/>
    </row>
    <row r="7" spans="1:48" ht="15.75">
      <c r="A7" s="171" t="s">
        <v>679</v>
      </c>
      <c r="B7" s="172">
        <f t="shared" ref="B7:G7" si="0">SUM(B9:B14)</f>
        <v>1116</v>
      </c>
      <c r="C7" s="172">
        <f t="shared" si="0"/>
        <v>4522</v>
      </c>
      <c r="D7" s="172">
        <f t="shared" si="0"/>
        <v>5169</v>
      </c>
      <c r="E7" s="172">
        <f t="shared" si="0"/>
        <v>5002</v>
      </c>
      <c r="F7" s="172">
        <f t="shared" si="0"/>
        <v>597</v>
      </c>
      <c r="G7" s="172">
        <f t="shared" si="0"/>
        <v>91</v>
      </c>
      <c r="H7" s="172">
        <f>SUM(A7:G7)</f>
        <v>16497</v>
      </c>
    </row>
    <row r="8" spans="1:48" ht="5.25" customHeight="1">
      <c r="A8" s="173"/>
      <c r="B8" s="174"/>
      <c r="C8" s="174"/>
      <c r="D8" s="174"/>
      <c r="E8" s="174"/>
      <c r="F8" s="174"/>
      <c r="G8" s="174"/>
      <c r="H8" s="174"/>
    </row>
    <row r="9" spans="1:48">
      <c r="A9" s="175" t="s">
        <v>716</v>
      </c>
      <c r="B9" s="176">
        <v>25</v>
      </c>
      <c r="C9" s="176">
        <v>283</v>
      </c>
      <c r="D9" s="176">
        <v>612</v>
      </c>
      <c r="E9" s="176">
        <v>1494</v>
      </c>
      <c r="F9" s="176">
        <v>152</v>
      </c>
      <c r="G9" s="176">
        <v>52</v>
      </c>
      <c r="H9" s="176">
        <v>2618</v>
      </c>
    </row>
    <row r="10" spans="1:48">
      <c r="A10" s="175" t="s">
        <v>717</v>
      </c>
      <c r="B10" s="176">
        <v>172</v>
      </c>
      <c r="C10" s="176">
        <v>457</v>
      </c>
      <c r="D10" s="176">
        <v>923</v>
      </c>
      <c r="E10" s="176">
        <v>997</v>
      </c>
      <c r="F10" s="176">
        <v>142</v>
      </c>
      <c r="G10" s="176">
        <v>2</v>
      </c>
      <c r="H10" s="176">
        <v>2693</v>
      </c>
    </row>
    <row r="11" spans="1:48">
      <c r="A11" s="175" t="s">
        <v>752</v>
      </c>
      <c r="B11" s="176">
        <v>545</v>
      </c>
      <c r="C11" s="176">
        <v>2196</v>
      </c>
      <c r="D11" s="176">
        <v>1709</v>
      </c>
      <c r="E11" s="176">
        <v>979</v>
      </c>
      <c r="F11" s="176">
        <v>126</v>
      </c>
      <c r="G11" s="176">
        <v>20</v>
      </c>
      <c r="H11" s="176">
        <v>5575</v>
      </c>
    </row>
    <row r="12" spans="1:48">
      <c r="A12" s="175" t="s">
        <v>788</v>
      </c>
      <c r="B12" s="176">
        <v>373</v>
      </c>
      <c r="C12" s="176">
        <v>1545</v>
      </c>
      <c r="D12" s="176">
        <v>1761</v>
      </c>
      <c r="E12" s="176">
        <v>1345</v>
      </c>
      <c r="F12" s="176">
        <v>145</v>
      </c>
      <c r="G12" s="176">
        <v>16</v>
      </c>
      <c r="H12" s="176">
        <v>5185</v>
      </c>
    </row>
    <row r="13" spans="1:48">
      <c r="A13" s="175" t="s">
        <v>720</v>
      </c>
      <c r="B13" s="176">
        <v>0</v>
      </c>
      <c r="C13" s="176">
        <v>8</v>
      </c>
      <c r="D13" s="176">
        <v>46</v>
      </c>
      <c r="E13" s="176">
        <v>67</v>
      </c>
      <c r="F13" s="176">
        <v>0</v>
      </c>
      <c r="G13" s="176">
        <v>1</v>
      </c>
      <c r="H13" s="176">
        <v>122</v>
      </c>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row>
    <row r="14" spans="1:48">
      <c r="A14" s="175" t="s">
        <v>721</v>
      </c>
      <c r="B14" s="176">
        <v>1</v>
      </c>
      <c r="C14" s="176">
        <v>33</v>
      </c>
      <c r="D14" s="176">
        <v>118</v>
      </c>
      <c r="E14" s="176">
        <v>120</v>
      </c>
      <c r="F14" s="176">
        <v>32</v>
      </c>
      <c r="G14" s="176">
        <v>0</v>
      </c>
      <c r="H14" s="176">
        <v>304</v>
      </c>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row>
    <row r="15" spans="1:48">
      <c r="A15" s="173"/>
      <c r="B15" s="177"/>
      <c r="C15" s="177"/>
      <c r="D15" s="177"/>
      <c r="E15" s="177"/>
      <c r="F15" s="177"/>
      <c r="G15" s="177"/>
      <c r="H15" s="177"/>
      <c r="Q15" s="178"/>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row>
    <row r="16" spans="1:48" ht="16.5">
      <c r="A16" s="48" t="s">
        <v>808</v>
      </c>
      <c r="B16" s="48"/>
      <c r="C16" s="48"/>
      <c r="D16" s="48"/>
      <c r="E16" s="48"/>
      <c r="F16" s="179"/>
      <c r="G16" s="179"/>
      <c r="H16" s="180"/>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row>
    <row r="17" spans="1:48" ht="5.25" customHeight="1">
      <c r="A17" s="171"/>
      <c r="B17" s="171"/>
      <c r="C17" s="171"/>
      <c r="D17" s="171"/>
      <c r="E17" s="171"/>
      <c r="F17" s="179"/>
      <c r="G17" s="179"/>
      <c r="H17" s="180"/>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row>
    <row r="18" spans="1:48" ht="15.75">
      <c r="A18" s="171" t="s">
        <v>680</v>
      </c>
      <c r="B18" s="172">
        <f t="shared" ref="B18:H18" si="1">SUM(B20:B31)</f>
        <v>1116</v>
      </c>
      <c r="C18" s="172">
        <f t="shared" si="1"/>
        <v>4522</v>
      </c>
      <c r="D18" s="172">
        <f t="shared" si="1"/>
        <v>5169</v>
      </c>
      <c r="E18" s="172">
        <f t="shared" si="1"/>
        <v>5002</v>
      </c>
      <c r="F18" s="172">
        <f t="shared" si="1"/>
        <v>597</v>
      </c>
      <c r="G18" s="172">
        <f t="shared" si="1"/>
        <v>91</v>
      </c>
      <c r="H18" s="172">
        <f t="shared" si="1"/>
        <v>16497</v>
      </c>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row>
    <row r="19" spans="1:48" ht="5.25" customHeight="1">
      <c r="A19" s="173"/>
      <c r="B19" s="174"/>
      <c r="C19" s="174"/>
      <c r="D19" s="174"/>
      <c r="E19" s="174"/>
      <c r="F19" s="174"/>
      <c r="G19" s="174"/>
      <c r="H19" s="174"/>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row>
    <row r="20" spans="1:48">
      <c r="A20" s="175" t="s">
        <v>681</v>
      </c>
      <c r="B20" s="176">
        <v>0</v>
      </c>
      <c r="C20" s="176">
        <v>57</v>
      </c>
      <c r="D20" s="176">
        <v>96</v>
      </c>
      <c r="E20" s="176">
        <v>126</v>
      </c>
      <c r="F20" s="176">
        <v>18</v>
      </c>
      <c r="G20" s="176">
        <v>0</v>
      </c>
      <c r="H20" s="176">
        <v>297</v>
      </c>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row>
    <row r="21" spans="1:48">
      <c r="A21" s="175" t="s">
        <v>682</v>
      </c>
      <c r="B21" s="176">
        <v>2</v>
      </c>
      <c r="C21" s="176">
        <v>77</v>
      </c>
      <c r="D21" s="176">
        <v>108</v>
      </c>
      <c r="E21" s="176">
        <v>63</v>
      </c>
      <c r="F21" s="176">
        <v>9</v>
      </c>
      <c r="G21" s="176">
        <v>0</v>
      </c>
      <c r="H21" s="176">
        <v>259</v>
      </c>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row>
    <row r="22" spans="1:48">
      <c r="A22" s="175" t="s">
        <v>683</v>
      </c>
      <c r="B22" s="176">
        <v>24</v>
      </c>
      <c r="C22" s="176">
        <v>298</v>
      </c>
      <c r="D22" s="176">
        <v>418</v>
      </c>
      <c r="E22" s="176">
        <v>388</v>
      </c>
      <c r="F22" s="176">
        <v>49</v>
      </c>
      <c r="G22" s="176">
        <v>0</v>
      </c>
      <c r="H22" s="176">
        <v>1177</v>
      </c>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row>
    <row r="23" spans="1:48">
      <c r="A23" s="175" t="s">
        <v>684</v>
      </c>
      <c r="B23" s="176">
        <v>19</v>
      </c>
      <c r="C23" s="176">
        <v>177</v>
      </c>
      <c r="D23" s="176">
        <v>166</v>
      </c>
      <c r="E23" s="176">
        <v>140</v>
      </c>
      <c r="F23" s="176">
        <v>17</v>
      </c>
      <c r="G23" s="176">
        <v>5</v>
      </c>
      <c r="H23" s="176">
        <v>524</v>
      </c>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row>
    <row r="24" spans="1:48">
      <c r="A24" s="175" t="s">
        <v>685</v>
      </c>
      <c r="B24" s="176">
        <v>22</v>
      </c>
      <c r="C24" s="176">
        <v>205</v>
      </c>
      <c r="D24" s="176">
        <v>245</v>
      </c>
      <c r="E24" s="176">
        <v>210</v>
      </c>
      <c r="F24" s="176">
        <v>23</v>
      </c>
      <c r="G24" s="176">
        <v>0</v>
      </c>
      <c r="H24" s="176">
        <v>705</v>
      </c>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row>
    <row r="25" spans="1:48">
      <c r="A25" s="175" t="s">
        <v>686</v>
      </c>
      <c r="B25" s="176">
        <v>27</v>
      </c>
      <c r="C25" s="176">
        <v>383</v>
      </c>
      <c r="D25" s="176">
        <v>617</v>
      </c>
      <c r="E25" s="176">
        <v>468</v>
      </c>
      <c r="F25" s="176">
        <v>31</v>
      </c>
      <c r="G25" s="176">
        <v>4</v>
      </c>
      <c r="H25" s="176">
        <v>1530</v>
      </c>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row>
    <row r="26" spans="1:48">
      <c r="A26" s="175" t="s">
        <v>687</v>
      </c>
      <c r="B26" s="176">
        <v>61</v>
      </c>
      <c r="C26" s="176">
        <v>383</v>
      </c>
      <c r="D26" s="176">
        <v>486</v>
      </c>
      <c r="E26" s="176">
        <v>371</v>
      </c>
      <c r="F26" s="176">
        <v>61</v>
      </c>
      <c r="G26" s="176">
        <v>2</v>
      </c>
      <c r="H26" s="176">
        <v>1364</v>
      </c>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row>
    <row r="27" spans="1:48">
      <c r="A27" s="175" t="s">
        <v>688</v>
      </c>
      <c r="B27" s="176">
        <v>71</v>
      </c>
      <c r="C27" s="176">
        <v>407</v>
      </c>
      <c r="D27" s="176">
        <v>575</v>
      </c>
      <c r="E27" s="176">
        <v>441</v>
      </c>
      <c r="F27" s="176">
        <v>53</v>
      </c>
      <c r="G27" s="176">
        <v>5</v>
      </c>
      <c r="H27" s="176">
        <v>1552</v>
      </c>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row>
    <row r="28" spans="1:48">
      <c r="A28" s="175" t="s">
        <v>689</v>
      </c>
      <c r="B28" s="176">
        <v>8</v>
      </c>
      <c r="C28" s="176">
        <v>168</v>
      </c>
      <c r="D28" s="176">
        <v>224</v>
      </c>
      <c r="E28" s="176">
        <v>174</v>
      </c>
      <c r="F28" s="176">
        <v>21</v>
      </c>
      <c r="G28" s="176">
        <v>5</v>
      </c>
      <c r="H28" s="176">
        <v>600</v>
      </c>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row>
    <row r="29" spans="1:48">
      <c r="A29" s="175" t="s">
        <v>690</v>
      </c>
      <c r="B29" s="176">
        <v>82</v>
      </c>
      <c r="C29" s="176">
        <v>258</v>
      </c>
      <c r="D29" s="176">
        <v>423</v>
      </c>
      <c r="E29" s="176">
        <v>346</v>
      </c>
      <c r="F29" s="176">
        <v>41</v>
      </c>
      <c r="G29" s="176">
        <v>4</v>
      </c>
      <c r="H29" s="176">
        <v>1154</v>
      </c>
    </row>
    <row r="30" spans="1:48">
      <c r="A30" s="175" t="s">
        <v>691</v>
      </c>
      <c r="B30" s="176">
        <v>109</v>
      </c>
      <c r="C30" s="176">
        <v>495</v>
      </c>
      <c r="D30" s="176">
        <v>474</v>
      </c>
      <c r="E30" s="176">
        <v>416</v>
      </c>
      <c r="F30" s="176">
        <v>74</v>
      </c>
      <c r="G30" s="176">
        <v>12</v>
      </c>
      <c r="H30" s="176">
        <v>1580</v>
      </c>
    </row>
    <row r="31" spans="1:48">
      <c r="A31" s="175" t="s">
        <v>692</v>
      </c>
      <c r="B31" s="176">
        <v>691</v>
      </c>
      <c r="C31" s="176">
        <v>1614</v>
      </c>
      <c r="D31" s="176">
        <v>1337</v>
      </c>
      <c r="E31" s="176">
        <v>1859</v>
      </c>
      <c r="F31" s="176">
        <v>200</v>
      </c>
      <c r="G31" s="176">
        <v>54</v>
      </c>
      <c r="H31" s="176">
        <v>5755</v>
      </c>
    </row>
    <row r="32" spans="1:48" s="181" customFormat="1">
      <c r="A32" s="173"/>
      <c r="B32" s="177"/>
      <c r="C32" s="177"/>
      <c r="D32" s="177"/>
      <c r="E32" s="177"/>
      <c r="F32" s="177"/>
      <c r="G32" s="177"/>
      <c r="H32" s="177"/>
      <c r="I32"/>
      <c r="J32"/>
      <c r="K32"/>
      <c r="L32"/>
      <c r="M32"/>
      <c r="N32"/>
      <c r="O32"/>
      <c r="P32"/>
      <c r="Q32" s="178"/>
      <c r="R32"/>
      <c r="S32"/>
      <c r="T32"/>
      <c r="U32"/>
      <c r="V32"/>
      <c r="W32"/>
      <c r="X32"/>
      <c r="Y32"/>
      <c r="Z32"/>
      <c r="AA32"/>
      <c r="AB32"/>
      <c r="AC32"/>
      <c r="AD32"/>
      <c r="AE32"/>
      <c r="AF32"/>
      <c r="AG32"/>
      <c r="AH32"/>
      <c r="AI32"/>
      <c r="AJ32"/>
      <c r="AK32"/>
      <c r="AL32"/>
      <c r="AM32"/>
      <c r="AN32"/>
      <c r="AO32"/>
      <c r="AP32"/>
      <c r="AQ32"/>
      <c r="AR32"/>
      <c r="AS32"/>
      <c r="AT32"/>
      <c r="AU32"/>
      <c r="AV32"/>
    </row>
    <row r="33" spans="1:48">
      <c r="A33" s="161" t="s">
        <v>756</v>
      </c>
      <c r="B33" s="161"/>
      <c r="C33" s="161"/>
      <c r="D33" s="161"/>
      <c r="E33" s="161"/>
      <c r="F33" s="146"/>
      <c r="G33" s="146"/>
      <c r="H33" s="147"/>
    </row>
    <row r="34" spans="1:48" ht="5.25" customHeight="1">
      <c r="A34" s="182"/>
      <c r="B34" s="145"/>
      <c r="C34" s="145"/>
      <c r="D34" s="145"/>
      <c r="E34" s="145"/>
      <c r="F34" s="146"/>
      <c r="G34" s="146"/>
      <c r="H34" s="147"/>
    </row>
    <row r="35" spans="1:48">
      <c r="A35" s="171" t="s">
        <v>679</v>
      </c>
      <c r="B35" s="174">
        <f t="shared" ref="B35:H35" si="2">SUM(B37:B43)</f>
        <v>1116</v>
      </c>
      <c r="C35" s="174">
        <f t="shared" si="2"/>
        <v>4522</v>
      </c>
      <c r="D35" s="174">
        <f t="shared" si="2"/>
        <v>5169</v>
      </c>
      <c r="E35" s="174">
        <f t="shared" si="2"/>
        <v>5002</v>
      </c>
      <c r="F35" s="174">
        <f t="shared" si="2"/>
        <v>597</v>
      </c>
      <c r="G35" s="174">
        <f t="shared" si="2"/>
        <v>91</v>
      </c>
      <c r="H35" s="174">
        <f t="shared" si="2"/>
        <v>16497</v>
      </c>
    </row>
    <row r="36" spans="1:48" ht="5.25" customHeight="1">
      <c r="A36" s="173"/>
      <c r="B36" s="174"/>
      <c r="C36" s="174"/>
      <c r="D36" s="174"/>
      <c r="E36" s="174"/>
      <c r="F36" s="174"/>
      <c r="G36" s="174"/>
      <c r="H36" s="174"/>
    </row>
    <row r="37" spans="1:48">
      <c r="A37" s="175" t="s">
        <v>726</v>
      </c>
      <c r="B37" s="176">
        <v>163</v>
      </c>
      <c r="C37" s="176">
        <v>290</v>
      </c>
      <c r="D37" s="176">
        <v>512</v>
      </c>
      <c r="E37" s="176">
        <v>380</v>
      </c>
      <c r="F37" s="176">
        <v>108</v>
      </c>
      <c r="G37" s="176">
        <v>2</v>
      </c>
      <c r="H37" s="176">
        <v>1455</v>
      </c>
    </row>
    <row r="38" spans="1:48">
      <c r="A38" s="175" t="s">
        <v>727</v>
      </c>
      <c r="B38" s="176">
        <v>18</v>
      </c>
      <c r="C38" s="176">
        <v>166</v>
      </c>
      <c r="D38" s="176">
        <v>186</v>
      </c>
      <c r="E38" s="176">
        <v>175</v>
      </c>
      <c r="F38" s="176">
        <v>35</v>
      </c>
      <c r="G38" s="176">
        <v>1</v>
      </c>
      <c r="H38" s="176">
        <v>581</v>
      </c>
    </row>
    <row r="39" spans="1:48">
      <c r="A39" s="175" t="s">
        <v>728</v>
      </c>
      <c r="B39" s="176">
        <v>39</v>
      </c>
      <c r="C39" s="176">
        <v>242</v>
      </c>
      <c r="D39" s="176">
        <v>280</v>
      </c>
      <c r="E39" s="176">
        <v>307</v>
      </c>
      <c r="F39" s="176">
        <v>57</v>
      </c>
      <c r="G39" s="176">
        <v>5</v>
      </c>
      <c r="H39" s="176">
        <v>930</v>
      </c>
    </row>
    <row r="40" spans="1:48">
      <c r="A40" s="175" t="s">
        <v>729</v>
      </c>
      <c r="B40" s="176">
        <v>76</v>
      </c>
      <c r="C40" s="176">
        <v>413</v>
      </c>
      <c r="D40" s="176">
        <v>514</v>
      </c>
      <c r="E40" s="176">
        <v>542</v>
      </c>
      <c r="F40" s="176">
        <v>67</v>
      </c>
      <c r="G40" s="176">
        <v>9</v>
      </c>
      <c r="H40" s="176">
        <v>1621</v>
      </c>
    </row>
    <row r="41" spans="1:48">
      <c r="A41" s="175" t="s">
        <v>730</v>
      </c>
      <c r="B41" s="176">
        <v>186</v>
      </c>
      <c r="C41" s="176">
        <v>703</v>
      </c>
      <c r="D41" s="176">
        <v>869</v>
      </c>
      <c r="E41" s="176">
        <v>857</v>
      </c>
      <c r="F41" s="176">
        <v>91</v>
      </c>
      <c r="G41" s="176">
        <v>17</v>
      </c>
      <c r="H41" s="176">
        <v>2723</v>
      </c>
    </row>
    <row r="42" spans="1:48">
      <c r="A42" s="175" t="s">
        <v>731</v>
      </c>
      <c r="B42" s="176">
        <v>330</v>
      </c>
      <c r="C42" s="176">
        <v>1172</v>
      </c>
      <c r="D42" s="176">
        <v>1272</v>
      </c>
      <c r="E42" s="176">
        <v>1232</v>
      </c>
      <c r="F42" s="176">
        <v>108</v>
      </c>
      <c r="G42" s="176">
        <v>31</v>
      </c>
      <c r="H42" s="176">
        <v>4145</v>
      </c>
    </row>
    <row r="43" spans="1:48">
      <c r="A43" s="175" t="s">
        <v>757</v>
      </c>
      <c r="B43" s="176">
        <v>304</v>
      </c>
      <c r="C43" s="176">
        <v>1536</v>
      </c>
      <c r="D43" s="176">
        <v>1536</v>
      </c>
      <c r="E43" s="176">
        <v>1509</v>
      </c>
      <c r="F43" s="176">
        <v>131</v>
      </c>
      <c r="G43" s="176">
        <v>26</v>
      </c>
      <c r="H43" s="176">
        <v>5042</v>
      </c>
    </row>
    <row r="44" spans="1:48" s="181" customFormat="1">
      <c r="A44" s="173"/>
      <c r="B44" s="177"/>
      <c r="C44" s="177"/>
      <c r="D44" s="177"/>
      <c r="E44" s="177"/>
      <c r="F44" s="177"/>
      <c r="G44" s="177"/>
      <c r="H44" s="177"/>
      <c r="I44"/>
      <c r="J44"/>
      <c r="K44"/>
      <c r="L44"/>
      <c r="M44"/>
      <c r="N44"/>
      <c r="O44"/>
      <c r="P44"/>
      <c r="Q44" s="178"/>
      <c r="R44"/>
      <c r="S44"/>
      <c r="T44"/>
      <c r="U44"/>
      <c r="V44"/>
      <c r="W44"/>
      <c r="X44"/>
      <c r="Y44"/>
      <c r="Z44"/>
      <c r="AA44"/>
      <c r="AB44"/>
      <c r="AC44"/>
      <c r="AD44"/>
      <c r="AE44"/>
      <c r="AF44"/>
      <c r="AG44"/>
      <c r="AH44"/>
      <c r="AI44"/>
      <c r="AJ44"/>
      <c r="AK44"/>
      <c r="AL44"/>
      <c r="AM44"/>
      <c r="AN44"/>
      <c r="AO44"/>
      <c r="AP44"/>
      <c r="AQ44"/>
      <c r="AR44"/>
      <c r="AS44"/>
      <c r="AT44"/>
      <c r="AU44"/>
      <c r="AV44"/>
    </row>
    <row r="45" spans="1:48">
      <c r="A45" s="161" t="s">
        <v>758</v>
      </c>
      <c r="B45" s="145"/>
      <c r="C45" s="145"/>
      <c r="D45" s="145"/>
      <c r="E45" s="145"/>
      <c r="F45" s="146"/>
      <c r="G45" s="146"/>
      <c r="H45" s="147"/>
    </row>
    <row r="46" spans="1:48" ht="5.25" customHeight="1">
      <c r="A46" s="183"/>
      <c r="B46" s="145"/>
      <c r="C46" s="145"/>
      <c r="D46" s="145"/>
      <c r="E46" s="145"/>
      <c r="F46" s="146"/>
      <c r="G46" s="146"/>
      <c r="H46" s="147"/>
    </row>
    <row r="47" spans="1:48">
      <c r="A47" s="171" t="s">
        <v>679</v>
      </c>
      <c r="B47" s="174">
        <f t="shared" ref="B47:H47" si="3">SUM(B49:B50)</f>
        <v>1116</v>
      </c>
      <c r="C47" s="174">
        <f t="shared" si="3"/>
        <v>4522</v>
      </c>
      <c r="D47" s="174">
        <f t="shared" si="3"/>
        <v>5169</v>
      </c>
      <c r="E47" s="174">
        <f t="shared" si="3"/>
        <v>5002</v>
      </c>
      <c r="F47" s="174">
        <f t="shared" si="3"/>
        <v>597</v>
      </c>
      <c r="G47" s="174">
        <f t="shared" si="3"/>
        <v>91</v>
      </c>
      <c r="H47" s="174">
        <f t="shared" si="3"/>
        <v>16497</v>
      </c>
    </row>
    <row r="48" spans="1:48" ht="5.25" customHeight="1">
      <c r="A48" s="173"/>
      <c r="B48" s="174"/>
      <c r="C48" s="174"/>
      <c r="D48" s="174"/>
      <c r="E48" s="174"/>
      <c r="F48" s="174"/>
      <c r="G48" s="174"/>
      <c r="H48" s="174"/>
    </row>
    <row r="49" spans="1:48">
      <c r="A49" s="175" t="s">
        <v>737</v>
      </c>
      <c r="B49" s="176">
        <v>364</v>
      </c>
      <c r="C49" s="176">
        <v>1337</v>
      </c>
      <c r="D49" s="176">
        <v>1606</v>
      </c>
      <c r="E49" s="176">
        <v>1537</v>
      </c>
      <c r="F49" s="176">
        <v>228</v>
      </c>
      <c r="G49" s="176">
        <v>29</v>
      </c>
      <c r="H49" s="176">
        <v>5101</v>
      </c>
    </row>
    <row r="50" spans="1:48">
      <c r="A50" s="175" t="s">
        <v>738</v>
      </c>
      <c r="B50" s="176">
        <v>752</v>
      </c>
      <c r="C50" s="176">
        <v>3185</v>
      </c>
      <c r="D50" s="176">
        <v>3563</v>
      </c>
      <c r="E50" s="176">
        <v>3465</v>
      </c>
      <c r="F50" s="176">
        <v>369</v>
      </c>
      <c r="G50" s="176">
        <v>62</v>
      </c>
      <c r="H50" s="176">
        <v>11396</v>
      </c>
    </row>
    <row r="51" spans="1:48">
      <c r="A51" s="45"/>
      <c r="B51" s="45"/>
      <c r="C51" s="45"/>
      <c r="D51" s="45"/>
      <c r="E51" s="45"/>
      <c r="F51" s="45"/>
      <c r="G51" s="45"/>
      <c r="H51" s="45"/>
      <c r="Q51" s="178"/>
    </row>
    <row r="52" spans="1:48" s="185" customFormat="1">
      <c r="A52" s="28" t="s">
        <v>693</v>
      </c>
      <c r="B52" s="184"/>
      <c r="C52" s="184"/>
      <c r="D52" s="184"/>
      <c r="E52" s="184"/>
      <c r="F52" s="184"/>
      <c r="G52" s="184"/>
      <c r="H52" s="184"/>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row>
    <row r="53" spans="1:48" s="185" customFormat="1">
      <c r="A53" s="28"/>
      <c r="B53" s="184"/>
      <c r="C53" s="184"/>
      <c r="D53" s="184"/>
      <c r="E53" s="184"/>
      <c r="F53" s="184"/>
      <c r="G53" s="184"/>
      <c r="H53" s="184"/>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row>
    <row r="54" spans="1:48" s="185" customFormat="1">
      <c r="A54" s="28" t="s">
        <v>664</v>
      </c>
      <c r="B54" s="184"/>
      <c r="C54" s="184"/>
      <c r="D54" s="184"/>
      <c r="E54" s="184"/>
      <c r="F54" s="184"/>
      <c r="G54" s="184"/>
      <c r="H54" s="18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row>
    <row r="55" spans="1:48">
      <c r="A55" s="112" t="s">
        <v>761</v>
      </c>
    </row>
    <row r="56" spans="1:48">
      <c r="A56" s="148" t="s">
        <v>809</v>
      </c>
    </row>
    <row r="57" spans="1:48">
      <c r="A57" s="149" t="s">
        <v>791</v>
      </c>
      <c r="B57" s="139"/>
      <c r="C57" s="139"/>
      <c r="D57" s="139"/>
      <c r="E57" s="139"/>
      <c r="F57" s="139"/>
      <c r="G57" s="139"/>
      <c r="H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row>
    <row r="58" spans="1:48">
      <c r="A58" s="60" t="s">
        <v>792</v>
      </c>
    </row>
    <row r="59" spans="1:48">
      <c r="A59" s="28" t="s">
        <v>793</v>
      </c>
    </row>
  </sheetData>
  <sheetProtection algorithmName="SHA-512" hashValue="QdSXnkqjU2CYSj3NzCZvrb/xsQTVrXGxjvLfW3IZE53wgSMsRNWH3X+jOfx28Xo1YKlprvtPYyDswQhPyhC+4w==" saltValue="Ub55hDqMteGPnDbt4bFzlg==" spinCount="100000" sheet="1" objects="1" scenarios="1"/>
  <pageMargins left="0.70866141732283472" right="0.70866141732283472" top="0.78740157480314965" bottom="0.78740157480314965" header="0.31496062992125984" footer="0.31496062992125984"/>
  <pageSetup paperSize="9" scale="84"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5"/>
  <sheetViews>
    <sheetView workbookViewId="0"/>
  </sheetViews>
  <sheetFormatPr baseColWidth="10" defaultRowHeight="15"/>
  <cols>
    <col min="1" max="1" width="12" style="99" customWidth="1"/>
    <col min="2" max="2" width="22.140625" style="99" customWidth="1"/>
    <col min="3" max="10" width="11" style="165" customWidth="1"/>
    <col min="20" max="16384" width="11.42578125" style="99"/>
  </cols>
  <sheetData>
    <row r="1" spans="1:21" ht="15" customHeight="1">
      <c r="A1" s="150" t="s">
        <v>810</v>
      </c>
      <c r="B1" s="151"/>
    </row>
    <row r="2" spans="1:21" ht="15" customHeight="1">
      <c r="A2" s="2" t="s">
        <v>811</v>
      </c>
      <c r="B2" s="31"/>
    </row>
    <row r="3" spans="1:21" ht="15" customHeight="1">
      <c r="A3" s="2" t="s">
        <v>812</v>
      </c>
      <c r="B3" s="117"/>
      <c r="C3" s="166"/>
      <c r="D3" s="166"/>
      <c r="E3" s="166"/>
      <c r="F3" s="166"/>
    </row>
    <row r="4" spans="1:21" s="60" customFormat="1">
      <c r="A4" s="45"/>
      <c r="B4" s="45"/>
      <c r="C4" s="15" t="s">
        <v>796</v>
      </c>
      <c r="D4" s="45"/>
      <c r="E4" s="45"/>
      <c r="F4" s="45"/>
      <c r="G4" s="45"/>
      <c r="H4" s="45"/>
      <c r="I4" s="45"/>
      <c r="J4" s="45"/>
      <c r="K4"/>
      <c r="L4"/>
      <c r="M4"/>
      <c r="N4"/>
      <c r="O4"/>
      <c r="P4"/>
      <c r="Q4"/>
      <c r="R4"/>
      <c r="S4"/>
    </row>
    <row r="5" spans="1:21" s="186" customFormat="1">
      <c r="A5" s="45"/>
      <c r="B5" s="45"/>
      <c r="C5" s="45" t="s">
        <v>726</v>
      </c>
      <c r="D5" s="45" t="s">
        <v>727</v>
      </c>
      <c r="E5" s="45" t="s">
        <v>728</v>
      </c>
      <c r="F5" s="45" t="s">
        <v>729</v>
      </c>
      <c r="G5" s="45" t="s">
        <v>730</v>
      </c>
      <c r="H5" s="45" t="s">
        <v>731</v>
      </c>
      <c r="I5" s="45" t="s">
        <v>757</v>
      </c>
      <c r="J5" s="45" t="s">
        <v>787</v>
      </c>
      <c r="K5"/>
      <c r="L5"/>
      <c r="M5"/>
      <c r="N5"/>
      <c r="O5"/>
      <c r="P5"/>
      <c r="Q5"/>
      <c r="R5"/>
      <c r="S5"/>
    </row>
    <row r="6" spans="1:21" s="191" customFormat="1">
      <c r="A6" s="161" t="s">
        <v>750</v>
      </c>
      <c r="B6" s="187"/>
      <c r="C6" s="140"/>
      <c r="D6" s="140"/>
      <c r="E6" s="140"/>
      <c r="F6" s="140"/>
      <c r="G6" s="188"/>
      <c r="H6" s="188"/>
      <c r="I6" s="188"/>
      <c r="J6" s="189"/>
      <c r="K6"/>
      <c r="L6"/>
      <c r="M6"/>
      <c r="N6"/>
      <c r="O6"/>
      <c r="P6"/>
      <c r="Q6"/>
      <c r="R6"/>
      <c r="S6"/>
      <c r="T6" s="190"/>
      <c r="U6" s="190"/>
    </row>
    <row r="7" spans="1:21" s="191" customFormat="1" ht="5.25" customHeight="1">
      <c r="A7" s="192"/>
      <c r="B7" s="187"/>
      <c r="C7" s="140"/>
      <c r="D7" s="140"/>
      <c r="E7" s="140"/>
      <c r="F7" s="140"/>
      <c r="G7" s="188"/>
      <c r="H7" s="188"/>
      <c r="I7" s="188"/>
      <c r="J7" s="189"/>
      <c r="K7"/>
      <c r="L7"/>
      <c r="M7"/>
      <c r="N7"/>
      <c r="O7"/>
      <c r="P7"/>
      <c r="Q7"/>
      <c r="R7"/>
      <c r="S7"/>
      <c r="T7" s="190"/>
      <c r="U7" s="190"/>
    </row>
    <row r="8" spans="1:21" s="191" customFormat="1" ht="15.75">
      <c r="A8" s="193" t="s">
        <v>679</v>
      </c>
      <c r="B8" s="171"/>
      <c r="C8" s="172">
        <f t="shared" ref="C8:I8" si="0">SUM(C10:C15)</f>
        <v>1455</v>
      </c>
      <c r="D8" s="172">
        <f t="shared" si="0"/>
        <v>581</v>
      </c>
      <c r="E8" s="172">
        <f t="shared" si="0"/>
        <v>930</v>
      </c>
      <c r="F8" s="172">
        <f t="shared" si="0"/>
        <v>1621</v>
      </c>
      <c r="G8" s="172">
        <f t="shared" si="0"/>
        <v>2723</v>
      </c>
      <c r="H8" s="172">
        <f t="shared" si="0"/>
        <v>4145</v>
      </c>
      <c r="I8" s="172">
        <f t="shared" si="0"/>
        <v>5042</v>
      </c>
      <c r="J8" s="172">
        <f t="shared" ref="J8" si="1">SUM(C8:I8)</f>
        <v>16497</v>
      </c>
      <c r="K8"/>
      <c r="L8"/>
      <c r="M8"/>
      <c r="N8"/>
      <c r="O8"/>
      <c r="P8"/>
      <c r="Q8"/>
      <c r="R8"/>
      <c r="S8"/>
      <c r="T8" s="190"/>
      <c r="U8" s="190"/>
    </row>
    <row r="9" spans="1:21" s="191" customFormat="1" ht="5.25" customHeight="1">
      <c r="A9" s="194"/>
      <c r="B9" s="195"/>
      <c r="C9" s="196"/>
      <c r="D9" s="196"/>
      <c r="E9" s="196"/>
      <c r="F9" s="196"/>
      <c r="G9" s="196"/>
      <c r="H9" s="196"/>
      <c r="I9" s="196"/>
      <c r="J9" s="196"/>
      <c r="K9"/>
      <c r="L9"/>
      <c r="M9"/>
      <c r="N9"/>
      <c r="O9"/>
      <c r="P9"/>
      <c r="Q9"/>
      <c r="R9"/>
      <c r="S9"/>
      <c r="T9" s="190"/>
      <c r="U9" s="190"/>
    </row>
    <row r="10" spans="1:21" s="191" customFormat="1">
      <c r="A10" s="197" t="s">
        <v>716</v>
      </c>
      <c r="B10" s="175"/>
      <c r="C10" s="176">
        <v>136</v>
      </c>
      <c r="D10" s="176">
        <v>107</v>
      </c>
      <c r="E10" s="176">
        <v>183</v>
      </c>
      <c r="F10" s="176">
        <v>315</v>
      </c>
      <c r="G10" s="176">
        <v>500</v>
      </c>
      <c r="H10" s="176">
        <v>673</v>
      </c>
      <c r="I10" s="176">
        <v>704</v>
      </c>
      <c r="J10" s="176">
        <v>2618</v>
      </c>
      <c r="K10"/>
      <c r="L10"/>
      <c r="M10"/>
      <c r="N10"/>
      <c r="O10"/>
      <c r="P10"/>
      <c r="Q10"/>
      <c r="R10"/>
      <c r="S10"/>
      <c r="T10" s="190"/>
      <c r="U10" s="190"/>
    </row>
    <row r="11" spans="1:21" s="191" customFormat="1">
      <c r="A11" s="197" t="s">
        <v>717</v>
      </c>
      <c r="B11" s="175"/>
      <c r="C11" s="176">
        <v>772</v>
      </c>
      <c r="D11" s="176">
        <v>148</v>
      </c>
      <c r="E11" s="176">
        <v>192</v>
      </c>
      <c r="F11" s="176">
        <v>274</v>
      </c>
      <c r="G11" s="176">
        <v>374</v>
      </c>
      <c r="H11" s="176">
        <v>463</v>
      </c>
      <c r="I11" s="176">
        <v>470</v>
      </c>
      <c r="J11" s="176">
        <v>2693</v>
      </c>
      <c r="K11"/>
      <c r="L11"/>
      <c r="M11"/>
      <c r="N11"/>
      <c r="O11"/>
      <c r="P11"/>
      <c r="Q11"/>
      <c r="R11"/>
      <c r="S11"/>
      <c r="T11" s="190"/>
      <c r="U11" s="190"/>
    </row>
    <row r="12" spans="1:21" s="191" customFormat="1">
      <c r="A12" s="197" t="s">
        <v>752</v>
      </c>
      <c r="B12" s="175"/>
      <c r="C12" s="176">
        <v>75</v>
      </c>
      <c r="D12" s="176">
        <v>123</v>
      </c>
      <c r="E12" s="176">
        <v>239</v>
      </c>
      <c r="F12" s="176">
        <v>531</v>
      </c>
      <c r="G12" s="176">
        <v>991</v>
      </c>
      <c r="H12" s="176">
        <v>1588</v>
      </c>
      <c r="I12" s="176">
        <v>2028</v>
      </c>
      <c r="J12" s="176">
        <v>5575</v>
      </c>
      <c r="K12"/>
      <c r="L12"/>
      <c r="M12"/>
      <c r="N12"/>
      <c r="O12"/>
      <c r="P12"/>
      <c r="Q12"/>
      <c r="R12"/>
      <c r="S12"/>
      <c r="T12" s="190"/>
      <c r="U12" s="190"/>
    </row>
    <row r="13" spans="1:21" s="191" customFormat="1">
      <c r="A13" s="197" t="s">
        <v>788</v>
      </c>
      <c r="B13" s="175"/>
      <c r="C13" s="176">
        <v>455</v>
      </c>
      <c r="D13" s="176">
        <v>182</v>
      </c>
      <c r="E13" s="176">
        <v>289</v>
      </c>
      <c r="F13" s="176">
        <v>447</v>
      </c>
      <c r="G13" s="176">
        <v>796</v>
      </c>
      <c r="H13" s="176">
        <v>1305</v>
      </c>
      <c r="I13" s="176">
        <v>1711</v>
      </c>
      <c r="J13" s="176">
        <v>5185</v>
      </c>
      <c r="K13"/>
      <c r="L13"/>
      <c r="M13"/>
      <c r="N13"/>
      <c r="O13"/>
      <c r="P13"/>
      <c r="Q13"/>
      <c r="R13"/>
      <c r="S13"/>
      <c r="T13" s="190"/>
      <c r="U13" s="190"/>
    </row>
    <row r="14" spans="1:21" s="191" customFormat="1">
      <c r="A14" s="197" t="s">
        <v>720</v>
      </c>
      <c r="B14" s="175"/>
      <c r="C14" s="176">
        <v>6</v>
      </c>
      <c r="D14" s="176">
        <v>7</v>
      </c>
      <c r="E14" s="176">
        <v>9</v>
      </c>
      <c r="F14" s="176">
        <v>14</v>
      </c>
      <c r="G14" s="176">
        <v>17</v>
      </c>
      <c r="H14" s="176">
        <v>32</v>
      </c>
      <c r="I14" s="176">
        <v>37</v>
      </c>
      <c r="J14" s="176">
        <v>122</v>
      </c>
      <c r="K14"/>
      <c r="L14"/>
      <c r="M14"/>
      <c r="N14"/>
      <c r="O14"/>
      <c r="P14"/>
      <c r="Q14"/>
      <c r="R14"/>
      <c r="S14"/>
      <c r="T14" s="190"/>
      <c r="U14" s="190"/>
    </row>
    <row r="15" spans="1:21" s="191" customFormat="1">
      <c r="A15" s="197" t="s">
        <v>721</v>
      </c>
      <c r="B15" s="175"/>
      <c r="C15" s="176">
        <v>11</v>
      </c>
      <c r="D15" s="176">
        <v>14</v>
      </c>
      <c r="E15" s="176">
        <v>18</v>
      </c>
      <c r="F15" s="176">
        <v>40</v>
      </c>
      <c r="G15" s="176">
        <v>45</v>
      </c>
      <c r="H15" s="176">
        <v>84</v>
      </c>
      <c r="I15" s="176">
        <v>92</v>
      </c>
      <c r="J15" s="176">
        <v>304</v>
      </c>
      <c r="K15"/>
      <c r="L15"/>
      <c r="M15"/>
      <c r="N15"/>
      <c r="O15"/>
      <c r="P15"/>
      <c r="Q15"/>
      <c r="R15"/>
      <c r="S15"/>
      <c r="T15" s="190"/>
      <c r="U15" s="190"/>
    </row>
    <row r="16" spans="1:21" s="191" customFormat="1">
      <c r="A16" s="194"/>
      <c r="B16" s="195"/>
      <c r="C16" s="176"/>
      <c r="D16" s="176"/>
      <c r="E16" s="176"/>
      <c r="F16" s="176"/>
      <c r="G16" s="176"/>
      <c r="H16" s="176"/>
      <c r="I16" s="176"/>
      <c r="J16" s="176"/>
      <c r="K16"/>
      <c r="L16"/>
      <c r="M16"/>
      <c r="N16"/>
      <c r="O16"/>
      <c r="P16"/>
      <c r="Q16"/>
      <c r="R16"/>
      <c r="S16"/>
      <c r="T16" s="190"/>
      <c r="U16" s="190"/>
    </row>
    <row r="17" spans="1:21" s="191" customFormat="1" ht="15" customHeight="1">
      <c r="A17" s="161" t="s">
        <v>813</v>
      </c>
      <c r="B17" s="161"/>
      <c r="C17" s="161"/>
      <c r="D17" s="161"/>
      <c r="E17" s="161"/>
      <c r="F17" s="161"/>
      <c r="G17" s="146"/>
      <c r="H17" s="146"/>
      <c r="I17" s="146"/>
      <c r="J17" s="147"/>
      <c r="K17"/>
      <c r="L17"/>
      <c r="M17"/>
      <c r="N17"/>
      <c r="O17"/>
      <c r="P17"/>
      <c r="Q17"/>
      <c r="R17"/>
      <c r="S17"/>
      <c r="T17" s="190"/>
      <c r="U17" s="190"/>
    </row>
    <row r="18" spans="1:21" s="191" customFormat="1" ht="5.25" customHeight="1">
      <c r="A18" s="195"/>
      <c r="B18" s="195"/>
      <c r="C18" s="195"/>
      <c r="D18" s="195"/>
      <c r="E18" s="195"/>
      <c r="F18" s="195"/>
      <c r="G18" s="146"/>
      <c r="H18" s="146"/>
      <c r="I18" s="146"/>
      <c r="J18" s="147"/>
      <c r="K18"/>
      <c r="L18"/>
      <c r="M18"/>
      <c r="N18"/>
      <c r="O18"/>
      <c r="P18"/>
      <c r="Q18"/>
      <c r="R18"/>
      <c r="S18"/>
      <c r="T18" s="190"/>
      <c r="U18" s="190"/>
    </row>
    <row r="19" spans="1:21" s="191" customFormat="1" ht="15.75">
      <c r="A19" s="193" t="s">
        <v>680</v>
      </c>
      <c r="B19" s="171"/>
      <c r="C19" s="172">
        <f t="shared" ref="C19:J19" si="2">SUM(C21:C32)</f>
        <v>1455</v>
      </c>
      <c r="D19" s="172">
        <f t="shared" si="2"/>
        <v>581</v>
      </c>
      <c r="E19" s="172">
        <f t="shared" si="2"/>
        <v>930</v>
      </c>
      <c r="F19" s="172">
        <f t="shared" si="2"/>
        <v>1621</v>
      </c>
      <c r="G19" s="172">
        <f t="shared" si="2"/>
        <v>2723</v>
      </c>
      <c r="H19" s="172">
        <f t="shared" si="2"/>
        <v>4145</v>
      </c>
      <c r="I19" s="172">
        <f t="shared" si="2"/>
        <v>5042</v>
      </c>
      <c r="J19" s="172">
        <f t="shared" si="2"/>
        <v>16497</v>
      </c>
      <c r="K19"/>
      <c r="L19"/>
      <c r="M19"/>
      <c r="N19"/>
      <c r="O19"/>
      <c r="P19"/>
      <c r="Q19"/>
      <c r="R19"/>
      <c r="S19"/>
      <c r="T19" s="190"/>
      <c r="U19" s="190"/>
    </row>
    <row r="20" spans="1:21" s="191" customFormat="1" ht="5.25" customHeight="1">
      <c r="A20" s="194"/>
      <c r="B20" s="195"/>
      <c r="C20" s="196"/>
      <c r="D20" s="196"/>
      <c r="E20" s="196"/>
      <c r="F20" s="196"/>
      <c r="G20" s="196"/>
      <c r="H20" s="196"/>
      <c r="I20" s="196"/>
      <c r="J20" s="196"/>
      <c r="K20"/>
      <c r="L20"/>
      <c r="M20"/>
      <c r="N20"/>
      <c r="O20"/>
      <c r="P20"/>
      <c r="Q20"/>
      <c r="R20"/>
      <c r="S20"/>
      <c r="T20" s="190"/>
      <c r="U20" s="190"/>
    </row>
    <row r="21" spans="1:21" s="191" customFormat="1">
      <c r="A21" s="197" t="s">
        <v>681</v>
      </c>
      <c r="B21" s="175"/>
      <c r="C21" s="176">
        <v>9</v>
      </c>
      <c r="D21" s="176">
        <v>12</v>
      </c>
      <c r="E21" s="176">
        <v>15</v>
      </c>
      <c r="F21" s="176">
        <v>41</v>
      </c>
      <c r="G21" s="176">
        <v>59</v>
      </c>
      <c r="H21" s="176">
        <v>89</v>
      </c>
      <c r="I21" s="176">
        <v>72</v>
      </c>
      <c r="J21" s="176">
        <v>297</v>
      </c>
      <c r="K21"/>
      <c r="L21"/>
      <c r="M21"/>
      <c r="N21"/>
      <c r="O21"/>
      <c r="P21"/>
      <c r="Q21"/>
      <c r="R21"/>
      <c r="S21"/>
      <c r="T21" s="190"/>
      <c r="U21" s="190"/>
    </row>
    <row r="22" spans="1:21" s="191" customFormat="1">
      <c r="A22" s="197" t="s">
        <v>682</v>
      </c>
      <c r="B22" s="175"/>
      <c r="C22" s="176">
        <v>3</v>
      </c>
      <c r="D22" s="176">
        <v>2</v>
      </c>
      <c r="E22" s="176">
        <v>8</v>
      </c>
      <c r="F22" s="176">
        <v>21</v>
      </c>
      <c r="G22" s="176">
        <v>51</v>
      </c>
      <c r="H22" s="176">
        <v>82</v>
      </c>
      <c r="I22" s="176">
        <v>92</v>
      </c>
      <c r="J22" s="176">
        <v>259</v>
      </c>
      <c r="K22"/>
      <c r="L22"/>
      <c r="M22"/>
      <c r="N22"/>
      <c r="O22"/>
      <c r="P22"/>
      <c r="Q22"/>
      <c r="R22"/>
      <c r="S22"/>
      <c r="T22" s="190"/>
      <c r="U22" s="190"/>
    </row>
    <row r="23" spans="1:21" s="191" customFormat="1">
      <c r="A23" s="197" t="s">
        <v>683</v>
      </c>
      <c r="B23" s="175"/>
      <c r="C23" s="176">
        <v>38</v>
      </c>
      <c r="D23" s="176">
        <v>42</v>
      </c>
      <c r="E23" s="176">
        <v>62</v>
      </c>
      <c r="F23" s="176">
        <v>124</v>
      </c>
      <c r="G23" s="176">
        <v>254</v>
      </c>
      <c r="H23" s="176">
        <v>306</v>
      </c>
      <c r="I23" s="176">
        <v>351</v>
      </c>
      <c r="J23" s="176">
        <v>1177</v>
      </c>
      <c r="K23"/>
      <c r="L23"/>
      <c r="M23"/>
      <c r="N23"/>
      <c r="O23"/>
      <c r="P23"/>
      <c r="Q23"/>
      <c r="R23"/>
      <c r="S23"/>
      <c r="T23" s="190"/>
      <c r="U23" s="190"/>
    </row>
    <row r="24" spans="1:21" s="191" customFormat="1">
      <c r="A24" s="197" t="s">
        <v>684</v>
      </c>
      <c r="B24" s="175"/>
      <c r="C24" s="176">
        <v>36</v>
      </c>
      <c r="D24" s="176">
        <v>18</v>
      </c>
      <c r="E24" s="176">
        <v>22</v>
      </c>
      <c r="F24" s="176">
        <v>67</v>
      </c>
      <c r="G24" s="176">
        <v>102</v>
      </c>
      <c r="H24" s="176">
        <v>131</v>
      </c>
      <c r="I24" s="176">
        <v>148</v>
      </c>
      <c r="J24" s="176">
        <v>524</v>
      </c>
      <c r="K24"/>
      <c r="L24"/>
      <c r="M24"/>
      <c r="N24"/>
      <c r="O24"/>
      <c r="P24"/>
      <c r="Q24"/>
      <c r="R24"/>
      <c r="S24"/>
      <c r="T24" s="190"/>
      <c r="U24" s="190"/>
    </row>
    <row r="25" spans="1:21" s="191" customFormat="1">
      <c r="A25" s="197" t="s">
        <v>685</v>
      </c>
      <c r="B25" s="175"/>
      <c r="C25" s="176">
        <v>7</v>
      </c>
      <c r="D25" s="176">
        <v>16</v>
      </c>
      <c r="E25" s="176">
        <v>30</v>
      </c>
      <c r="F25" s="176">
        <v>83</v>
      </c>
      <c r="G25" s="176">
        <v>148</v>
      </c>
      <c r="H25" s="176">
        <v>220</v>
      </c>
      <c r="I25" s="176">
        <v>201</v>
      </c>
      <c r="J25" s="176">
        <v>705</v>
      </c>
      <c r="K25"/>
      <c r="L25"/>
      <c r="M25"/>
      <c r="N25"/>
      <c r="O25"/>
      <c r="P25"/>
      <c r="Q25"/>
      <c r="R25"/>
      <c r="S25"/>
      <c r="T25" s="190"/>
      <c r="U25" s="190"/>
    </row>
    <row r="26" spans="1:21" s="191" customFormat="1">
      <c r="A26" s="197" t="s">
        <v>686</v>
      </c>
      <c r="B26" s="175"/>
      <c r="C26" s="176">
        <v>384</v>
      </c>
      <c r="D26" s="176">
        <v>88</v>
      </c>
      <c r="E26" s="176">
        <v>113</v>
      </c>
      <c r="F26" s="176">
        <v>141</v>
      </c>
      <c r="G26" s="176">
        <v>221</v>
      </c>
      <c r="H26" s="176">
        <v>265</v>
      </c>
      <c r="I26" s="176">
        <v>318</v>
      </c>
      <c r="J26" s="176">
        <v>1530</v>
      </c>
      <c r="K26"/>
      <c r="L26"/>
      <c r="M26"/>
      <c r="N26"/>
      <c r="O26"/>
      <c r="P26"/>
      <c r="Q26"/>
      <c r="R26"/>
      <c r="S26"/>
      <c r="T26" s="190"/>
      <c r="U26" s="190"/>
    </row>
    <row r="27" spans="1:21" s="191" customFormat="1">
      <c r="A27" s="197" t="s">
        <v>687</v>
      </c>
      <c r="B27" s="175"/>
      <c r="C27" s="176">
        <v>26</v>
      </c>
      <c r="D27" s="176">
        <v>37</v>
      </c>
      <c r="E27" s="176">
        <v>81</v>
      </c>
      <c r="F27" s="176">
        <v>123</v>
      </c>
      <c r="G27" s="176">
        <v>246</v>
      </c>
      <c r="H27" s="176">
        <v>372</v>
      </c>
      <c r="I27" s="176">
        <v>479</v>
      </c>
      <c r="J27" s="176">
        <v>1364</v>
      </c>
      <c r="K27"/>
      <c r="L27"/>
      <c r="M27"/>
      <c r="N27"/>
      <c r="O27"/>
      <c r="P27"/>
      <c r="Q27"/>
      <c r="R27"/>
      <c r="S27"/>
      <c r="T27" s="190"/>
      <c r="U27" s="190"/>
    </row>
    <row r="28" spans="1:21" s="191" customFormat="1">
      <c r="A28" s="197" t="s">
        <v>688</v>
      </c>
      <c r="B28" s="175"/>
      <c r="C28" s="176">
        <v>66</v>
      </c>
      <c r="D28" s="176">
        <v>56</v>
      </c>
      <c r="E28" s="176">
        <v>84</v>
      </c>
      <c r="F28" s="176">
        <v>156</v>
      </c>
      <c r="G28" s="176">
        <v>277</v>
      </c>
      <c r="H28" s="176">
        <v>412</v>
      </c>
      <c r="I28" s="176">
        <v>501</v>
      </c>
      <c r="J28" s="176">
        <v>1552</v>
      </c>
      <c r="K28"/>
      <c r="L28"/>
      <c r="M28"/>
      <c r="N28"/>
      <c r="O28"/>
      <c r="P28"/>
      <c r="Q28"/>
      <c r="R28"/>
      <c r="S28"/>
      <c r="T28" s="190"/>
      <c r="U28" s="190"/>
    </row>
    <row r="29" spans="1:21" s="191" customFormat="1">
      <c r="A29" s="197" t="s">
        <v>689</v>
      </c>
      <c r="B29" s="175"/>
      <c r="C29" s="176">
        <v>89</v>
      </c>
      <c r="D29" s="176">
        <v>27</v>
      </c>
      <c r="E29" s="176">
        <v>43</v>
      </c>
      <c r="F29" s="176">
        <v>66</v>
      </c>
      <c r="G29" s="176">
        <v>82</v>
      </c>
      <c r="H29" s="176">
        <v>140</v>
      </c>
      <c r="I29" s="176">
        <v>153</v>
      </c>
      <c r="J29" s="176">
        <v>600</v>
      </c>
      <c r="K29"/>
      <c r="L29"/>
      <c r="M29"/>
      <c r="N29"/>
      <c r="O29"/>
      <c r="P29"/>
      <c r="Q29"/>
      <c r="R29"/>
      <c r="S29"/>
      <c r="T29" s="190"/>
      <c r="U29" s="190"/>
    </row>
    <row r="30" spans="1:21" s="191" customFormat="1">
      <c r="A30" s="197" t="s">
        <v>690</v>
      </c>
      <c r="B30" s="175"/>
      <c r="C30" s="176">
        <v>204</v>
      </c>
      <c r="D30" s="176">
        <v>39</v>
      </c>
      <c r="E30" s="176">
        <v>66</v>
      </c>
      <c r="F30" s="176">
        <v>130</v>
      </c>
      <c r="G30" s="176">
        <v>191</v>
      </c>
      <c r="H30" s="176">
        <v>247</v>
      </c>
      <c r="I30" s="176">
        <v>277</v>
      </c>
      <c r="J30" s="176">
        <v>1154</v>
      </c>
      <c r="K30"/>
      <c r="L30"/>
      <c r="M30"/>
      <c r="N30"/>
      <c r="O30"/>
      <c r="P30"/>
      <c r="Q30"/>
      <c r="R30"/>
      <c r="S30"/>
      <c r="T30" s="190"/>
      <c r="U30" s="190"/>
    </row>
    <row r="31" spans="1:21" s="191" customFormat="1">
      <c r="A31" s="197" t="s">
        <v>691</v>
      </c>
      <c r="B31" s="175"/>
      <c r="C31" s="176">
        <v>91</v>
      </c>
      <c r="D31" s="176">
        <v>51</v>
      </c>
      <c r="E31" s="176">
        <v>84</v>
      </c>
      <c r="F31" s="176">
        <v>157</v>
      </c>
      <c r="G31" s="176">
        <v>245</v>
      </c>
      <c r="H31" s="176">
        <v>433</v>
      </c>
      <c r="I31" s="176">
        <v>519</v>
      </c>
      <c r="J31" s="176">
        <v>1580</v>
      </c>
      <c r="K31"/>
      <c r="L31"/>
      <c r="M31"/>
      <c r="N31"/>
      <c r="O31"/>
      <c r="P31"/>
      <c r="Q31"/>
      <c r="R31"/>
      <c r="S31"/>
      <c r="T31" s="190"/>
      <c r="U31" s="190"/>
    </row>
    <row r="32" spans="1:21" s="191" customFormat="1">
      <c r="A32" s="197" t="s">
        <v>692</v>
      </c>
      <c r="B32" s="175"/>
      <c r="C32" s="176">
        <v>502</v>
      </c>
      <c r="D32" s="176">
        <v>193</v>
      </c>
      <c r="E32" s="176">
        <v>322</v>
      </c>
      <c r="F32" s="176">
        <v>512</v>
      </c>
      <c r="G32" s="176">
        <v>847</v>
      </c>
      <c r="H32" s="176">
        <v>1448</v>
      </c>
      <c r="I32" s="176">
        <v>1931</v>
      </c>
      <c r="J32" s="176">
        <v>5755</v>
      </c>
      <c r="K32"/>
      <c r="L32"/>
      <c r="M32"/>
      <c r="N32"/>
      <c r="O32"/>
      <c r="P32"/>
      <c r="Q32"/>
      <c r="R32"/>
      <c r="S32"/>
      <c r="T32" s="190"/>
      <c r="U32" s="190"/>
    </row>
    <row r="33" spans="1:21" s="191" customFormat="1">
      <c r="A33" s="194"/>
      <c r="B33" s="195"/>
      <c r="C33" s="176"/>
      <c r="D33" s="176"/>
      <c r="E33" s="176"/>
      <c r="F33" s="176"/>
      <c r="G33" s="176"/>
      <c r="H33" s="176"/>
      <c r="I33" s="176"/>
      <c r="J33" s="176"/>
      <c r="K33"/>
      <c r="L33"/>
      <c r="M33"/>
      <c r="N33"/>
      <c r="O33"/>
      <c r="P33"/>
      <c r="Q33"/>
      <c r="R33"/>
      <c r="S33"/>
      <c r="T33" s="190"/>
      <c r="U33" s="190"/>
    </row>
    <row r="34" spans="1:21" s="191" customFormat="1">
      <c r="A34" s="198" t="s">
        <v>798</v>
      </c>
      <c r="B34" s="162"/>
      <c r="C34" s="68"/>
      <c r="D34" s="68"/>
      <c r="E34" s="68"/>
      <c r="F34" s="68"/>
      <c r="G34" s="146"/>
      <c r="H34" s="146"/>
      <c r="I34" s="146"/>
      <c r="J34" s="147"/>
      <c r="K34"/>
      <c r="L34"/>
      <c r="M34"/>
      <c r="N34"/>
      <c r="O34"/>
      <c r="P34"/>
      <c r="Q34"/>
      <c r="R34"/>
      <c r="S34"/>
      <c r="T34" s="190"/>
      <c r="U34" s="190"/>
    </row>
    <row r="35" spans="1:21" s="191" customFormat="1" ht="5.25" customHeight="1">
      <c r="A35" s="198"/>
      <c r="B35" s="162"/>
      <c r="C35" s="68"/>
      <c r="D35" s="68"/>
      <c r="E35" s="68"/>
      <c r="F35" s="68"/>
      <c r="G35" s="146"/>
      <c r="H35" s="146"/>
      <c r="I35" s="146"/>
      <c r="J35" s="147"/>
      <c r="K35"/>
      <c r="L35"/>
      <c r="M35"/>
      <c r="N35"/>
      <c r="O35"/>
      <c r="P35"/>
      <c r="Q35"/>
      <c r="R35"/>
      <c r="S35"/>
      <c r="T35" s="190"/>
      <c r="U35" s="190"/>
    </row>
    <row r="36" spans="1:21" s="191" customFormat="1" ht="15.75">
      <c r="A36" s="193" t="s">
        <v>679</v>
      </c>
      <c r="B36" s="171"/>
      <c r="C36" s="172">
        <f t="shared" ref="C36:J36" si="3">SUM(C38:C39)</f>
        <v>1455</v>
      </c>
      <c r="D36" s="172">
        <f t="shared" si="3"/>
        <v>581</v>
      </c>
      <c r="E36" s="172">
        <f t="shared" si="3"/>
        <v>930</v>
      </c>
      <c r="F36" s="172">
        <f t="shared" si="3"/>
        <v>1621</v>
      </c>
      <c r="G36" s="172">
        <f t="shared" si="3"/>
        <v>2723</v>
      </c>
      <c r="H36" s="172">
        <f t="shared" si="3"/>
        <v>4145</v>
      </c>
      <c r="I36" s="172">
        <f t="shared" si="3"/>
        <v>5042</v>
      </c>
      <c r="J36" s="172">
        <f t="shared" si="3"/>
        <v>16497</v>
      </c>
      <c r="K36"/>
      <c r="L36"/>
      <c r="M36"/>
      <c r="N36"/>
      <c r="O36"/>
      <c r="P36"/>
      <c r="Q36"/>
      <c r="R36"/>
      <c r="S36"/>
      <c r="T36" s="190"/>
      <c r="U36" s="190"/>
    </row>
    <row r="37" spans="1:21" s="191" customFormat="1" ht="5.25" customHeight="1">
      <c r="A37" s="194"/>
      <c r="B37" s="195"/>
      <c r="C37" s="196"/>
      <c r="D37" s="196"/>
      <c r="E37" s="196"/>
      <c r="F37" s="196"/>
      <c r="G37" s="196"/>
      <c r="H37" s="196"/>
      <c r="I37" s="196"/>
      <c r="J37" s="196"/>
      <c r="K37"/>
      <c r="L37"/>
      <c r="M37"/>
      <c r="N37"/>
      <c r="O37"/>
      <c r="P37"/>
      <c r="Q37"/>
      <c r="R37"/>
      <c r="S37"/>
      <c r="T37" s="190"/>
      <c r="U37" s="190"/>
    </row>
    <row r="38" spans="1:21" s="191" customFormat="1">
      <c r="A38" s="197" t="s">
        <v>737</v>
      </c>
      <c r="B38" s="175"/>
      <c r="C38" s="176">
        <v>822</v>
      </c>
      <c r="D38" s="176">
        <v>295</v>
      </c>
      <c r="E38" s="176">
        <v>424</v>
      </c>
      <c r="F38" s="176">
        <v>638</v>
      </c>
      <c r="G38" s="176">
        <v>842</v>
      </c>
      <c r="H38" s="176">
        <v>1058</v>
      </c>
      <c r="I38" s="176">
        <v>1022</v>
      </c>
      <c r="J38" s="176">
        <v>5101</v>
      </c>
      <c r="K38"/>
      <c r="L38"/>
      <c r="M38"/>
      <c r="N38"/>
      <c r="O38"/>
      <c r="P38"/>
      <c r="Q38"/>
      <c r="R38"/>
      <c r="S38"/>
      <c r="T38" s="190"/>
      <c r="U38" s="190"/>
    </row>
    <row r="39" spans="1:21" s="191" customFormat="1">
      <c r="A39" s="197" t="s">
        <v>738</v>
      </c>
      <c r="B39" s="175"/>
      <c r="C39" s="176">
        <v>633</v>
      </c>
      <c r="D39" s="176">
        <v>286</v>
      </c>
      <c r="E39" s="176">
        <v>506</v>
      </c>
      <c r="F39" s="176">
        <v>983</v>
      </c>
      <c r="G39" s="176">
        <v>1881</v>
      </c>
      <c r="H39" s="176">
        <v>3087</v>
      </c>
      <c r="I39" s="176">
        <v>4020</v>
      </c>
      <c r="J39" s="176">
        <v>11396</v>
      </c>
      <c r="K39"/>
      <c r="L39"/>
      <c r="M39"/>
      <c r="N39"/>
      <c r="O39"/>
      <c r="P39"/>
      <c r="Q39"/>
      <c r="R39"/>
      <c r="S39"/>
      <c r="T39" s="190"/>
      <c r="U39" s="190"/>
    </row>
    <row r="40" spans="1:21" s="191" customFormat="1">
      <c r="A40" s="194"/>
      <c r="B40" s="195"/>
      <c r="C40" s="176"/>
      <c r="D40" s="176"/>
      <c r="E40" s="176"/>
      <c r="F40" s="176"/>
      <c r="G40" s="176"/>
      <c r="H40" s="176"/>
      <c r="I40" s="176"/>
      <c r="J40" s="176"/>
      <c r="K40"/>
      <c r="L40"/>
      <c r="M40"/>
      <c r="N40"/>
      <c r="O40"/>
      <c r="P40"/>
      <c r="Q40"/>
      <c r="R40"/>
      <c r="S40"/>
      <c r="T40" s="190"/>
      <c r="U40" s="190"/>
    </row>
    <row r="41" spans="1:21" s="191" customFormat="1">
      <c r="A41" s="198" t="s">
        <v>799</v>
      </c>
      <c r="B41" s="199"/>
      <c r="C41" s="68"/>
      <c r="D41" s="68"/>
      <c r="E41" s="68"/>
      <c r="F41" s="68"/>
      <c r="G41" s="146"/>
      <c r="H41" s="146"/>
      <c r="I41" s="146"/>
      <c r="J41" s="147"/>
      <c r="K41"/>
      <c r="L41"/>
      <c r="M41"/>
      <c r="N41"/>
      <c r="O41"/>
      <c r="P41"/>
      <c r="Q41"/>
      <c r="R41"/>
      <c r="S41"/>
      <c r="T41" s="190"/>
      <c r="U41" s="190"/>
    </row>
    <row r="42" spans="1:21" s="191" customFormat="1" ht="5.25" customHeight="1">
      <c r="A42" s="162"/>
      <c r="B42" s="199"/>
      <c r="C42" s="68"/>
      <c r="D42" s="68"/>
      <c r="E42" s="68"/>
      <c r="F42" s="68"/>
      <c r="G42" s="146"/>
      <c r="H42" s="146"/>
      <c r="I42" s="146"/>
      <c r="J42" s="147"/>
      <c r="K42"/>
      <c r="L42"/>
      <c r="M42"/>
      <c r="N42"/>
      <c r="O42"/>
      <c r="P42"/>
      <c r="Q42"/>
      <c r="R42"/>
      <c r="S42"/>
      <c r="T42" s="190"/>
      <c r="U42" s="190"/>
    </row>
    <row r="43" spans="1:21" s="191" customFormat="1" ht="15.75">
      <c r="A43" s="193" t="s">
        <v>680</v>
      </c>
      <c r="B43" s="171"/>
      <c r="C43" s="172">
        <f t="shared" ref="C43:J43" si="4">SUM(C45:C49)</f>
        <v>1455</v>
      </c>
      <c r="D43" s="172">
        <f t="shared" si="4"/>
        <v>581</v>
      </c>
      <c r="E43" s="172">
        <f t="shared" si="4"/>
        <v>930</v>
      </c>
      <c r="F43" s="172">
        <f t="shared" si="4"/>
        <v>1621</v>
      </c>
      <c r="G43" s="172">
        <f t="shared" si="4"/>
        <v>2723</v>
      </c>
      <c r="H43" s="172">
        <f t="shared" si="4"/>
        <v>4145</v>
      </c>
      <c r="I43" s="172">
        <f t="shared" si="4"/>
        <v>5042</v>
      </c>
      <c r="J43" s="172">
        <f t="shared" si="4"/>
        <v>16497</v>
      </c>
      <c r="K43"/>
      <c r="L43"/>
      <c r="M43"/>
      <c r="N43"/>
      <c r="O43"/>
      <c r="P43"/>
      <c r="Q43"/>
      <c r="R43"/>
      <c r="S43"/>
      <c r="T43" s="190"/>
      <c r="U43" s="190"/>
    </row>
    <row r="44" spans="1:21" s="191" customFormat="1" ht="5.25" customHeight="1">
      <c r="A44" s="194"/>
      <c r="B44" s="195"/>
      <c r="C44" s="196"/>
      <c r="D44" s="196"/>
      <c r="E44" s="196"/>
      <c r="F44" s="196"/>
      <c r="G44" s="196"/>
      <c r="H44" s="196"/>
      <c r="I44" s="196"/>
      <c r="J44" s="196"/>
      <c r="K44"/>
      <c r="L44"/>
      <c r="M44"/>
      <c r="N44"/>
      <c r="O44"/>
      <c r="P44"/>
      <c r="Q44"/>
      <c r="R44"/>
      <c r="S44"/>
      <c r="T44" s="190"/>
      <c r="U44" s="190"/>
    </row>
    <row r="45" spans="1:21" s="191" customFormat="1">
      <c r="A45" s="197" t="s">
        <v>800</v>
      </c>
      <c r="B45" s="175"/>
      <c r="C45" s="176">
        <v>271</v>
      </c>
      <c r="D45" s="176">
        <v>138</v>
      </c>
      <c r="E45" s="176">
        <v>310</v>
      </c>
      <c r="F45" s="176">
        <v>631</v>
      </c>
      <c r="G45" s="176">
        <v>1259</v>
      </c>
      <c r="H45" s="176">
        <v>2170</v>
      </c>
      <c r="I45" s="176">
        <v>2888</v>
      </c>
      <c r="J45" s="176">
        <v>7667</v>
      </c>
      <c r="K45"/>
      <c r="L45"/>
      <c r="M45"/>
      <c r="N45"/>
      <c r="O45"/>
      <c r="P45"/>
      <c r="Q45"/>
      <c r="R45"/>
      <c r="S45"/>
      <c r="T45" s="190"/>
      <c r="U45" s="190"/>
    </row>
    <row r="46" spans="1:21" s="191" customFormat="1">
      <c r="A46" s="197" t="s">
        <v>814</v>
      </c>
      <c r="B46" s="175"/>
      <c r="C46" s="176">
        <v>389</v>
      </c>
      <c r="D46" s="176">
        <v>176</v>
      </c>
      <c r="E46" s="176">
        <v>224</v>
      </c>
      <c r="F46" s="176">
        <v>338</v>
      </c>
      <c r="G46" s="176">
        <v>506</v>
      </c>
      <c r="H46" s="176">
        <v>658</v>
      </c>
      <c r="I46" s="176">
        <v>761</v>
      </c>
      <c r="J46" s="176">
        <v>3052</v>
      </c>
      <c r="K46"/>
      <c r="L46"/>
      <c r="M46"/>
      <c r="N46"/>
      <c r="O46"/>
      <c r="P46"/>
      <c r="Q46"/>
      <c r="R46"/>
      <c r="S46"/>
      <c r="T46" s="190"/>
      <c r="U46" s="190"/>
    </row>
    <row r="47" spans="1:21" s="191" customFormat="1">
      <c r="A47" s="197" t="s">
        <v>802</v>
      </c>
      <c r="B47" s="175"/>
      <c r="C47" s="176">
        <v>338</v>
      </c>
      <c r="D47" s="176">
        <v>179</v>
      </c>
      <c r="E47" s="176">
        <v>306</v>
      </c>
      <c r="F47" s="176">
        <v>499</v>
      </c>
      <c r="G47" s="176">
        <v>767</v>
      </c>
      <c r="H47" s="176">
        <v>1095</v>
      </c>
      <c r="I47" s="176">
        <v>1155</v>
      </c>
      <c r="J47" s="176">
        <v>4339</v>
      </c>
      <c r="K47"/>
      <c r="L47"/>
      <c r="M47"/>
      <c r="N47"/>
      <c r="O47"/>
      <c r="P47"/>
      <c r="Q47"/>
      <c r="R47"/>
      <c r="S47"/>
      <c r="T47" s="190"/>
      <c r="U47" s="190"/>
    </row>
    <row r="48" spans="1:21" s="191" customFormat="1">
      <c r="A48" s="197" t="s">
        <v>804</v>
      </c>
      <c r="B48" s="175"/>
      <c r="C48" s="176">
        <v>210</v>
      </c>
      <c r="D48" s="176">
        <v>60</v>
      </c>
      <c r="E48" s="176">
        <v>57</v>
      </c>
      <c r="F48" s="176">
        <v>120</v>
      </c>
      <c r="G48" s="176">
        <v>153</v>
      </c>
      <c r="H48" s="176">
        <v>183</v>
      </c>
      <c r="I48" s="176">
        <v>189</v>
      </c>
      <c r="J48" s="176">
        <v>972</v>
      </c>
      <c r="K48"/>
      <c r="L48"/>
      <c r="M48"/>
      <c r="N48"/>
      <c r="O48"/>
      <c r="P48"/>
      <c r="Q48"/>
      <c r="R48"/>
      <c r="S48"/>
    </row>
    <row r="49" spans="1:19" s="191" customFormat="1">
      <c r="A49" s="197" t="s">
        <v>815</v>
      </c>
      <c r="B49" s="175"/>
      <c r="C49" s="176">
        <v>247</v>
      </c>
      <c r="D49" s="176">
        <v>28</v>
      </c>
      <c r="E49" s="176">
        <v>33</v>
      </c>
      <c r="F49" s="176">
        <v>33</v>
      </c>
      <c r="G49" s="176">
        <v>38</v>
      </c>
      <c r="H49" s="176">
        <v>39</v>
      </c>
      <c r="I49" s="176">
        <v>49</v>
      </c>
      <c r="J49" s="176">
        <v>467</v>
      </c>
      <c r="K49"/>
      <c r="L49"/>
      <c r="M49"/>
      <c r="N49"/>
      <c r="O49"/>
      <c r="P49"/>
      <c r="Q49"/>
      <c r="R49"/>
      <c r="S49"/>
    </row>
    <row r="50" spans="1:19">
      <c r="A50" s="45"/>
      <c r="B50" s="45"/>
      <c r="C50" s="45"/>
      <c r="D50" s="45"/>
      <c r="E50" s="45"/>
      <c r="F50" s="45"/>
      <c r="G50" s="45"/>
      <c r="H50" s="45"/>
      <c r="I50" s="45"/>
      <c r="J50" s="45"/>
    </row>
    <row r="51" spans="1:19">
      <c r="A51" s="28" t="s">
        <v>693</v>
      </c>
    </row>
    <row r="52" spans="1:19">
      <c r="A52" s="28"/>
    </row>
    <row r="53" spans="1:19">
      <c r="A53" s="28" t="s">
        <v>664</v>
      </c>
    </row>
    <row r="54" spans="1:19">
      <c r="A54" s="112" t="s">
        <v>761</v>
      </c>
    </row>
    <row r="55" spans="1:19">
      <c r="A55" s="28" t="s">
        <v>805</v>
      </c>
    </row>
  </sheetData>
  <sheetProtection algorithmName="SHA-512" hashValue="k7DpjwMgKK1hf+QN82JzLHmqKlhoEWNBjH0lN4vVMqelXVL8+xKKOZ9eBst901jjbTGmaAfyH7MJTDdO6Ww2FA==" saltValue="rqwLXLPLBSW0jQxcodew7A==" spinCount="100000" sheet="1" objects="1" scenarios="1"/>
  <pageMargins left="0.70866141732283472" right="0.70866141732283472" top="0.78740157480314965" bottom="0.78740157480314965" header="0.31496062992125984" footer="0.31496062992125984"/>
  <pageSetup paperSize="9" scale="71"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
  <sheetViews>
    <sheetView workbookViewId="0">
      <selection activeCell="A2" sqref="A2"/>
    </sheetView>
  </sheetViews>
  <sheetFormatPr baseColWidth="10" defaultRowHeight="15"/>
  <sheetData>
    <row r="1" spans="1:3" ht="18.75">
      <c r="A1" s="558" t="s">
        <v>1</v>
      </c>
      <c r="B1" s="559"/>
      <c r="C1" s="559"/>
    </row>
  </sheetData>
  <sheetProtection algorithmName="SHA-512" hashValue="Q7syH6aa3Nkhe1pcFA9IRT4XQUQUe/2fAYiS+p5+5sLAHVBZbt+bAxBXGEOWweGkPSNMaJ+9Sv+ptBg9YH0hQQ==" saltValue="BDA7D8p80pRNLMOocleaGw==" spinCount="100000" sheet="1" objects="1" scenarios="1"/>
  <mergeCells count="1">
    <mergeCell ref="A1:C1"/>
  </mergeCells>
  <pageMargins left="0.70866141732283472" right="0.70866141732283472" top="0.78740157480314965" bottom="0.78740157480314965" header="0.31496062992125984" footer="0.31496062992125984"/>
  <pageSetup paperSize="9" scale="95"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1"/>
  <sheetViews>
    <sheetView workbookViewId="0"/>
  </sheetViews>
  <sheetFormatPr baseColWidth="10" defaultRowHeight="15"/>
  <cols>
    <col min="1" max="1" width="33.42578125" style="99" customWidth="1"/>
    <col min="2" max="7" width="12.28515625" style="165" customWidth="1"/>
    <col min="15" max="16384" width="11.42578125" style="99"/>
  </cols>
  <sheetData>
    <row r="1" spans="1:16" ht="18.75">
      <c r="A1" s="164" t="s">
        <v>816</v>
      </c>
      <c r="B1" s="200"/>
      <c r="C1" s="200"/>
      <c r="D1" s="200"/>
      <c r="E1" s="200"/>
      <c r="G1"/>
    </row>
    <row r="2" spans="1:16" ht="18.75">
      <c r="A2" s="2" t="s">
        <v>742</v>
      </c>
      <c r="B2" s="200"/>
      <c r="C2" s="200"/>
      <c r="D2" s="200"/>
      <c r="E2" s="200"/>
    </row>
    <row r="3" spans="1:16" ht="18.75">
      <c r="A3" s="2" t="s">
        <v>817</v>
      </c>
      <c r="B3" s="166"/>
      <c r="C3" s="166"/>
      <c r="D3" s="166"/>
      <c r="E3" s="166"/>
    </row>
    <row r="4" spans="1:16" s="201" customFormat="1" ht="45">
      <c r="A4" s="45"/>
      <c r="B4" s="45" t="s">
        <v>800</v>
      </c>
      <c r="C4" s="45" t="s">
        <v>818</v>
      </c>
      <c r="D4" s="45" t="s">
        <v>802</v>
      </c>
      <c r="E4" s="45" t="s">
        <v>804</v>
      </c>
      <c r="F4" s="45" t="s">
        <v>819</v>
      </c>
      <c r="G4" s="45" t="s">
        <v>787</v>
      </c>
      <c r="H4"/>
      <c r="I4"/>
      <c r="J4"/>
      <c r="K4"/>
      <c r="L4"/>
      <c r="M4"/>
      <c r="N4"/>
    </row>
    <row r="5" spans="1:16" s="30" customFormat="1">
      <c r="A5" s="48" t="s">
        <v>750</v>
      </c>
      <c r="B5" s="202"/>
      <c r="C5" s="202"/>
      <c r="D5" s="202"/>
      <c r="E5" s="202"/>
      <c r="F5" s="141"/>
      <c r="G5" s="103"/>
      <c r="H5"/>
      <c r="I5"/>
      <c r="J5"/>
      <c r="K5"/>
      <c r="L5"/>
      <c r="M5"/>
      <c r="N5"/>
      <c r="O5" s="62"/>
      <c r="P5" s="62"/>
    </row>
    <row r="6" spans="1:16" s="30" customFormat="1" ht="3.75" customHeight="1">
      <c r="A6" s="121"/>
      <c r="B6" s="202"/>
      <c r="C6" s="202"/>
      <c r="D6" s="202"/>
      <c r="E6" s="202"/>
      <c r="F6" s="141"/>
      <c r="G6" s="103"/>
      <c r="H6"/>
      <c r="I6"/>
      <c r="J6"/>
      <c r="K6"/>
      <c r="L6"/>
      <c r="M6"/>
      <c r="N6"/>
      <c r="O6" s="62"/>
      <c r="P6" s="62"/>
    </row>
    <row r="7" spans="1:16" s="30" customFormat="1" ht="15.75">
      <c r="A7" s="65" t="s">
        <v>679</v>
      </c>
      <c r="B7" s="172">
        <f>SUM(B9:B14)</f>
        <v>7667</v>
      </c>
      <c r="C7" s="172">
        <f>SUM(C9:C14)</f>
        <v>3052</v>
      </c>
      <c r="D7" s="172">
        <f>SUM(D9:D14)</f>
        <v>4339</v>
      </c>
      <c r="E7" s="172">
        <f>SUM(E9:E14)</f>
        <v>972</v>
      </c>
      <c r="F7" s="172">
        <f>SUM(F9:F14)</f>
        <v>467</v>
      </c>
      <c r="G7" s="172">
        <f>SUM(A7:F7)</f>
        <v>16497</v>
      </c>
      <c r="H7"/>
      <c r="I7"/>
      <c r="J7"/>
      <c r="K7"/>
      <c r="L7"/>
      <c r="M7"/>
      <c r="N7"/>
      <c r="O7" s="62"/>
      <c r="P7" s="62"/>
    </row>
    <row r="8" spans="1:16" s="30" customFormat="1" ht="6" customHeight="1">
      <c r="A8" s="70"/>
      <c r="B8" s="203"/>
      <c r="C8" s="203"/>
      <c r="D8" s="203"/>
      <c r="E8" s="203"/>
      <c r="F8" s="203"/>
      <c r="G8" s="203"/>
      <c r="H8"/>
      <c r="I8"/>
      <c r="J8"/>
      <c r="K8"/>
      <c r="L8"/>
      <c r="M8"/>
      <c r="N8"/>
      <c r="O8" s="62"/>
      <c r="P8" s="62"/>
    </row>
    <row r="9" spans="1:16" s="30" customFormat="1">
      <c r="A9" s="50" t="s">
        <v>716</v>
      </c>
      <c r="B9" s="204">
        <v>580</v>
      </c>
      <c r="C9" s="204">
        <v>460</v>
      </c>
      <c r="D9" s="204">
        <v>1483</v>
      </c>
      <c r="E9" s="204">
        <v>90</v>
      </c>
      <c r="F9" s="204">
        <v>5</v>
      </c>
      <c r="G9" s="204">
        <f t="shared" ref="G9:G14" si="0">SUM(A9:F9)</f>
        <v>2618</v>
      </c>
      <c r="H9"/>
      <c r="I9"/>
      <c r="J9"/>
      <c r="K9"/>
      <c r="L9"/>
      <c r="M9"/>
      <c r="N9"/>
      <c r="O9" s="62"/>
      <c r="P9" s="62"/>
    </row>
    <row r="10" spans="1:16" s="30" customFormat="1">
      <c r="A10" s="205" t="s">
        <v>717</v>
      </c>
      <c r="B10" s="204">
        <v>893</v>
      </c>
      <c r="C10" s="204">
        <v>476</v>
      </c>
      <c r="D10" s="204">
        <v>687</v>
      </c>
      <c r="E10" s="204">
        <v>305</v>
      </c>
      <c r="F10" s="204">
        <v>332</v>
      </c>
      <c r="G10" s="204">
        <f t="shared" si="0"/>
        <v>2693</v>
      </c>
      <c r="H10"/>
      <c r="I10"/>
      <c r="J10"/>
      <c r="K10"/>
      <c r="L10"/>
      <c r="M10"/>
      <c r="N10"/>
      <c r="O10" s="62"/>
      <c r="P10" s="62"/>
    </row>
    <row r="11" spans="1:16" s="30" customFormat="1">
      <c r="A11" s="50" t="s">
        <v>752</v>
      </c>
      <c r="B11" s="204">
        <v>3323</v>
      </c>
      <c r="C11" s="204">
        <v>1018</v>
      </c>
      <c r="D11" s="204">
        <v>903</v>
      </c>
      <c r="E11" s="204">
        <v>274</v>
      </c>
      <c r="F11" s="204">
        <v>57</v>
      </c>
      <c r="G11" s="204">
        <f t="shared" si="0"/>
        <v>5575</v>
      </c>
      <c r="H11"/>
      <c r="I11"/>
      <c r="J11"/>
      <c r="K11"/>
      <c r="L11"/>
      <c r="M11"/>
      <c r="N11"/>
      <c r="O11" s="62"/>
      <c r="P11" s="62"/>
    </row>
    <row r="12" spans="1:16" s="30" customFormat="1">
      <c r="A12" s="205" t="s">
        <v>788</v>
      </c>
      <c r="B12" s="204">
        <v>2654</v>
      </c>
      <c r="C12" s="204">
        <v>986</v>
      </c>
      <c r="D12" s="204">
        <v>1184</v>
      </c>
      <c r="E12" s="204">
        <v>289</v>
      </c>
      <c r="F12" s="204">
        <v>72</v>
      </c>
      <c r="G12" s="204">
        <f t="shared" si="0"/>
        <v>5185</v>
      </c>
      <c r="H12"/>
      <c r="I12"/>
      <c r="J12"/>
      <c r="K12"/>
      <c r="L12"/>
      <c r="M12"/>
      <c r="N12"/>
      <c r="O12" s="62"/>
      <c r="P12" s="62"/>
    </row>
    <row r="13" spans="1:16" s="30" customFormat="1">
      <c r="A13" s="206" t="s">
        <v>720</v>
      </c>
      <c r="B13" s="204">
        <v>29</v>
      </c>
      <c r="C13" s="204">
        <v>52</v>
      </c>
      <c r="D13" s="204">
        <v>37</v>
      </c>
      <c r="E13" s="204">
        <v>4</v>
      </c>
      <c r="F13" s="204">
        <v>0</v>
      </c>
      <c r="G13" s="204">
        <f t="shared" si="0"/>
        <v>122</v>
      </c>
      <c r="H13"/>
      <c r="I13"/>
      <c r="J13"/>
      <c r="K13"/>
      <c r="L13"/>
      <c r="M13"/>
      <c r="N13"/>
      <c r="O13" s="62"/>
      <c r="P13" s="62"/>
    </row>
    <row r="14" spans="1:16" s="30" customFormat="1">
      <c r="A14" s="50" t="s">
        <v>721</v>
      </c>
      <c r="B14" s="204">
        <v>188</v>
      </c>
      <c r="C14" s="204">
        <v>60</v>
      </c>
      <c r="D14" s="204">
        <v>45</v>
      </c>
      <c r="E14" s="204">
        <v>10</v>
      </c>
      <c r="F14" s="204">
        <v>1</v>
      </c>
      <c r="G14" s="204">
        <f t="shared" si="0"/>
        <v>304</v>
      </c>
      <c r="H14"/>
      <c r="I14"/>
      <c r="J14"/>
      <c r="K14"/>
      <c r="L14"/>
      <c r="M14"/>
      <c r="N14"/>
      <c r="O14" s="62"/>
      <c r="P14" s="62"/>
    </row>
    <row r="15" spans="1:16" s="30" customFormat="1" ht="42.75" customHeight="1">
      <c r="A15" s="70"/>
      <c r="B15" s="107"/>
      <c r="C15" s="107"/>
      <c r="D15" s="107"/>
      <c r="E15" s="107"/>
      <c r="F15" s="107"/>
      <c r="G15" s="107"/>
      <c r="H15"/>
      <c r="I15"/>
      <c r="J15"/>
      <c r="K15"/>
      <c r="L15"/>
      <c r="M15"/>
      <c r="N15"/>
      <c r="O15" s="62"/>
      <c r="P15" s="62"/>
    </row>
    <row r="16" spans="1:16" s="30" customFormat="1" ht="16.5">
      <c r="A16" s="161" t="s">
        <v>820</v>
      </c>
      <c r="B16" s="202"/>
      <c r="C16" s="202"/>
      <c r="D16" s="202"/>
      <c r="E16" s="202"/>
      <c r="F16" s="141"/>
      <c r="G16" s="103"/>
      <c r="H16"/>
      <c r="I16"/>
      <c r="J16"/>
      <c r="K16"/>
      <c r="L16"/>
      <c r="M16"/>
      <c r="N16"/>
      <c r="O16" s="62"/>
      <c r="P16" s="62"/>
    </row>
    <row r="17" spans="1:21" s="30" customFormat="1" ht="5.25" customHeight="1">
      <c r="A17" s="207"/>
      <c r="B17" s="202"/>
      <c r="C17" s="202"/>
      <c r="D17" s="202"/>
      <c r="E17" s="202"/>
      <c r="F17" s="141"/>
      <c r="G17" s="103"/>
      <c r="H17"/>
      <c r="I17"/>
      <c r="J17"/>
      <c r="K17"/>
      <c r="L17"/>
      <c r="M17"/>
      <c r="N17"/>
      <c r="O17" s="62"/>
      <c r="P17" s="62"/>
    </row>
    <row r="18" spans="1:21" s="30" customFormat="1" ht="15.75">
      <c r="A18" s="65" t="s">
        <v>679</v>
      </c>
      <c r="B18" s="172">
        <f>SUM(B20:B25)</f>
        <v>7667</v>
      </c>
      <c r="C18" s="172">
        <f t="shared" ref="C18:G18" si="1">SUM(C20:C25)</f>
        <v>3052</v>
      </c>
      <c r="D18" s="172">
        <f t="shared" si="1"/>
        <v>4339</v>
      </c>
      <c r="E18" s="172">
        <f t="shared" si="1"/>
        <v>972</v>
      </c>
      <c r="F18" s="172">
        <f t="shared" si="1"/>
        <v>467</v>
      </c>
      <c r="G18" s="172">
        <f t="shared" si="1"/>
        <v>16497</v>
      </c>
      <c r="H18"/>
      <c r="I18"/>
      <c r="J18"/>
      <c r="K18"/>
      <c r="L18"/>
      <c r="M18"/>
      <c r="N18"/>
      <c r="O18" s="208"/>
      <c r="P18" s="208"/>
      <c r="Q18" s="10"/>
      <c r="R18" s="10"/>
    </row>
    <row r="19" spans="1:21" s="30" customFormat="1" ht="5.25" customHeight="1">
      <c r="A19" s="70"/>
      <c r="B19" s="203"/>
      <c r="C19" s="203"/>
      <c r="D19" s="203"/>
      <c r="E19" s="203"/>
      <c r="F19" s="203"/>
      <c r="G19" s="203"/>
      <c r="H19"/>
      <c r="I19"/>
      <c r="J19"/>
      <c r="K19"/>
      <c r="L19"/>
      <c r="M19"/>
      <c r="N19"/>
      <c r="O19" s="208"/>
      <c r="P19" s="208"/>
      <c r="Q19" s="10"/>
      <c r="R19" s="10"/>
    </row>
    <row r="20" spans="1:21" s="30" customFormat="1">
      <c r="A20" s="37" t="s">
        <v>821</v>
      </c>
      <c r="B20" s="209">
        <v>903</v>
      </c>
      <c r="C20" s="209">
        <v>59</v>
      </c>
      <c r="D20" s="209">
        <v>29</v>
      </c>
      <c r="E20" s="209">
        <v>65</v>
      </c>
      <c r="F20" s="209">
        <v>60</v>
      </c>
      <c r="G20" s="209">
        <v>1116</v>
      </c>
      <c r="H20"/>
      <c r="I20"/>
      <c r="J20"/>
      <c r="K20"/>
      <c r="L20"/>
      <c r="M20"/>
      <c r="N20"/>
      <c r="O20" s="210"/>
      <c r="P20" s="62"/>
      <c r="U20" s="211"/>
    </row>
    <row r="21" spans="1:21" s="30" customFormat="1">
      <c r="A21" s="212" t="s">
        <v>822</v>
      </c>
      <c r="B21" s="209">
        <v>2648</v>
      </c>
      <c r="C21" s="209">
        <v>785</v>
      </c>
      <c r="D21" s="209">
        <v>779</v>
      </c>
      <c r="E21" s="209">
        <v>244</v>
      </c>
      <c r="F21" s="209">
        <v>66</v>
      </c>
      <c r="G21" s="209">
        <v>4522</v>
      </c>
      <c r="H21"/>
      <c r="I21"/>
      <c r="J21"/>
      <c r="K21"/>
      <c r="L21"/>
      <c r="M21"/>
      <c r="N21"/>
      <c r="O21" s="210"/>
      <c r="P21" s="210"/>
      <c r="Q21" s="42"/>
      <c r="R21" s="42"/>
      <c r="S21" s="211"/>
      <c r="T21" s="211"/>
      <c r="U21" s="211"/>
    </row>
    <row r="22" spans="1:21" s="30" customFormat="1">
      <c r="A22" s="37" t="s">
        <v>823</v>
      </c>
      <c r="B22" s="209">
        <v>2181</v>
      </c>
      <c r="C22" s="209">
        <v>1095</v>
      </c>
      <c r="D22" s="209">
        <v>1420</v>
      </c>
      <c r="E22" s="209">
        <v>327</v>
      </c>
      <c r="F22" s="209">
        <v>146</v>
      </c>
      <c r="G22" s="209">
        <v>5169</v>
      </c>
      <c r="H22"/>
      <c r="I22"/>
      <c r="J22"/>
      <c r="K22"/>
      <c r="L22"/>
      <c r="M22"/>
      <c r="N22"/>
      <c r="O22" s="210"/>
      <c r="P22" s="210"/>
      <c r="Q22" s="42"/>
      <c r="R22" s="42"/>
      <c r="S22" s="211"/>
      <c r="T22" s="211"/>
      <c r="U22" s="211"/>
    </row>
    <row r="23" spans="1:21" s="30" customFormat="1">
      <c r="A23" s="212" t="s">
        <v>824</v>
      </c>
      <c r="B23" s="209">
        <v>1736</v>
      </c>
      <c r="C23" s="209">
        <v>992</v>
      </c>
      <c r="D23" s="209">
        <v>1821</v>
      </c>
      <c r="E23" s="209">
        <v>292</v>
      </c>
      <c r="F23" s="209">
        <v>161</v>
      </c>
      <c r="G23" s="209">
        <v>5002</v>
      </c>
      <c r="H23"/>
      <c r="I23"/>
      <c r="J23"/>
      <c r="K23"/>
      <c r="L23"/>
      <c r="M23"/>
      <c r="N23"/>
      <c r="O23" s="210"/>
      <c r="P23" s="210"/>
      <c r="Q23" s="42"/>
      <c r="R23" s="42"/>
      <c r="S23" s="211"/>
      <c r="T23" s="211"/>
      <c r="U23" s="211"/>
    </row>
    <row r="24" spans="1:21" s="30" customFormat="1">
      <c r="A24" s="213" t="s">
        <v>825</v>
      </c>
      <c r="B24" s="209">
        <v>199</v>
      </c>
      <c r="C24" s="209">
        <v>119</v>
      </c>
      <c r="D24" s="209">
        <v>201</v>
      </c>
      <c r="E24" s="209">
        <v>44</v>
      </c>
      <c r="F24" s="209">
        <v>34</v>
      </c>
      <c r="G24" s="209">
        <v>597</v>
      </c>
      <c r="H24"/>
      <c r="I24"/>
      <c r="J24"/>
      <c r="K24"/>
      <c r="L24"/>
      <c r="M24"/>
      <c r="N24"/>
      <c r="O24" s="214"/>
      <c r="P24" s="210"/>
      <c r="Q24" s="42"/>
      <c r="R24" s="42"/>
      <c r="S24" s="211"/>
      <c r="T24" s="211"/>
      <c r="U24" s="211"/>
    </row>
    <row r="25" spans="1:21" s="30" customFormat="1">
      <c r="A25" s="37" t="s">
        <v>826</v>
      </c>
      <c r="B25" s="209">
        <v>0</v>
      </c>
      <c r="C25" s="209">
        <v>2</v>
      </c>
      <c r="D25" s="209">
        <v>89</v>
      </c>
      <c r="E25" s="209">
        <v>0</v>
      </c>
      <c r="F25" s="209">
        <v>0</v>
      </c>
      <c r="G25" s="209">
        <v>91</v>
      </c>
      <c r="H25"/>
      <c r="I25"/>
      <c r="J25"/>
      <c r="K25"/>
      <c r="L25"/>
      <c r="M25"/>
      <c r="N25"/>
      <c r="O25" s="214"/>
      <c r="P25" s="210"/>
      <c r="Q25" s="42"/>
      <c r="R25" s="42"/>
      <c r="S25" s="211"/>
      <c r="T25" s="211"/>
      <c r="U25" s="211"/>
    </row>
    <row r="26" spans="1:21" s="30" customFormat="1">
      <c r="A26" s="45"/>
      <c r="B26" s="45"/>
      <c r="C26" s="45"/>
      <c r="D26" s="45"/>
      <c r="E26" s="45"/>
      <c r="F26" s="45"/>
      <c r="G26" s="45"/>
      <c r="H26"/>
      <c r="I26"/>
      <c r="J26"/>
      <c r="K26"/>
      <c r="L26"/>
      <c r="M26"/>
      <c r="N26"/>
      <c r="O26" s="214"/>
      <c r="P26" s="210"/>
      <c r="Q26" s="42"/>
      <c r="R26" s="42"/>
      <c r="S26" s="211"/>
      <c r="T26" s="211"/>
      <c r="U26" s="211"/>
    </row>
    <row r="27" spans="1:21">
      <c r="A27" s="28" t="s">
        <v>693</v>
      </c>
      <c r="B27" s="215"/>
      <c r="C27" s="215"/>
      <c r="D27" s="215"/>
      <c r="E27" s="215"/>
      <c r="F27" s="215"/>
      <c r="G27" s="215"/>
    </row>
    <row r="28" spans="1:21">
      <c r="A28" s="28"/>
      <c r="B28" s="215"/>
      <c r="C28" s="215"/>
      <c r="D28" s="215"/>
      <c r="E28" s="215"/>
      <c r="F28" s="215"/>
      <c r="G28" s="215"/>
    </row>
    <row r="29" spans="1:21">
      <c r="A29" s="28" t="s">
        <v>664</v>
      </c>
      <c r="B29" s="215"/>
      <c r="C29" s="215"/>
      <c r="D29" s="215"/>
      <c r="E29" s="215"/>
      <c r="F29" s="215"/>
      <c r="G29" s="215"/>
    </row>
    <row r="30" spans="1:21">
      <c r="A30" s="112" t="s">
        <v>761</v>
      </c>
      <c r="B30" s="215"/>
      <c r="C30" s="215"/>
      <c r="D30" s="215"/>
      <c r="E30" s="215"/>
      <c r="F30" s="215"/>
      <c r="G30" s="215"/>
    </row>
    <row r="31" spans="1:21">
      <c r="A31" s="148" t="s">
        <v>827</v>
      </c>
      <c r="B31" s="215"/>
      <c r="C31" s="215"/>
      <c r="D31" s="215"/>
      <c r="E31" s="215"/>
      <c r="F31" s="215"/>
      <c r="G31" s="215"/>
    </row>
  </sheetData>
  <sheetProtection algorithmName="SHA-512" hashValue="ycezhT9gjiosn53HwJ2mCidf6vPG2OOiKxy0XFZE7PxNZMXXYBnAqcuTxUJRu/Wdp18hork+NT8+y5fQQgaAwA==" saltValue="5IHbAEf1Cxp7Ykpnt1peUw==" spinCount="100000" sheet="1" objects="1" scenarios="1"/>
  <pageMargins left="0.70866141732283472" right="0.70866141732283472" top="0.78740157480314965" bottom="0.78740157480314965" header="0.31496062992125984" footer="0.31496062992125984"/>
  <pageSetup paperSize="9" scale="81"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
  <sheetViews>
    <sheetView workbookViewId="0"/>
  </sheetViews>
  <sheetFormatPr baseColWidth="10" defaultRowHeight="15"/>
  <cols>
    <col min="1" max="1" width="22.140625" customWidth="1"/>
    <col min="2" max="16" width="11" customWidth="1"/>
  </cols>
  <sheetData>
    <row r="1" spans="1:16" ht="15.75">
      <c r="A1" s="216" t="s">
        <v>828</v>
      </c>
    </row>
    <row r="2" spans="1:16" ht="18.75">
      <c r="A2" s="2" t="s">
        <v>742</v>
      </c>
      <c r="B2" s="138"/>
      <c r="C2" s="138"/>
      <c r="D2" s="138"/>
      <c r="E2" s="138"/>
      <c r="F2" s="138"/>
      <c r="G2" s="138"/>
      <c r="H2" s="138"/>
      <c r="I2" s="138"/>
      <c r="J2" s="138"/>
      <c r="K2" s="138"/>
      <c r="L2" s="138"/>
      <c r="M2" s="138"/>
      <c r="N2" s="138"/>
    </row>
    <row r="3" spans="1:16" ht="18.75">
      <c r="A3" s="2" t="s">
        <v>829</v>
      </c>
      <c r="B3" s="138"/>
      <c r="C3" s="138"/>
      <c r="D3" s="138"/>
      <c r="E3" s="138"/>
      <c r="F3" s="138"/>
      <c r="G3" s="138"/>
      <c r="H3" s="138"/>
      <c r="I3" s="138"/>
      <c r="J3" s="138"/>
      <c r="K3" s="138"/>
      <c r="L3" s="138"/>
      <c r="M3" s="138"/>
      <c r="N3" s="138"/>
    </row>
    <row r="4" spans="1:16" ht="18.75">
      <c r="A4" s="2" t="s">
        <v>830</v>
      </c>
      <c r="B4" s="138"/>
      <c r="C4" s="138"/>
      <c r="D4" s="138"/>
      <c r="E4" s="138"/>
      <c r="F4" s="138"/>
      <c r="G4" s="138"/>
      <c r="H4" s="138"/>
      <c r="I4" s="138"/>
      <c r="J4" s="138"/>
      <c r="K4" s="138"/>
      <c r="L4" s="138"/>
      <c r="M4" s="138"/>
      <c r="N4" s="138"/>
    </row>
    <row r="5" spans="1:16">
      <c r="A5" s="45"/>
      <c r="B5" s="15" t="s">
        <v>831</v>
      </c>
      <c r="C5" s="45"/>
      <c r="D5" s="45"/>
      <c r="E5" s="45"/>
      <c r="F5" s="45"/>
      <c r="G5" s="45"/>
      <c r="H5" s="45"/>
      <c r="I5" s="45"/>
      <c r="J5" s="45"/>
      <c r="K5" s="45"/>
      <c r="L5" s="45"/>
      <c r="M5" s="45"/>
      <c r="N5" s="45"/>
      <c r="O5" s="45"/>
      <c r="P5" s="45"/>
    </row>
    <row r="6" spans="1:16" ht="60">
      <c r="A6" s="45" t="s">
        <v>832</v>
      </c>
      <c r="B6" s="45" t="s">
        <v>833</v>
      </c>
      <c r="C6" s="45" t="s">
        <v>834</v>
      </c>
      <c r="D6" s="45" t="s">
        <v>835</v>
      </c>
      <c r="E6" s="45" t="s">
        <v>836</v>
      </c>
      <c r="F6" s="45" t="s">
        <v>837</v>
      </c>
      <c r="G6" s="45" t="s">
        <v>838</v>
      </c>
      <c r="H6" s="45" t="s">
        <v>839</v>
      </c>
      <c r="I6" s="45" t="s">
        <v>840</v>
      </c>
      <c r="J6" s="45" t="s">
        <v>841</v>
      </c>
      <c r="K6" s="45" t="s">
        <v>842</v>
      </c>
      <c r="L6" s="45" t="s">
        <v>843</v>
      </c>
      <c r="M6" s="45" t="s">
        <v>844</v>
      </c>
      <c r="N6" s="45" t="s">
        <v>845</v>
      </c>
      <c r="O6" s="45" t="s">
        <v>846</v>
      </c>
      <c r="P6" s="45" t="s">
        <v>847</v>
      </c>
    </row>
    <row r="7" spans="1:16" ht="12.75" customHeight="1">
      <c r="A7" s="217"/>
      <c r="B7" s="218"/>
      <c r="C7" s="218"/>
      <c r="D7" s="218"/>
      <c r="E7" s="218"/>
      <c r="F7" s="218"/>
      <c r="G7" s="218"/>
      <c r="H7" s="218"/>
      <c r="I7" s="218"/>
      <c r="J7" s="218"/>
      <c r="K7" s="218"/>
      <c r="L7" s="218"/>
      <c r="M7" s="218"/>
      <c r="N7" s="218"/>
      <c r="O7" s="218"/>
      <c r="P7" s="218"/>
    </row>
    <row r="8" spans="1:16" ht="15.75">
      <c r="A8" s="219" t="s">
        <v>848</v>
      </c>
      <c r="B8" s="220">
        <f>SUM(B10:B21)</f>
        <v>307</v>
      </c>
      <c r="C8" s="220">
        <f t="shared" ref="C8:O8" si="0">SUM(C10:C21)</f>
        <v>229</v>
      </c>
      <c r="D8" s="220">
        <f t="shared" si="0"/>
        <v>1621</v>
      </c>
      <c r="E8" s="220">
        <f t="shared" si="0"/>
        <v>560</v>
      </c>
      <c r="F8" s="220">
        <f t="shared" si="0"/>
        <v>837</v>
      </c>
      <c r="G8" s="220">
        <f t="shared" si="0"/>
        <v>1084</v>
      </c>
      <c r="H8" s="220">
        <f t="shared" si="0"/>
        <v>1320</v>
      </c>
      <c r="I8" s="220">
        <f t="shared" si="0"/>
        <v>1345</v>
      </c>
      <c r="J8" s="220">
        <f t="shared" si="0"/>
        <v>435</v>
      </c>
      <c r="K8" s="220">
        <f t="shared" si="0"/>
        <v>1376</v>
      </c>
      <c r="L8" s="220">
        <f t="shared" si="0"/>
        <v>1468</v>
      </c>
      <c r="M8" s="220">
        <f t="shared" si="0"/>
        <v>5015</v>
      </c>
      <c r="N8" s="220">
        <f>SUM(N10:N21)</f>
        <v>15597</v>
      </c>
      <c r="O8" s="220">
        <f t="shared" si="0"/>
        <v>900</v>
      </c>
      <c r="P8" s="220">
        <f>SUM(P10:P21)</f>
        <v>16497</v>
      </c>
    </row>
    <row r="9" spans="1:16" ht="5.25" customHeight="1">
      <c r="A9" s="21"/>
      <c r="B9" s="221"/>
      <c r="C9" s="221"/>
      <c r="D9" s="221"/>
      <c r="E9" s="221"/>
      <c r="F9" s="221"/>
      <c r="G9" s="221"/>
      <c r="H9" s="221"/>
      <c r="I9" s="221"/>
      <c r="J9" s="221"/>
      <c r="K9" s="221"/>
      <c r="L9" s="221"/>
      <c r="M9" s="221"/>
      <c r="N9" s="221"/>
      <c r="O9" s="221"/>
      <c r="P9" s="221"/>
    </row>
    <row r="10" spans="1:16">
      <c r="A10" s="50" t="s">
        <v>681</v>
      </c>
      <c r="B10" s="222">
        <v>250</v>
      </c>
      <c r="C10" s="176">
        <v>0</v>
      </c>
      <c r="D10" s="222">
        <v>2</v>
      </c>
      <c r="E10" s="222">
        <v>0</v>
      </c>
      <c r="F10" s="222">
        <v>16</v>
      </c>
      <c r="G10" s="222">
        <v>1</v>
      </c>
      <c r="H10" s="222">
        <v>3</v>
      </c>
      <c r="I10" s="222">
        <v>1</v>
      </c>
      <c r="J10" s="222">
        <v>0</v>
      </c>
      <c r="K10" s="222">
        <v>2</v>
      </c>
      <c r="L10" s="222">
        <v>0</v>
      </c>
      <c r="M10" s="222">
        <v>13</v>
      </c>
      <c r="N10" s="222">
        <v>288</v>
      </c>
      <c r="O10" s="222">
        <v>9</v>
      </c>
      <c r="P10" s="222">
        <f>SUM(N10:O10)</f>
        <v>297</v>
      </c>
    </row>
    <row r="11" spans="1:16">
      <c r="A11" s="50" t="s">
        <v>682</v>
      </c>
      <c r="B11" s="222">
        <v>1</v>
      </c>
      <c r="C11" s="222">
        <v>192</v>
      </c>
      <c r="D11" s="222">
        <v>4</v>
      </c>
      <c r="E11" s="222">
        <v>1</v>
      </c>
      <c r="F11" s="222">
        <v>0</v>
      </c>
      <c r="G11" s="222">
        <v>2</v>
      </c>
      <c r="H11" s="222">
        <v>2</v>
      </c>
      <c r="I11" s="222">
        <v>1</v>
      </c>
      <c r="J11" s="222">
        <v>1</v>
      </c>
      <c r="K11" s="222">
        <v>0</v>
      </c>
      <c r="L11" s="222">
        <v>27</v>
      </c>
      <c r="M11" s="222">
        <v>3</v>
      </c>
      <c r="N11" s="222">
        <v>234</v>
      </c>
      <c r="O11" s="222">
        <v>25</v>
      </c>
      <c r="P11" s="222">
        <f t="shared" ref="P11:P21" si="1">SUM(N11:O11)</f>
        <v>259</v>
      </c>
    </row>
    <row r="12" spans="1:16">
      <c r="A12" s="50" t="s">
        <v>683</v>
      </c>
      <c r="B12" s="222">
        <v>2</v>
      </c>
      <c r="C12" s="222">
        <v>6</v>
      </c>
      <c r="D12" s="222">
        <v>1044</v>
      </c>
      <c r="E12" s="222">
        <v>29</v>
      </c>
      <c r="F12" s="222">
        <v>6</v>
      </c>
      <c r="G12" s="222">
        <v>3</v>
      </c>
      <c r="H12" s="222">
        <v>1</v>
      </c>
      <c r="I12" s="222">
        <v>1</v>
      </c>
      <c r="J12" s="222">
        <v>2</v>
      </c>
      <c r="K12" s="222">
        <v>36</v>
      </c>
      <c r="L12" s="222">
        <v>16</v>
      </c>
      <c r="M12" s="222">
        <v>7</v>
      </c>
      <c r="N12" s="222">
        <v>1153</v>
      </c>
      <c r="O12" s="222">
        <v>24</v>
      </c>
      <c r="P12" s="222">
        <f t="shared" si="1"/>
        <v>1177</v>
      </c>
    </row>
    <row r="13" spans="1:16">
      <c r="A13" s="50" t="s">
        <v>684</v>
      </c>
      <c r="B13" s="222">
        <v>0</v>
      </c>
      <c r="C13" s="222">
        <v>2</v>
      </c>
      <c r="D13" s="222">
        <v>21</v>
      </c>
      <c r="E13" s="222">
        <v>452</v>
      </c>
      <c r="F13" s="222">
        <v>3</v>
      </c>
      <c r="G13" s="222">
        <v>4</v>
      </c>
      <c r="H13" s="222">
        <v>2</v>
      </c>
      <c r="I13" s="222">
        <v>0</v>
      </c>
      <c r="J13" s="222">
        <v>1</v>
      </c>
      <c r="K13" s="222">
        <v>2</v>
      </c>
      <c r="L13" s="222">
        <v>6</v>
      </c>
      <c r="M13" s="222">
        <v>8</v>
      </c>
      <c r="N13" s="222">
        <v>501</v>
      </c>
      <c r="O13" s="222">
        <v>23</v>
      </c>
      <c r="P13" s="222">
        <f t="shared" si="1"/>
        <v>524</v>
      </c>
    </row>
    <row r="14" spans="1:16">
      <c r="A14" s="50" t="s">
        <v>685</v>
      </c>
      <c r="B14" s="222">
        <v>2</v>
      </c>
      <c r="C14" s="222">
        <v>0</v>
      </c>
      <c r="D14" s="222">
        <v>3</v>
      </c>
      <c r="E14" s="222">
        <v>3</v>
      </c>
      <c r="F14" s="222">
        <v>672</v>
      </c>
      <c r="G14" s="222">
        <v>0</v>
      </c>
      <c r="H14" s="222">
        <v>0</v>
      </c>
      <c r="I14" s="222">
        <v>0</v>
      </c>
      <c r="J14" s="222">
        <v>1</v>
      </c>
      <c r="K14" s="222">
        <v>1</v>
      </c>
      <c r="L14" s="222">
        <v>0</v>
      </c>
      <c r="M14" s="222">
        <v>10</v>
      </c>
      <c r="N14" s="222">
        <v>692</v>
      </c>
      <c r="O14" s="222">
        <v>13</v>
      </c>
      <c r="P14" s="222">
        <f t="shared" si="1"/>
        <v>705</v>
      </c>
    </row>
    <row r="15" spans="1:16">
      <c r="A15" s="50" t="s">
        <v>686</v>
      </c>
      <c r="B15" s="222">
        <v>12</v>
      </c>
      <c r="C15" s="222">
        <v>5</v>
      </c>
      <c r="D15" s="222">
        <v>54</v>
      </c>
      <c r="E15" s="222">
        <v>15</v>
      </c>
      <c r="F15" s="222">
        <v>29</v>
      </c>
      <c r="G15" s="222">
        <v>857</v>
      </c>
      <c r="H15" s="222">
        <v>41</v>
      </c>
      <c r="I15" s="222">
        <v>66</v>
      </c>
      <c r="J15" s="222">
        <v>36</v>
      </c>
      <c r="K15" s="222">
        <v>66</v>
      </c>
      <c r="L15" s="222">
        <v>24</v>
      </c>
      <c r="M15" s="222">
        <v>150</v>
      </c>
      <c r="N15" s="222">
        <v>1355</v>
      </c>
      <c r="O15" s="222">
        <v>175</v>
      </c>
      <c r="P15" s="222">
        <f t="shared" si="1"/>
        <v>1530</v>
      </c>
    </row>
    <row r="16" spans="1:16">
      <c r="A16" s="50" t="s">
        <v>687</v>
      </c>
      <c r="B16" s="222">
        <v>5</v>
      </c>
      <c r="C16" s="222">
        <v>0</v>
      </c>
      <c r="D16" s="222">
        <v>10</v>
      </c>
      <c r="E16" s="222">
        <v>7</v>
      </c>
      <c r="F16" s="222">
        <v>11</v>
      </c>
      <c r="G16" s="222">
        <v>5</v>
      </c>
      <c r="H16" s="222">
        <v>1153</v>
      </c>
      <c r="I16" s="222">
        <v>7</v>
      </c>
      <c r="J16" s="222">
        <v>0</v>
      </c>
      <c r="K16" s="222">
        <v>4</v>
      </c>
      <c r="L16" s="222">
        <v>3</v>
      </c>
      <c r="M16" s="222">
        <v>80</v>
      </c>
      <c r="N16" s="222">
        <v>1285</v>
      </c>
      <c r="O16" s="222">
        <v>79</v>
      </c>
      <c r="P16" s="222">
        <f t="shared" si="1"/>
        <v>1364</v>
      </c>
    </row>
    <row r="17" spans="1:16">
      <c r="A17" s="50" t="s">
        <v>688</v>
      </c>
      <c r="B17" s="222">
        <v>3</v>
      </c>
      <c r="C17" s="222">
        <v>3</v>
      </c>
      <c r="D17" s="222">
        <v>27</v>
      </c>
      <c r="E17" s="222">
        <v>8</v>
      </c>
      <c r="F17" s="222">
        <v>19</v>
      </c>
      <c r="G17" s="222">
        <v>57</v>
      </c>
      <c r="H17" s="222">
        <v>32</v>
      </c>
      <c r="I17" s="222">
        <v>1142</v>
      </c>
      <c r="J17" s="222">
        <v>12</v>
      </c>
      <c r="K17" s="222">
        <v>65</v>
      </c>
      <c r="L17" s="222">
        <v>15</v>
      </c>
      <c r="M17" s="222">
        <v>79</v>
      </c>
      <c r="N17" s="222">
        <v>1462</v>
      </c>
      <c r="O17" s="222">
        <v>90</v>
      </c>
      <c r="P17" s="222">
        <f t="shared" si="1"/>
        <v>1552</v>
      </c>
    </row>
    <row r="18" spans="1:16">
      <c r="A18" s="50" t="s">
        <v>689</v>
      </c>
      <c r="B18" s="222">
        <v>3</v>
      </c>
      <c r="C18" s="222">
        <v>4</v>
      </c>
      <c r="D18" s="222">
        <v>9</v>
      </c>
      <c r="E18" s="222">
        <v>5</v>
      </c>
      <c r="F18" s="222">
        <v>3</v>
      </c>
      <c r="G18" s="222">
        <v>67</v>
      </c>
      <c r="H18" s="222">
        <v>11</v>
      </c>
      <c r="I18" s="222">
        <v>2</v>
      </c>
      <c r="J18" s="222">
        <v>272</v>
      </c>
      <c r="K18" s="222">
        <v>117</v>
      </c>
      <c r="L18" s="222">
        <v>35</v>
      </c>
      <c r="M18" s="222">
        <v>38</v>
      </c>
      <c r="N18" s="222">
        <v>566</v>
      </c>
      <c r="O18" s="222">
        <v>34</v>
      </c>
      <c r="P18" s="222">
        <f t="shared" si="1"/>
        <v>600</v>
      </c>
    </row>
    <row r="19" spans="1:16">
      <c r="A19" s="50" t="s">
        <v>690</v>
      </c>
      <c r="B19" s="222">
        <v>9</v>
      </c>
      <c r="C19" s="222">
        <v>3</v>
      </c>
      <c r="D19" s="222">
        <v>213</v>
      </c>
      <c r="E19" s="222">
        <v>8</v>
      </c>
      <c r="F19" s="222">
        <v>15</v>
      </c>
      <c r="G19" s="222">
        <v>60</v>
      </c>
      <c r="H19" s="222">
        <v>13</v>
      </c>
      <c r="I19" s="222">
        <v>71</v>
      </c>
      <c r="J19" s="222">
        <v>26</v>
      </c>
      <c r="K19" s="222">
        <v>603</v>
      </c>
      <c r="L19" s="222">
        <v>24</v>
      </c>
      <c r="M19" s="222">
        <v>40</v>
      </c>
      <c r="N19" s="222">
        <v>1085</v>
      </c>
      <c r="O19" s="222">
        <v>69</v>
      </c>
      <c r="P19" s="222">
        <f t="shared" si="1"/>
        <v>1154</v>
      </c>
    </row>
    <row r="20" spans="1:16">
      <c r="A20" s="50" t="s">
        <v>691</v>
      </c>
      <c r="B20" s="222">
        <v>5</v>
      </c>
      <c r="C20" s="222">
        <v>12</v>
      </c>
      <c r="D20" s="222">
        <v>54</v>
      </c>
      <c r="E20" s="222">
        <v>7</v>
      </c>
      <c r="F20" s="222">
        <v>1</v>
      </c>
      <c r="G20" s="222">
        <v>8</v>
      </c>
      <c r="H20" s="222">
        <v>2</v>
      </c>
      <c r="I20" s="222">
        <v>5</v>
      </c>
      <c r="J20" s="222">
        <v>74</v>
      </c>
      <c r="K20" s="222">
        <v>15</v>
      </c>
      <c r="L20" s="222">
        <v>1299</v>
      </c>
      <c r="M20" s="222">
        <v>35</v>
      </c>
      <c r="N20" s="222">
        <v>1517</v>
      </c>
      <c r="O20" s="222">
        <v>63</v>
      </c>
      <c r="P20" s="222">
        <f t="shared" si="1"/>
        <v>1580</v>
      </c>
    </row>
    <row r="21" spans="1:16">
      <c r="A21" s="50" t="s">
        <v>692</v>
      </c>
      <c r="B21" s="222">
        <v>15</v>
      </c>
      <c r="C21" s="222">
        <v>2</v>
      </c>
      <c r="D21" s="222">
        <v>180</v>
      </c>
      <c r="E21" s="222">
        <v>25</v>
      </c>
      <c r="F21" s="222">
        <v>62</v>
      </c>
      <c r="G21" s="222">
        <v>20</v>
      </c>
      <c r="H21" s="222">
        <v>60</v>
      </c>
      <c r="I21" s="222">
        <v>49</v>
      </c>
      <c r="J21" s="222">
        <v>10</v>
      </c>
      <c r="K21" s="222">
        <v>465</v>
      </c>
      <c r="L21" s="222">
        <v>19</v>
      </c>
      <c r="M21" s="222">
        <v>4552</v>
      </c>
      <c r="N21" s="222">
        <v>5459</v>
      </c>
      <c r="O21" s="222">
        <v>296</v>
      </c>
      <c r="P21" s="222">
        <f t="shared" si="1"/>
        <v>5755</v>
      </c>
    </row>
    <row r="22" spans="1:16">
      <c r="A22" s="45"/>
      <c r="B22" s="45"/>
      <c r="C22" s="45"/>
      <c r="D22" s="45"/>
      <c r="E22" s="45"/>
      <c r="F22" s="45"/>
      <c r="G22" s="45"/>
      <c r="H22" s="45"/>
      <c r="I22" s="45"/>
      <c r="J22" s="45"/>
      <c r="K22" s="45"/>
      <c r="L22" s="45"/>
      <c r="M22" s="45"/>
      <c r="N22" s="45"/>
      <c r="O22" s="45"/>
      <c r="P22" s="45"/>
    </row>
    <row r="23" spans="1:16">
      <c r="A23" s="28" t="s">
        <v>693</v>
      </c>
    </row>
    <row r="24" spans="1:16">
      <c r="A24" s="28"/>
    </row>
    <row r="25" spans="1:16">
      <c r="A25" s="28" t="s">
        <v>664</v>
      </c>
    </row>
    <row r="26" spans="1:16">
      <c r="A26" s="112" t="s">
        <v>761</v>
      </c>
    </row>
    <row r="27" spans="1:16">
      <c r="A27" s="28" t="s">
        <v>805</v>
      </c>
    </row>
  </sheetData>
  <sheetProtection algorithmName="SHA-512" hashValue="PP17ZsOOKlcjnWZx1IGxlKjWEzGbYSNas7b8BFoJNPGx5o1QIvesOGK6HxXLXgXVxKPBJ02ICpA9Ip2Qeueerg==" saltValue="mSQCqniWpI4WmbR7BtXpFw==" spinCount="100000" sheet="1" objects="1" scenarios="1"/>
  <pageMargins left="0.70866141732283472" right="0.70866141732283472" top="0.78740157480314965" bottom="0.78740157480314965" header="0.31496062992125984" footer="0.31496062992125984"/>
  <pageSetup paperSize="9" scale="69"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59"/>
  <sheetViews>
    <sheetView workbookViewId="0"/>
  </sheetViews>
  <sheetFormatPr baseColWidth="10" defaultRowHeight="15"/>
  <cols>
    <col min="1" max="1" width="11.42578125" style="99" customWidth="1"/>
    <col min="2" max="2" width="19" style="99" customWidth="1"/>
    <col min="3" max="3" width="15.42578125" style="98" customWidth="1"/>
    <col min="4" max="8" width="8.7109375" style="98" customWidth="1"/>
    <col min="9" max="9" width="10.28515625" style="98" customWidth="1"/>
    <col min="12" max="12" width="11.5703125" bestFit="1" customWidth="1"/>
    <col min="13" max="16" width="11.85546875" bestFit="1" customWidth="1"/>
    <col min="17" max="17" width="11.5703125" bestFit="1" customWidth="1"/>
    <col min="18" max="18" width="11.85546875" style="99" bestFit="1" customWidth="1"/>
    <col min="19" max="16384" width="11.42578125" style="99"/>
  </cols>
  <sheetData>
    <row r="1" spans="1:37" ht="15" customHeight="1">
      <c r="A1" s="150" t="s">
        <v>849</v>
      </c>
    </row>
    <row r="2" spans="1:37" ht="15" customHeight="1">
      <c r="A2" s="2" t="s">
        <v>742</v>
      </c>
      <c r="B2" s="2"/>
      <c r="C2" s="138"/>
      <c r="D2" s="138"/>
      <c r="E2" s="138"/>
      <c r="F2" s="138"/>
      <c r="I2" s="139"/>
    </row>
    <row r="3" spans="1:37" ht="18" customHeight="1">
      <c r="A3" s="2" t="s">
        <v>850</v>
      </c>
      <c r="B3" s="117"/>
      <c r="C3" s="117"/>
      <c r="D3" s="117"/>
      <c r="E3" s="117"/>
      <c r="F3" s="117"/>
      <c r="I3" s="139"/>
    </row>
    <row r="4" spans="1:37" s="223" customFormat="1" ht="31.5">
      <c r="A4" s="45"/>
      <c r="B4" s="45"/>
      <c r="C4" s="45" t="s">
        <v>851</v>
      </c>
      <c r="D4" s="45" t="s">
        <v>852</v>
      </c>
      <c r="E4" s="45" t="s">
        <v>853</v>
      </c>
      <c r="F4" s="45" t="s">
        <v>854</v>
      </c>
      <c r="G4" s="45" t="s">
        <v>855</v>
      </c>
      <c r="H4" s="45" t="s">
        <v>786</v>
      </c>
      <c r="I4" s="45" t="s">
        <v>787</v>
      </c>
      <c r="J4"/>
      <c r="K4"/>
      <c r="L4"/>
      <c r="M4"/>
      <c r="N4"/>
      <c r="O4"/>
      <c r="P4"/>
      <c r="Q4"/>
    </row>
    <row r="5" spans="1:37">
      <c r="A5" s="133" t="s">
        <v>750</v>
      </c>
      <c r="B5" s="133"/>
      <c r="C5" s="224"/>
      <c r="D5" s="224"/>
      <c r="E5" s="224"/>
      <c r="F5" s="224"/>
      <c r="G5" s="141"/>
      <c r="H5" s="141"/>
      <c r="I5" s="103"/>
    </row>
    <row r="6" spans="1:37" ht="5.25" customHeight="1">
      <c r="A6" s="132"/>
      <c r="B6" s="132"/>
      <c r="C6" s="224"/>
      <c r="D6" s="224"/>
      <c r="E6" s="224"/>
      <c r="F6" s="224"/>
      <c r="G6" s="141"/>
      <c r="H6" s="141"/>
      <c r="I6" s="103"/>
    </row>
    <row r="7" spans="1:37" ht="15.75">
      <c r="A7" s="225" t="s">
        <v>679</v>
      </c>
      <c r="B7" s="225"/>
      <c r="C7" s="226">
        <f t="shared" ref="C7:H7" si="0">SUM(C9:C14)</f>
        <v>358</v>
      </c>
      <c r="D7" s="226">
        <f t="shared" si="0"/>
        <v>1797</v>
      </c>
      <c r="E7" s="226">
        <f t="shared" si="0"/>
        <v>3123</v>
      </c>
      <c r="F7" s="226">
        <f t="shared" si="0"/>
        <v>4589</v>
      </c>
      <c r="G7" s="105">
        <f t="shared" si="0"/>
        <v>751</v>
      </c>
      <c r="H7" s="105">
        <f t="shared" si="0"/>
        <v>2216</v>
      </c>
      <c r="I7" s="105">
        <f t="shared" ref="I7" si="1">SUM(A7:H7)</f>
        <v>12834</v>
      </c>
    </row>
    <row r="8" spans="1:37" ht="5.25" customHeight="1">
      <c r="A8" s="227"/>
      <c r="B8" s="227"/>
      <c r="C8" s="228"/>
      <c r="D8" s="228"/>
      <c r="E8" s="228"/>
      <c r="F8" s="228"/>
      <c r="G8" s="203"/>
      <c r="H8" s="203"/>
      <c r="I8" s="203"/>
    </row>
    <row r="9" spans="1:37">
      <c r="A9" s="135" t="s">
        <v>716</v>
      </c>
      <c r="B9" s="135"/>
      <c r="C9" s="229">
        <v>28</v>
      </c>
      <c r="D9" s="229">
        <v>198</v>
      </c>
      <c r="E9" s="229">
        <v>639</v>
      </c>
      <c r="F9" s="229">
        <v>1964</v>
      </c>
      <c r="G9" s="107">
        <v>251</v>
      </c>
      <c r="H9" s="107">
        <v>1493</v>
      </c>
      <c r="I9" s="107">
        <f t="shared" ref="I9:I14" si="2">SUM(A9:H9)</f>
        <v>4573</v>
      </c>
    </row>
    <row r="10" spans="1:37">
      <c r="A10" s="135" t="s">
        <v>717</v>
      </c>
      <c r="B10" s="135"/>
      <c r="C10" s="229">
        <v>46</v>
      </c>
      <c r="D10" s="229">
        <v>299</v>
      </c>
      <c r="E10" s="229">
        <v>618</v>
      </c>
      <c r="F10" s="229">
        <v>668</v>
      </c>
      <c r="G10" s="107">
        <v>123</v>
      </c>
      <c r="H10" s="107">
        <v>86</v>
      </c>
      <c r="I10" s="107">
        <f t="shared" si="2"/>
        <v>1840</v>
      </c>
    </row>
    <row r="11" spans="1:37">
      <c r="A11" s="135" t="s">
        <v>752</v>
      </c>
      <c r="B11" s="135"/>
      <c r="C11" s="229">
        <v>131</v>
      </c>
      <c r="D11" s="229">
        <v>752</v>
      </c>
      <c r="E11" s="229">
        <v>1008</v>
      </c>
      <c r="F11" s="229">
        <v>921</v>
      </c>
      <c r="G11" s="107">
        <v>176</v>
      </c>
      <c r="H11" s="107">
        <v>460</v>
      </c>
      <c r="I11" s="107">
        <f t="shared" si="2"/>
        <v>3448</v>
      </c>
    </row>
    <row r="12" spans="1:37">
      <c r="A12" s="135" t="s">
        <v>788</v>
      </c>
      <c r="B12" s="135"/>
      <c r="C12" s="229">
        <v>150</v>
      </c>
      <c r="D12" s="229">
        <v>537</v>
      </c>
      <c r="E12" s="229">
        <v>833</v>
      </c>
      <c r="F12" s="229">
        <v>944</v>
      </c>
      <c r="G12" s="107">
        <v>175</v>
      </c>
      <c r="H12" s="107">
        <v>174</v>
      </c>
      <c r="I12" s="107">
        <f t="shared" si="2"/>
        <v>2813</v>
      </c>
    </row>
    <row r="13" spans="1:37">
      <c r="A13" s="135" t="s">
        <v>720</v>
      </c>
      <c r="B13" s="135"/>
      <c r="C13" s="229">
        <v>1</v>
      </c>
      <c r="D13" s="229">
        <v>1</v>
      </c>
      <c r="E13" s="229">
        <v>7</v>
      </c>
      <c r="F13" s="229">
        <v>25</v>
      </c>
      <c r="G13" s="107">
        <v>4</v>
      </c>
      <c r="H13" s="107">
        <v>3</v>
      </c>
      <c r="I13" s="107">
        <f t="shared" si="2"/>
        <v>41</v>
      </c>
    </row>
    <row r="14" spans="1:37">
      <c r="A14" s="135" t="s">
        <v>721</v>
      </c>
      <c r="B14" s="135"/>
      <c r="C14" s="229">
        <v>2</v>
      </c>
      <c r="D14" s="229">
        <v>10</v>
      </c>
      <c r="E14" s="229">
        <v>18</v>
      </c>
      <c r="F14" s="229">
        <v>67</v>
      </c>
      <c r="G14" s="107">
        <v>22</v>
      </c>
      <c r="H14" s="107">
        <v>0</v>
      </c>
      <c r="I14" s="107">
        <f t="shared" si="2"/>
        <v>119</v>
      </c>
    </row>
    <row r="15" spans="1:37" ht="12.75" customHeight="1">
      <c r="A15" s="227"/>
      <c r="B15" s="227"/>
      <c r="C15" s="229"/>
      <c r="D15" s="229"/>
      <c r="E15" s="229"/>
      <c r="F15" s="229"/>
      <c r="G15" s="107"/>
      <c r="H15" s="107"/>
      <c r="I15" s="107"/>
    </row>
    <row r="16" spans="1:37" ht="15" customHeight="1">
      <c r="A16" s="133" t="s">
        <v>808</v>
      </c>
      <c r="B16" s="133"/>
      <c r="C16" s="133"/>
      <c r="D16" s="133"/>
      <c r="E16" s="133"/>
      <c r="F16" s="133"/>
      <c r="G16" s="141"/>
      <c r="H16" s="141"/>
      <c r="I16" s="103"/>
      <c r="R16"/>
      <c r="S16"/>
      <c r="T16"/>
      <c r="U16"/>
      <c r="V16"/>
      <c r="W16"/>
      <c r="X16"/>
      <c r="Y16"/>
      <c r="Z16"/>
      <c r="AA16"/>
      <c r="AB16"/>
      <c r="AC16"/>
      <c r="AD16"/>
      <c r="AE16"/>
      <c r="AF16"/>
      <c r="AG16"/>
      <c r="AH16"/>
      <c r="AI16"/>
      <c r="AJ16"/>
      <c r="AK16"/>
    </row>
    <row r="17" spans="1:37" ht="5.25" customHeight="1">
      <c r="A17" s="227"/>
      <c r="B17" s="227"/>
      <c r="C17" s="227"/>
      <c r="D17" s="227"/>
      <c r="E17" s="227"/>
      <c r="F17" s="227"/>
      <c r="G17" s="141"/>
      <c r="H17" s="141"/>
      <c r="I17" s="103"/>
      <c r="R17"/>
      <c r="S17"/>
      <c r="T17"/>
      <c r="U17"/>
      <c r="V17"/>
      <c r="W17"/>
      <c r="X17"/>
      <c r="Y17"/>
      <c r="Z17"/>
      <c r="AA17"/>
      <c r="AB17"/>
      <c r="AC17"/>
      <c r="AD17"/>
      <c r="AE17"/>
      <c r="AF17"/>
      <c r="AG17"/>
      <c r="AH17"/>
      <c r="AI17"/>
      <c r="AJ17"/>
      <c r="AK17"/>
    </row>
    <row r="18" spans="1:37" ht="15.75">
      <c r="A18" s="225" t="s">
        <v>680</v>
      </c>
      <c r="B18" s="225"/>
      <c r="C18" s="226">
        <f t="shared" ref="C18:I18" si="3">SUM(C20:C31)</f>
        <v>358</v>
      </c>
      <c r="D18" s="226">
        <f t="shared" si="3"/>
        <v>1797</v>
      </c>
      <c r="E18" s="226">
        <f t="shared" si="3"/>
        <v>3123</v>
      </c>
      <c r="F18" s="226">
        <f t="shared" si="3"/>
        <v>4589</v>
      </c>
      <c r="G18" s="105">
        <f t="shared" si="3"/>
        <v>751</v>
      </c>
      <c r="H18" s="105">
        <f t="shared" si="3"/>
        <v>2216</v>
      </c>
      <c r="I18" s="105">
        <f t="shared" si="3"/>
        <v>12834</v>
      </c>
      <c r="R18"/>
      <c r="S18"/>
      <c r="T18"/>
      <c r="U18"/>
      <c r="V18"/>
      <c r="W18"/>
      <c r="X18"/>
      <c r="Y18"/>
      <c r="Z18"/>
      <c r="AA18"/>
      <c r="AB18"/>
      <c r="AC18"/>
      <c r="AD18"/>
      <c r="AE18"/>
      <c r="AF18"/>
      <c r="AG18"/>
      <c r="AH18"/>
      <c r="AI18"/>
      <c r="AJ18"/>
      <c r="AK18"/>
    </row>
    <row r="19" spans="1:37" ht="5.25" customHeight="1">
      <c r="A19" s="227"/>
      <c r="B19" s="227"/>
      <c r="C19" s="228"/>
      <c r="D19" s="228"/>
      <c r="E19" s="228"/>
      <c r="F19" s="228"/>
      <c r="G19" s="203"/>
      <c r="H19" s="203"/>
      <c r="I19" s="203"/>
      <c r="R19"/>
      <c r="S19"/>
      <c r="T19"/>
      <c r="U19"/>
      <c r="V19"/>
      <c r="W19"/>
      <c r="X19"/>
      <c r="Y19"/>
      <c r="Z19"/>
      <c r="AA19"/>
      <c r="AB19"/>
      <c r="AC19"/>
      <c r="AD19"/>
      <c r="AE19"/>
      <c r="AF19"/>
      <c r="AG19"/>
      <c r="AH19"/>
      <c r="AI19"/>
      <c r="AJ19"/>
      <c r="AK19"/>
    </row>
    <row r="20" spans="1:37">
      <c r="A20" s="135" t="s">
        <v>681</v>
      </c>
      <c r="B20" s="135"/>
      <c r="C20" s="229">
        <v>5</v>
      </c>
      <c r="D20" s="229">
        <v>29</v>
      </c>
      <c r="E20" s="229">
        <v>76</v>
      </c>
      <c r="F20" s="229">
        <v>100</v>
      </c>
      <c r="G20" s="107">
        <v>7</v>
      </c>
      <c r="H20" s="107">
        <v>0</v>
      </c>
      <c r="I20" s="107">
        <f t="shared" ref="I20:I31" si="4">SUM(A20:H20)</f>
        <v>217</v>
      </c>
      <c r="R20"/>
      <c r="S20"/>
      <c r="T20"/>
      <c r="U20"/>
      <c r="V20"/>
      <c r="W20"/>
      <c r="X20"/>
      <c r="Y20"/>
      <c r="Z20"/>
      <c r="AA20"/>
      <c r="AB20"/>
      <c r="AC20"/>
      <c r="AD20"/>
      <c r="AE20"/>
      <c r="AF20"/>
      <c r="AG20"/>
      <c r="AH20"/>
      <c r="AI20"/>
      <c r="AJ20"/>
      <c r="AK20"/>
    </row>
    <row r="21" spans="1:37">
      <c r="A21" s="135" t="s">
        <v>682</v>
      </c>
      <c r="B21" s="135"/>
      <c r="C21" s="229">
        <v>1</v>
      </c>
      <c r="D21" s="229">
        <v>37</v>
      </c>
      <c r="E21" s="229">
        <v>63</v>
      </c>
      <c r="F21" s="229">
        <v>73</v>
      </c>
      <c r="G21" s="107">
        <v>11</v>
      </c>
      <c r="H21" s="107">
        <v>0</v>
      </c>
      <c r="I21" s="107">
        <f t="shared" si="4"/>
        <v>185</v>
      </c>
      <c r="R21"/>
      <c r="S21"/>
      <c r="T21"/>
      <c r="U21"/>
      <c r="V21"/>
      <c r="W21"/>
      <c r="X21"/>
      <c r="Y21"/>
      <c r="Z21"/>
      <c r="AA21"/>
      <c r="AB21"/>
      <c r="AC21"/>
      <c r="AD21"/>
      <c r="AE21"/>
      <c r="AF21"/>
      <c r="AG21"/>
      <c r="AH21"/>
      <c r="AI21"/>
      <c r="AJ21"/>
      <c r="AK21"/>
    </row>
    <row r="22" spans="1:37">
      <c r="A22" s="135" t="s">
        <v>683</v>
      </c>
      <c r="B22" s="135"/>
      <c r="C22" s="229">
        <v>38</v>
      </c>
      <c r="D22" s="229">
        <v>140</v>
      </c>
      <c r="E22" s="229">
        <v>265</v>
      </c>
      <c r="F22" s="229">
        <v>371</v>
      </c>
      <c r="G22" s="107">
        <v>44</v>
      </c>
      <c r="H22" s="107">
        <v>16</v>
      </c>
      <c r="I22" s="107">
        <f t="shared" si="4"/>
        <v>874</v>
      </c>
      <c r="R22"/>
      <c r="S22"/>
      <c r="T22"/>
      <c r="U22"/>
      <c r="V22"/>
      <c r="W22"/>
      <c r="X22"/>
      <c r="Y22"/>
      <c r="Z22"/>
      <c r="AA22"/>
      <c r="AB22"/>
      <c r="AC22"/>
      <c r="AD22"/>
      <c r="AE22"/>
      <c r="AF22"/>
      <c r="AG22"/>
      <c r="AH22"/>
      <c r="AI22"/>
      <c r="AJ22"/>
      <c r="AK22"/>
    </row>
    <row r="23" spans="1:37">
      <c r="A23" s="135" t="s">
        <v>684</v>
      </c>
      <c r="B23" s="135"/>
      <c r="C23" s="229">
        <v>10</v>
      </c>
      <c r="D23" s="229">
        <v>75</v>
      </c>
      <c r="E23" s="229">
        <v>108</v>
      </c>
      <c r="F23" s="229">
        <v>155</v>
      </c>
      <c r="G23" s="107">
        <v>22</v>
      </c>
      <c r="H23" s="107">
        <v>122</v>
      </c>
      <c r="I23" s="107">
        <f t="shared" si="4"/>
        <v>492</v>
      </c>
      <c r="R23"/>
      <c r="S23"/>
      <c r="T23"/>
      <c r="U23"/>
      <c r="V23"/>
      <c r="W23"/>
      <c r="X23"/>
      <c r="Y23"/>
      <c r="Z23"/>
      <c r="AA23"/>
      <c r="AB23"/>
      <c r="AC23"/>
      <c r="AD23"/>
      <c r="AE23"/>
      <c r="AF23"/>
      <c r="AG23"/>
      <c r="AH23"/>
      <c r="AI23"/>
      <c r="AJ23"/>
      <c r="AK23"/>
    </row>
    <row r="24" spans="1:37">
      <c r="A24" s="135" t="s">
        <v>685</v>
      </c>
      <c r="B24" s="135"/>
      <c r="C24" s="229">
        <v>7</v>
      </c>
      <c r="D24" s="229">
        <v>77</v>
      </c>
      <c r="E24" s="229">
        <v>155</v>
      </c>
      <c r="F24" s="229">
        <v>201</v>
      </c>
      <c r="G24" s="107">
        <v>38</v>
      </c>
      <c r="H24" s="107">
        <v>0</v>
      </c>
      <c r="I24" s="107">
        <f t="shared" si="4"/>
        <v>478</v>
      </c>
      <c r="R24"/>
      <c r="S24"/>
      <c r="T24"/>
      <c r="U24"/>
      <c r="V24"/>
      <c r="W24"/>
      <c r="X24"/>
      <c r="Y24"/>
      <c r="Z24"/>
      <c r="AA24"/>
      <c r="AB24"/>
      <c r="AC24"/>
      <c r="AD24"/>
      <c r="AE24"/>
      <c r="AF24"/>
      <c r="AG24"/>
      <c r="AH24"/>
      <c r="AI24"/>
      <c r="AJ24"/>
      <c r="AK24"/>
    </row>
    <row r="25" spans="1:37">
      <c r="A25" s="135" t="s">
        <v>686</v>
      </c>
      <c r="B25" s="135"/>
      <c r="C25" s="229">
        <v>37</v>
      </c>
      <c r="D25" s="229">
        <v>154</v>
      </c>
      <c r="E25" s="229">
        <v>232</v>
      </c>
      <c r="F25" s="229">
        <v>314</v>
      </c>
      <c r="G25" s="107">
        <v>40</v>
      </c>
      <c r="H25" s="107">
        <v>132</v>
      </c>
      <c r="I25" s="107">
        <f t="shared" si="4"/>
        <v>909</v>
      </c>
      <c r="R25"/>
      <c r="S25"/>
      <c r="T25"/>
      <c r="U25"/>
      <c r="V25"/>
      <c r="W25"/>
      <c r="X25"/>
      <c r="Y25"/>
      <c r="Z25"/>
      <c r="AA25"/>
      <c r="AB25"/>
      <c r="AC25"/>
      <c r="AD25"/>
      <c r="AE25"/>
      <c r="AF25"/>
      <c r="AG25"/>
      <c r="AH25"/>
      <c r="AI25"/>
      <c r="AJ25"/>
      <c r="AK25"/>
    </row>
    <row r="26" spans="1:37">
      <c r="A26" s="135" t="s">
        <v>687</v>
      </c>
      <c r="B26" s="135"/>
      <c r="C26" s="229">
        <v>49</v>
      </c>
      <c r="D26" s="229">
        <v>202</v>
      </c>
      <c r="E26" s="229">
        <v>344</v>
      </c>
      <c r="F26" s="229">
        <v>358</v>
      </c>
      <c r="G26" s="107">
        <v>65</v>
      </c>
      <c r="H26" s="107">
        <v>52</v>
      </c>
      <c r="I26" s="107">
        <f t="shared" si="4"/>
        <v>1070</v>
      </c>
      <c r="R26"/>
      <c r="S26"/>
      <c r="T26"/>
      <c r="U26"/>
      <c r="V26"/>
      <c r="W26"/>
      <c r="X26"/>
      <c r="Y26"/>
      <c r="Z26"/>
      <c r="AA26"/>
      <c r="AB26"/>
      <c r="AC26"/>
      <c r="AD26"/>
      <c r="AE26"/>
      <c r="AF26"/>
      <c r="AG26"/>
      <c r="AH26"/>
      <c r="AI26"/>
      <c r="AJ26"/>
      <c r="AK26"/>
    </row>
    <row r="27" spans="1:37">
      <c r="A27" s="135" t="s">
        <v>688</v>
      </c>
      <c r="B27" s="135"/>
      <c r="C27" s="229">
        <v>31</v>
      </c>
      <c r="D27" s="229">
        <v>219</v>
      </c>
      <c r="E27" s="229">
        <v>350</v>
      </c>
      <c r="F27" s="229">
        <v>323</v>
      </c>
      <c r="G27" s="107">
        <v>67</v>
      </c>
      <c r="H27" s="107">
        <v>95</v>
      </c>
      <c r="I27" s="107">
        <f t="shared" si="4"/>
        <v>1085</v>
      </c>
      <c r="R27"/>
      <c r="S27"/>
      <c r="T27"/>
      <c r="U27"/>
      <c r="V27"/>
      <c r="W27"/>
      <c r="X27"/>
      <c r="Y27"/>
      <c r="Z27"/>
      <c r="AA27"/>
      <c r="AB27"/>
      <c r="AC27"/>
      <c r="AD27"/>
      <c r="AE27"/>
      <c r="AF27"/>
      <c r="AG27"/>
      <c r="AH27"/>
      <c r="AI27"/>
      <c r="AJ27"/>
      <c r="AK27"/>
    </row>
    <row r="28" spans="1:37">
      <c r="A28" s="135" t="s">
        <v>689</v>
      </c>
      <c r="B28" s="135"/>
      <c r="C28" s="229">
        <v>7</v>
      </c>
      <c r="D28" s="229">
        <v>66</v>
      </c>
      <c r="E28" s="229">
        <v>130</v>
      </c>
      <c r="F28" s="229">
        <v>172</v>
      </c>
      <c r="G28" s="107">
        <v>24</v>
      </c>
      <c r="H28" s="107">
        <v>64</v>
      </c>
      <c r="I28" s="107">
        <f t="shared" si="4"/>
        <v>463</v>
      </c>
      <c r="R28"/>
      <c r="S28"/>
      <c r="T28"/>
      <c r="U28"/>
      <c r="V28"/>
      <c r="W28"/>
      <c r="X28"/>
      <c r="Y28"/>
      <c r="Z28"/>
      <c r="AA28"/>
      <c r="AB28"/>
      <c r="AC28"/>
      <c r="AD28"/>
      <c r="AE28"/>
      <c r="AF28"/>
      <c r="AG28"/>
      <c r="AH28"/>
      <c r="AI28"/>
      <c r="AJ28"/>
      <c r="AK28"/>
    </row>
    <row r="29" spans="1:37">
      <c r="A29" s="135" t="s">
        <v>690</v>
      </c>
      <c r="B29" s="135"/>
      <c r="C29" s="229">
        <v>12</v>
      </c>
      <c r="D29" s="229">
        <v>113</v>
      </c>
      <c r="E29" s="229">
        <v>274</v>
      </c>
      <c r="F29" s="229">
        <v>227</v>
      </c>
      <c r="G29" s="107">
        <v>55</v>
      </c>
      <c r="H29" s="107">
        <v>57</v>
      </c>
      <c r="I29" s="107">
        <f t="shared" si="4"/>
        <v>738</v>
      </c>
      <c r="R29"/>
      <c r="S29"/>
      <c r="T29"/>
      <c r="U29"/>
      <c r="V29"/>
      <c r="W29"/>
      <c r="X29"/>
      <c r="Y29"/>
      <c r="Z29"/>
      <c r="AA29"/>
      <c r="AB29"/>
      <c r="AC29"/>
      <c r="AD29"/>
      <c r="AE29"/>
      <c r="AF29"/>
      <c r="AG29"/>
      <c r="AH29"/>
      <c r="AI29"/>
      <c r="AJ29"/>
      <c r="AK29"/>
    </row>
    <row r="30" spans="1:37">
      <c r="A30" s="135" t="s">
        <v>691</v>
      </c>
      <c r="B30" s="135"/>
      <c r="C30" s="229">
        <v>17</v>
      </c>
      <c r="D30" s="229">
        <v>276</v>
      </c>
      <c r="E30" s="229">
        <v>312</v>
      </c>
      <c r="F30" s="229">
        <v>341</v>
      </c>
      <c r="G30" s="107">
        <v>80</v>
      </c>
      <c r="H30" s="107">
        <v>333</v>
      </c>
      <c r="I30" s="107">
        <f t="shared" si="4"/>
        <v>1359</v>
      </c>
      <c r="R30"/>
      <c r="S30"/>
      <c r="T30"/>
      <c r="U30"/>
      <c r="V30"/>
      <c r="W30"/>
      <c r="X30"/>
      <c r="Y30"/>
      <c r="Z30"/>
      <c r="AA30"/>
      <c r="AB30"/>
      <c r="AC30"/>
      <c r="AD30"/>
      <c r="AE30"/>
      <c r="AF30"/>
      <c r="AG30"/>
      <c r="AH30"/>
      <c r="AI30"/>
      <c r="AJ30"/>
      <c r="AK30"/>
    </row>
    <row r="31" spans="1:37">
      <c r="A31" s="135" t="s">
        <v>692</v>
      </c>
      <c r="B31" s="135"/>
      <c r="C31" s="229">
        <v>144</v>
      </c>
      <c r="D31" s="229">
        <v>409</v>
      </c>
      <c r="E31" s="229">
        <v>814</v>
      </c>
      <c r="F31" s="229">
        <v>1954</v>
      </c>
      <c r="G31" s="107">
        <v>298</v>
      </c>
      <c r="H31" s="107">
        <v>1345</v>
      </c>
      <c r="I31" s="107">
        <f t="shared" si="4"/>
        <v>4964</v>
      </c>
      <c r="R31"/>
      <c r="S31"/>
      <c r="T31"/>
      <c r="U31"/>
      <c r="V31"/>
      <c r="W31"/>
      <c r="X31"/>
      <c r="Y31"/>
      <c r="Z31"/>
      <c r="AA31"/>
      <c r="AB31"/>
      <c r="AC31"/>
      <c r="AD31"/>
      <c r="AE31"/>
      <c r="AF31"/>
      <c r="AG31"/>
      <c r="AH31"/>
      <c r="AI31"/>
      <c r="AJ31"/>
      <c r="AK31"/>
    </row>
    <row r="32" spans="1:37" s="111" customFormat="1" ht="12.75" customHeight="1">
      <c r="A32" s="227"/>
      <c r="B32" s="227"/>
      <c r="C32" s="229"/>
      <c r="D32" s="229"/>
      <c r="E32" s="229"/>
      <c r="F32" s="229"/>
      <c r="G32" s="107"/>
      <c r="H32" s="107"/>
      <c r="I32" s="107"/>
      <c r="J32"/>
      <c r="K32"/>
      <c r="L32"/>
      <c r="M32"/>
      <c r="N32"/>
      <c r="O32"/>
      <c r="P32"/>
      <c r="Q32"/>
      <c r="R32"/>
      <c r="S32"/>
      <c r="T32"/>
      <c r="U32"/>
      <c r="V32"/>
      <c r="W32"/>
      <c r="X32"/>
      <c r="Y32"/>
      <c r="Z32"/>
      <c r="AA32"/>
      <c r="AB32"/>
      <c r="AC32"/>
      <c r="AD32"/>
      <c r="AE32"/>
      <c r="AF32"/>
      <c r="AG32"/>
      <c r="AH32"/>
      <c r="AI32"/>
      <c r="AJ32"/>
      <c r="AK32"/>
    </row>
    <row r="33" spans="1:37">
      <c r="A33" s="133" t="s">
        <v>756</v>
      </c>
      <c r="B33" s="133"/>
      <c r="C33" s="224"/>
      <c r="D33" s="224"/>
      <c r="E33" s="224"/>
      <c r="F33" s="224"/>
      <c r="G33" s="141"/>
      <c r="H33" s="141"/>
      <c r="I33" s="103"/>
      <c r="R33"/>
      <c r="S33"/>
      <c r="T33"/>
      <c r="U33"/>
      <c r="V33"/>
      <c r="W33"/>
      <c r="X33"/>
      <c r="Y33"/>
      <c r="Z33"/>
      <c r="AA33"/>
      <c r="AB33"/>
      <c r="AC33"/>
      <c r="AD33"/>
      <c r="AE33"/>
      <c r="AF33"/>
      <c r="AG33"/>
      <c r="AH33"/>
      <c r="AI33"/>
      <c r="AJ33"/>
      <c r="AK33"/>
    </row>
    <row r="34" spans="1:37" ht="5.25" customHeight="1">
      <c r="A34" s="132"/>
      <c r="B34" s="132"/>
      <c r="C34" s="224"/>
      <c r="D34" s="224"/>
      <c r="E34" s="224"/>
      <c r="F34" s="224"/>
      <c r="G34" s="141"/>
      <c r="H34" s="141"/>
      <c r="I34" s="103"/>
      <c r="R34"/>
      <c r="S34"/>
      <c r="T34"/>
      <c r="U34"/>
      <c r="V34"/>
      <c r="W34"/>
      <c r="X34"/>
      <c r="Y34"/>
      <c r="Z34"/>
      <c r="AA34"/>
      <c r="AB34"/>
      <c r="AC34"/>
      <c r="AD34"/>
      <c r="AE34"/>
      <c r="AF34"/>
      <c r="AG34"/>
      <c r="AH34"/>
      <c r="AI34"/>
      <c r="AJ34"/>
      <c r="AK34"/>
    </row>
    <row r="35" spans="1:37" ht="15.75">
      <c r="A35" s="225" t="s">
        <v>679</v>
      </c>
      <c r="B35" s="225"/>
      <c r="C35" s="226">
        <f t="shared" ref="C35:I35" si="5">SUM(C37:C43)</f>
        <v>358</v>
      </c>
      <c r="D35" s="226">
        <f t="shared" si="5"/>
        <v>1797</v>
      </c>
      <c r="E35" s="226">
        <f t="shared" si="5"/>
        <v>3123</v>
      </c>
      <c r="F35" s="226">
        <f t="shared" si="5"/>
        <v>4589</v>
      </c>
      <c r="G35" s="105">
        <f t="shared" si="5"/>
        <v>751</v>
      </c>
      <c r="H35" s="105">
        <f t="shared" si="5"/>
        <v>2216</v>
      </c>
      <c r="I35" s="105">
        <f t="shared" si="5"/>
        <v>12834</v>
      </c>
      <c r="R35"/>
      <c r="S35"/>
      <c r="T35"/>
      <c r="U35"/>
      <c r="V35"/>
      <c r="W35"/>
      <c r="X35"/>
      <c r="Y35"/>
      <c r="Z35"/>
      <c r="AA35"/>
      <c r="AB35"/>
      <c r="AC35"/>
      <c r="AD35"/>
      <c r="AE35"/>
      <c r="AF35"/>
      <c r="AG35"/>
      <c r="AH35"/>
      <c r="AI35"/>
      <c r="AJ35"/>
      <c r="AK35"/>
    </row>
    <row r="36" spans="1:37" ht="5.25" customHeight="1">
      <c r="A36" s="227"/>
      <c r="B36" s="227"/>
      <c r="C36" s="228"/>
      <c r="D36" s="228"/>
      <c r="E36" s="228"/>
      <c r="F36" s="228"/>
      <c r="G36" s="203"/>
      <c r="H36" s="203"/>
      <c r="I36" s="203"/>
      <c r="R36"/>
      <c r="S36"/>
      <c r="T36"/>
      <c r="U36"/>
      <c r="V36"/>
      <c r="W36"/>
      <c r="X36"/>
      <c r="Y36"/>
      <c r="Z36"/>
      <c r="AA36"/>
      <c r="AB36"/>
      <c r="AC36"/>
      <c r="AD36"/>
      <c r="AE36"/>
      <c r="AF36"/>
      <c r="AG36"/>
      <c r="AH36"/>
      <c r="AI36"/>
      <c r="AJ36"/>
      <c r="AK36"/>
    </row>
    <row r="37" spans="1:37">
      <c r="A37" s="135" t="s">
        <v>726</v>
      </c>
      <c r="B37" s="135"/>
      <c r="C37" s="229">
        <v>33</v>
      </c>
      <c r="D37" s="229">
        <v>115</v>
      </c>
      <c r="E37" s="229">
        <v>141</v>
      </c>
      <c r="F37" s="229">
        <v>180</v>
      </c>
      <c r="G37" s="107">
        <v>47</v>
      </c>
      <c r="H37" s="107">
        <v>68</v>
      </c>
      <c r="I37" s="107">
        <f t="shared" ref="I37:I43" si="6">SUM(A37:H37)</f>
        <v>584</v>
      </c>
      <c r="R37"/>
      <c r="S37"/>
      <c r="T37"/>
      <c r="U37"/>
      <c r="V37"/>
      <c r="W37"/>
      <c r="X37"/>
      <c r="Y37"/>
      <c r="Z37"/>
      <c r="AA37"/>
      <c r="AB37"/>
      <c r="AC37"/>
      <c r="AD37"/>
      <c r="AE37"/>
      <c r="AF37"/>
      <c r="AG37"/>
      <c r="AH37"/>
      <c r="AI37"/>
      <c r="AJ37"/>
      <c r="AK37"/>
    </row>
    <row r="38" spans="1:37">
      <c r="A38" s="135" t="s">
        <v>727</v>
      </c>
      <c r="B38" s="135"/>
      <c r="C38" s="229">
        <v>9</v>
      </c>
      <c r="D38" s="229">
        <v>79</v>
      </c>
      <c r="E38" s="229">
        <v>116</v>
      </c>
      <c r="F38" s="229">
        <v>150</v>
      </c>
      <c r="G38" s="107">
        <v>26</v>
      </c>
      <c r="H38" s="107">
        <v>70</v>
      </c>
      <c r="I38" s="107">
        <f t="shared" si="6"/>
        <v>450</v>
      </c>
      <c r="R38"/>
      <c r="S38"/>
      <c r="T38"/>
      <c r="U38"/>
      <c r="V38"/>
      <c r="W38"/>
      <c r="X38"/>
      <c r="Y38"/>
      <c r="Z38"/>
      <c r="AA38"/>
      <c r="AB38"/>
      <c r="AC38"/>
      <c r="AD38"/>
      <c r="AE38"/>
      <c r="AF38"/>
      <c r="AG38"/>
      <c r="AH38"/>
      <c r="AI38"/>
      <c r="AJ38"/>
      <c r="AK38"/>
    </row>
    <row r="39" spans="1:37">
      <c r="A39" s="135" t="s">
        <v>728</v>
      </c>
      <c r="B39" s="135"/>
      <c r="C39" s="229">
        <v>18</v>
      </c>
      <c r="D39" s="229">
        <v>114</v>
      </c>
      <c r="E39" s="229">
        <v>209</v>
      </c>
      <c r="F39" s="229">
        <v>260</v>
      </c>
      <c r="G39" s="107">
        <v>35</v>
      </c>
      <c r="H39" s="107">
        <v>147</v>
      </c>
      <c r="I39" s="107">
        <f t="shared" si="6"/>
        <v>783</v>
      </c>
      <c r="R39"/>
      <c r="S39"/>
      <c r="T39"/>
      <c r="U39"/>
      <c r="V39"/>
      <c r="W39"/>
      <c r="X39"/>
      <c r="Y39"/>
      <c r="Z39"/>
      <c r="AA39"/>
      <c r="AB39"/>
      <c r="AC39"/>
      <c r="AD39"/>
      <c r="AE39"/>
      <c r="AF39"/>
      <c r="AG39"/>
      <c r="AH39"/>
      <c r="AI39"/>
      <c r="AJ39"/>
      <c r="AK39"/>
    </row>
    <row r="40" spans="1:37">
      <c r="A40" s="135" t="s">
        <v>729</v>
      </c>
      <c r="B40" s="135"/>
      <c r="C40" s="229">
        <v>27</v>
      </c>
      <c r="D40" s="229">
        <v>202</v>
      </c>
      <c r="E40" s="229">
        <v>348</v>
      </c>
      <c r="F40" s="229">
        <v>482</v>
      </c>
      <c r="G40" s="107">
        <v>70</v>
      </c>
      <c r="H40" s="107">
        <v>266</v>
      </c>
      <c r="I40" s="107">
        <f t="shared" si="6"/>
        <v>1395</v>
      </c>
      <c r="R40"/>
      <c r="S40"/>
      <c r="T40"/>
      <c r="U40"/>
      <c r="V40"/>
      <c r="W40"/>
      <c r="X40"/>
      <c r="Y40"/>
      <c r="Z40"/>
      <c r="AA40"/>
      <c r="AB40"/>
      <c r="AC40"/>
      <c r="AD40"/>
      <c r="AE40"/>
      <c r="AF40"/>
      <c r="AG40"/>
      <c r="AH40"/>
      <c r="AI40"/>
      <c r="AJ40"/>
      <c r="AK40"/>
    </row>
    <row r="41" spans="1:37">
      <c r="A41" s="135" t="s">
        <v>730</v>
      </c>
      <c r="B41" s="135"/>
      <c r="C41" s="229">
        <v>77</v>
      </c>
      <c r="D41" s="229">
        <v>323</v>
      </c>
      <c r="E41" s="229">
        <v>558</v>
      </c>
      <c r="F41" s="229">
        <v>850</v>
      </c>
      <c r="G41" s="107">
        <v>109</v>
      </c>
      <c r="H41" s="107">
        <v>492</v>
      </c>
      <c r="I41" s="107">
        <f t="shared" si="6"/>
        <v>2409</v>
      </c>
      <c r="R41"/>
      <c r="S41"/>
      <c r="T41"/>
      <c r="U41"/>
      <c r="V41"/>
      <c r="W41"/>
      <c r="X41"/>
      <c r="Y41"/>
      <c r="Z41"/>
      <c r="AA41"/>
      <c r="AB41"/>
      <c r="AC41"/>
      <c r="AD41"/>
      <c r="AE41"/>
      <c r="AF41"/>
      <c r="AG41"/>
      <c r="AH41"/>
      <c r="AI41"/>
      <c r="AJ41"/>
      <c r="AK41"/>
    </row>
    <row r="42" spans="1:37">
      <c r="A42" s="135" t="s">
        <v>731</v>
      </c>
      <c r="B42" s="135"/>
      <c r="C42" s="229">
        <v>103</v>
      </c>
      <c r="D42" s="229">
        <v>467</v>
      </c>
      <c r="E42" s="229">
        <v>770</v>
      </c>
      <c r="F42" s="229">
        <v>1126</v>
      </c>
      <c r="G42" s="107">
        <v>197</v>
      </c>
      <c r="H42" s="107">
        <v>637</v>
      </c>
      <c r="I42" s="107">
        <f t="shared" si="6"/>
        <v>3300</v>
      </c>
      <c r="R42"/>
      <c r="S42"/>
      <c r="T42"/>
      <c r="U42"/>
      <c r="V42"/>
      <c r="W42"/>
      <c r="X42"/>
      <c r="Y42"/>
      <c r="Z42"/>
      <c r="AA42"/>
      <c r="AB42"/>
      <c r="AC42"/>
      <c r="AD42"/>
      <c r="AE42"/>
      <c r="AF42"/>
      <c r="AG42"/>
      <c r="AH42"/>
      <c r="AI42"/>
      <c r="AJ42"/>
      <c r="AK42"/>
    </row>
    <row r="43" spans="1:37" ht="14.25" customHeight="1">
      <c r="A43" s="135" t="s">
        <v>757</v>
      </c>
      <c r="B43" s="135"/>
      <c r="C43" s="229">
        <v>91</v>
      </c>
      <c r="D43" s="229">
        <v>497</v>
      </c>
      <c r="E43" s="229">
        <v>981</v>
      </c>
      <c r="F43" s="229">
        <v>1541</v>
      </c>
      <c r="G43" s="107">
        <v>267</v>
      </c>
      <c r="H43" s="107">
        <v>536</v>
      </c>
      <c r="I43" s="107">
        <f t="shared" si="6"/>
        <v>3913</v>
      </c>
      <c r="R43"/>
      <c r="S43"/>
      <c r="T43"/>
      <c r="U43"/>
      <c r="V43"/>
      <c r="W43"/>
      <c r="X43"/>
      <c r="Y43"/>
      <c r="Z43"/>
      <c r="AA43"/>
      <c r="AB43"/>
      <c r="AC43"/>
      <c r="AD43"/>
      <c r="AE43"/>
      <c r="AF43"/>
      <c r="AG43"/>
      <c r="AH43"/>
      <c r="AI43"/>
      <c r="AJ43"/>
      <c r="AK43"/>
    </row>
    <row r="44" spans="1:37" s="111" customFormat="1" ht="12.75" customHeight="1">
      <c r="A44" s="227"/>
      <c r="B44" s="227"/>
      <c r="C44" s="229"/>
      <c r="D44" s="229"/>
      <c r="E44" s="229"/>
      <c r="F44" s="229"/>
      <c r="G44" s="107"/>
      <c r="H44" s="107"/>
      <c r="I44" s="107"/>
      <c r="J44"/>
      <c r="K44"/>
      <c r="L44"/>
      <c r="M44"/>
      <c r="N44"/>
      <c r="O44"/>
      <c r="P44"/>
      <c r="Q44"/>
      <c r="R44"/>
      <c r="S44"/>
      <c r="T44"/>
      <c r="U44"/>
      <c r="V44"/>
      <c r="W44"/>
      <c r="X44"/>
      <c r="Y44"/>
      <c r="Z44"/>
      <c r="AA44"/>
      <c r="AB44"/>
      <c r="AC44"/>
      <c r="AD44"/>
      <c r="AE44"/>
      <c r="AF44"/>
      <c r="AG44"/>
      <c r="AH44"/>
      <c r="AI44"/>
      <c r="AJ44"/>
      <c r="AK44"/>
    </row>
    <row r="45" spans="1:37">
      <c r="A45" s="133" t="s">
        <v>758</v>
      </c>
      <c r="B45" s="133"/>
      <c r="C45" s="224"/>
      <c r="D45" s="224"/>
      <c r="E45" s="224"/>
      <c r="F45" s="224"/>
      <c r="G45" s="141"/>
      <c r="H45" s="141"/>
      <c r="I45" s="103"/>
      <c r="R45"/>
      <c r="S45"/>
      <c r="T45"/>
      <c r="U45"/>
      <c r="V45"/>
      <c r="W45"/>
      <c r="X45"/>
      <c r="Y45"/>
      <c r="Z45"/>
      <c r="AA45"/>
      <c r="AB45"/>
      <c r="AC45"/>
      <c r="AD45"/>
      <c r="AE45"/>
      <c r="AF45"/>
      <c r="AG45"/>
      <c r="AH45"/>
      <c r="AI45"/>
      <c r="AJ45"/>
      <c r="AK45"/>
    </row>
    <row r="46" spans="1:37" ht="5.25" customHeight="1">
      <c r="A46" s="132"/>
      <c r="B46" s="132"/>
      <c r="C46" s="224"/>
      <c r="D46" s="224"/>
      <c r="E46" s="224"/>
      <c r="F46" s="224"/>
      <c r="G46" s="141"/>
      <c r="H46" s="141"/>
      <c r="I46" s="103"/>
      <c r="R46"/>
      <c r="S46"/>
      <c r="T46"/>
      <c r="U46"/>
      <c r="V46"/>
      <c r="W46"/>
      <c r="X46"/>
      <c r="Y46"/>
      <c r="Z46"/>
      <c r="AA46"/>
      <c r="AB46"/>
      <c r="AC46"/>
      <c r="AD46"/>
      <c r="AE46"/>
      <c r="AF46"/>
      <c r="AG46"/>
      <c r="AH46"/>
      <c r="AI46"/>
      <c r="AJ46"/>
      <c r="AK46"/>
    </row>
    <row r="47" spans="1:37" ht="15.75">
      <c r="A47" s="225" t="s">
        <v>679</v>
      </c>
      <c r="B47" s="225"/>
      <c r="C47" s="226">
        <f t="shared" ref="C47:I47" si="7">SUM(C49:C50)</f>
        <v>358</v>
      </c>
      <c r="D47" s="226">
        <f t="shared" si="7"/>
        <v>1797</v>
      </c>
      <c r="E47" s="226">
        <f t="shared" si="7"/>
        <v>3123</v>
      </c>
      <c r="F47" s="226">
        <f t="shared" si="7"/>
        <v>4589</v>
      </c>
      <c r="G47" s="105">
        <f t="shared" si="7"/>
        <v>751</v>
      </c>
      <c r="H47" s="105">
        <f t="shared" si="7"/>
        <v>2216</v>
      </c>
      <c r="I47" s="105">
        <f t="shared" si="7"/>
        <v>12834</v>
      </c>
      <c r="R47"/>
      <c r="S47"/>
      <c r="T47"/>
      <c r="U47"/>
      <c r="V47"/>
      <c r="W47"/>
      <c r="X47"/>
      <c r="Y47"/>
      <c r="Z47"/>
      <c r="AA47"/>
      <c r="AB47"/>
      <c r="AC47"/>
      <c r="AD47"/>
      <c r="AE47"/>
      <c r="AF47"/>
      <c r="AG47"/>
      <c r="AH47"/>
      <c r="AI47"/>
      <c r="AJ47"/>
      <c r="AK47"/>
    </row>
    <row r="48" spans="1:37" ht="5.25" customHeight="1">
      <c r="A48" s="227"/>
      <c r="B48" s="227"/>
      <c r="C48" s="228"/>
      <c r="D48" s="228"/>
      <c r="E48" s="228"/>
      <c r="F48" s="228"/>
      <c r="G48" s="203"/>
      <c r="H48" s="203"/>
      <c r="I48" s="203"/>
      <c r="R48"/>
      <c r="S48"/>
      <c r="T48"/>
      <c r="U48"/>
      <c r="V48"/>
      <c r="W48"/>
      <c r="X48"/>
      <c r="Y48"/>
      <c r="Z48"/>
      <c r="AA48"/>
      <c r="AB48"/>
      <c r="AC48"/>
      <c r="AD48"/>
      <c r="AE48"/>
      <c r="AF48"/>
      <c r="AG48"/>
      <c r="AH48"/>
      <c r="AI48"/>
      <c r="AJ48"/>
      <c r="AK48"/>
    </row>
    <row r="49" spans="1:37">
      <c r="A49" s="135" t="s">
        <v>737</v>
      </c>
      <c r="B49" s="135"/>
      <c r="C49" s="229">
        <v>137</v>
      </c>
      <c r="D49" s="229">
        <v>655</v>
      </c>
      <c r="E49" s="229">
        <v>1224</v>
      </c>
      <c r="F49" s="229">
        <v>1623</v>
      </c>
      <c r="G49" s="107">
        <v>290</v>
      </c>
      <c r="H49" s="107">
        <v>759</v>
      </c>
      <c r="I49" s="107">
        <f>SUM(C49:H49)</f>
        <v>4688</v>
      </c>
      <c r="R49"/>
      <c r="S49"/>
      <c r="T49"/>
      <c r="U49"/>
      <c r="V49"/>
      <c r="W49"/>
      <c r="X49"/>
      <c r="Y49"/>
      <c r="Z49"/>
      <c r="AA49"/>
      <c r="AB49"/>
      <c r="AC49"/>
      <c r="AD49"/>
      <c r="AE49"/>
      <c r="AF49"/>
      <c r="AG49"/>
      <c r="AH49"/>
      <c r="AI49"/>
      <c r="AJ49"/>
      <c r="AK49"/>
    </row>
    <row r="50" spans="1:37">
      <c r="A50" s="135" t="s">
        <v>738</v>
      </c>
      <c r="B50" s="135"/>
      <c r="C50" s="229">
        <v>221</v>
      </c>
      <c r="D50" s="229">
        <v>1142</v>
      </c>
      <c r="E50" s="229">
        <v>1899</v>
      </c>
      <c r="F50" s="229">
        <v>2966</v>
      </c>
      <c r="G50" s="107">
        <v>461</v>
      </c>
      <c r="H50" s="107">
        <v>1457</v>
      </c>
      <c r="I50" s="107">
        <f>SUM(C50:H50)</f>
        <v>8146</v>
      </c>
      <c r="R50"/>
      <c r="S50"/>
      <c r="T50"/>
      <c r="U50"/>
      <c r="V50"/>
      <c r="W50"/>
      <c r="X50"/>
      <c r="Y50"/>
      <c r="Z50"/>
      <c r="AA50"/>
      <c r="AB50"/>
      <c r="AC50"/>
      <c r="AD50"/>
      <c r="AE50"/>
      <c r="AF50"/>
      <c r="AG50"/>
      <c r="AH50"/>
      <c r="AI50"/>
      <c r="AJ50"/>
      <c r="AK50"/>
    </row>
    <row r="51" spans="1:37">
      <c r="A51" s="45"/>
      <c r="B51" s="45"/>
      <c r="C51" s="45"/>
      <c r="D51" s="45"/>
      <c r="E51" s="45"/>
      <c r="F51" s="45"/>
      <c r="G51" s="45"/>
      <c r="H51" s="45"/>
      <c r="I51" s="45"/>
      <c r="R51"/>
      <c r="S51"/>
      <c r="T51"/>
      <c r="U51"/>
      <c r="V51"/>
      <c r="W51"/>
      <c r="X51"/>
      <c r="Y51"/>
      <c r="Z51"/>
      <c r="AA51"/>
      <c r="AB51"/>
      <c r="AC51"/>
      <c r="AD51"/>
      <c r="AE51"/>
      <c r="AF51"/>
      <c r="AG51"/>
      <c r="AH51"/>
      <c r="AI51"/>
      <c r="AJ51"/>
      <c r="AK51"/>
    </row>
    <row r="52" spans="1:37">
      <c r="A52" s="28" t="s">
        <v>693</v>
      </c>
    </row>
    <row r="53" spans="1:37">
      <c r="A53" s="28"/>
      <c r="B53" s="62"/>
    </row>
    <row r="54" spans="1:37">
      <c r="A54" s="28" t="s">
        <v>664</v>
      </c>
      <c r="B54" s="62"/>
    </row>
    <row r="55" spans="1:37">
      <c r="A55" s="112" t="s">
        <v>761</v>
      </c>
      <c r="B55" s="230"/>
      <c r="C55" s="99"/>
      <c r="D55" s="99"/>
      <c r="E55" s="99"/>
      <c r="F55" s="99"/>
      <c r="G55" s="99"/>
      <c r="H55" s="99"/>
      <c r="I55" s="99"/>
    </row>
    <row r="56" spans="1:37">
      <c r="A56" s="148" t="s">
        <v>856</v>
      </c>
      <c r="B56" s="231"/>
      <c r="C56" s="99"/>
      <c r="D56" s="99"/>
      <c r="E56" s="99"/>
      <c r="F56" s="99"/>
      <c r="G56" s="99"/>
      <c r="H56" s="99"/>
      <c r="I56" s="99"/>
    </row>
    <row r="57" spans="1:37">
      <c r="A57" s="149" t="s">
        <v>857</v>
      </c>
      <c r="B57" s="232"/>
      <c r="C57" s="99"/>
      <c r="D57" s="99"/>
      <c r="E57" s="99"/>
      <c r="F57" s="99"/>
      <c r="G57" s="99"/>
      <c r="H57" s="99"/>
      <c r="I57" s="99"/>
    </row>
    <row r="58" spans="1:37">
      <c r="A58" s="60" t="s">
        <v>858</v>
      </c>
    </row>
    <row r="59" spans="1:37">
      <c r="A59" s="60" t="s">
        <v>793</v>
      </c>
    </row>
  </sheetData>
  <sheetProtection algorithmName="SHA-512" hashValue="KsQKunIp9EvKbY3mOQrqUZJqaP1CIbtq6sRDoH8GN1a6ll2FG8mLuUeeDZ7wtZrNfqgEywoj5Sng4qBPmxu6fQ==" saltValue="UHZnQq1EcsbpqCX5XT3xeQ==" spinCount="100000" sheet="1" objects="1" scenarios="1"/>
  <pageMargins left="0.70866141732283472" right="0.70866141732283472" top="0.78740157480314965" bottom="0.78740157480314965" header="0.31496062992125984" footer="0.31496062992125984"/>
  <pageSetup paperSize="9" scale="87"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3"/>
  <sheetViews>
    <sheetView workbookViewId="0"/>
  </sheetViews>
  <sheetFormatPr baseColWidth="10" defaultRowHeight="15"/>
  <cols>
    <col min="1" max="1" width="33.42578125" style="99" customWidth="1"/>
    <col min="2" max="8" width="13.85546875" style="98" customWidth="1"/>
    <col min="17" max="17" width="3.85546875" customWidth="1"/>
    <col min="25" max="16384" width="11.42578125" style="99"/>
  </cols>
  <sheetData>
    <row r="1" spans="1:24" ht="15.75">
      <c r="A1" s="164" t="s">
        <v>859</v>
      </c>
      <c r="H1"/>
    </row>
    <row r="2" spans="1:24" ht="18.75">
      <c r="A2" s="2" t="s">
        <v>742</v>
      </c>
      <c r="B2" s="138"/>
      <c r="C2" s="138"/>
      <c r="D2" s="138"/>
      <c r="E2" s="233"/>
      <c r="H2" s="139"/>
    </row>
    <row r="3" spans="1:24" ht="19.5">
      <c r="A3" s="2" t="s">
        <v>860</v>
      </c>
      <c r="B3" s="117"/>
      <c r="C3" s="117"/>
      <c r="D3" s="117"/>
      <c r="H3" s="139"/>
    </row>
    <row r="4" spans="1:24" s="100" customFormat="1" ht="45">
      <c r="A4" s="45"/>
      <c r="B4" s="45" t="s">
        <v>861</v>
      </c>
      <c r="C4" s="45" t="s">
        <v>862</v>
      </c>
      <c r="D4" s="45" t="s">
        <v>802</v>
      </c>
      <c r="E4" s="45" t="s">
        <v>804</v>
      </c>
      <c r="F4" s="45" t="s">
        <v>863</v>
      </c>
      <c r="G4" s="45" t="s">
        <v>815</v>
      </c>
      <c r="H4" s="45" t="s">
        <v>787</v>
      </c>
      <c r="I4"/>
      <c r="J4"/>
      <c r="K4"/>
      <c r="L4"/>
      <c r="M4"/>
      <c r="N4"/>
      <c r="O4"/>
      <c r="P4"/>
      <c r="Q4"/>
      <c r="R4"/>
      <c r="S4"/>
      <c r="T4"/>
      <c r="U4"/>
      <c r="V4"/>
      <c r="W4"/>
      <c r="X4"/>
    </row>
    <row r="5" spans="1:24">
      <c r="A5" s="48" t="s">
        <v>750</v>
      </c>
      <c r="B5" s="234"/>
      <c r="C5" s="234"/>
      <c r="D5" s="234"/>
      <c r="E5" s="154"/>
      <c r="F5" s="154"/>
      <c r="G5" s="154"/>
      <c r="H5" s="155"/>
    </row>
    <row r="6" spans="1:24" ht="5.25" customHeight="1">
      <c r="A6" s="48"/>
      <c r="B6" s="234"/>
      <c r="C6" s="234"/>
      <c r="D6" s="234"/>
      <c r="E6" s="154"/>
      <c r="F6" s="154"/>
      <c r="G6" s="154"/>
      <c r="H6" s="155"/>
    </row>
    <row r="7" spans="1:24" ht="15.75">
      <c r="A7" s="65" t="s">
        <v>679</v>
      </c>
      <c r="B7" s="105">
        <f t="shared" ref="B7:G7" si="0">SUM(B9:B14)</f>
        <v>4765</v>
      </c>
      <c r="C7" s="105">
        <f t="shared" si="0"/>
        <v>1719</v>
      </c>
      <c r="D7" s="105">
        <f t="shared" si="0"/>
        <v>567</v>
      </c>
      <c r="E7" s="105">
        <f t="shared" si="0"/>
        <v>656</v>
      </c>
      <c r="F7" s="105">
        <f t="shared" si="0"/>
        <v>5053</v>
      </c>
      <c r="G7" s="105">
        <f t="shared" si="0"/>
        <v>74</v>
      </c>
      <c r="H7" s="105">
        <f>SUM(B7:G7)</f>
        <v>12834</v>
      </c>
    </row>
    <row r="8" spans="1:24" ht="15.75">
      <c r="A8" s="65"/>
      <c r="B8" s="105"/>
      <c r="C8" s="105"/>
      <c r="D8" s="105"/>
      <c r="E8" s="105"/>
      <c r="F8" s="105"/>
      <c r="G8" s="105"/>
      <c r="H8" s="105"/>
    </row>
    <row r="9" spans="1:24">
      <c r="A9" s="50" t="s">
        <v>716</v>
      </c>
      <c r="B9" s="176">
        <v>2189</v>
      </c>
      <c r="C9" s="176">
        <v>589</v>
      </c>
      <c r="D9" s="176">
        <v>264</v>
      </c>
      <c r="E9" s="176">
        <v>284</v>
      </c>
      <c r="F9" s="176">
        <v>1241</v>
      </c>
      <c r="G9" s="176">
        <v>6</v>
      </c>
      <c r="H9" s="176">
        <f t="shared" ref="H9:H14" si="1">SUM(B9:G9)</f>
        <v>4573</v>
      </c>
    </row>
    <row r="10" spans="1:24">
      <c r="A10" s="50" t="s">
        <v>751</v>
      </c>
      <c r="B10" s="176">
        <v>648</v>
      </c>
      <c r="C10" s="176">
        <v>253</v>
      </c>
      <c r="D10" s="176">
        <v>91</v>
      </c>
      <c r="E10" s="176">
        <v>101</v>
      </c>
      <c r="F10" s="176">
        <v>710</v>
      </c>
      <c r="G10" s="176">
        <v>37</v>
      </c>
      <c r="H10" s="176">
        <f t="shared" si="1"/>
        <v>1840</v>
      </c>
    </row>
    <row r="11" spans="1:24">
      <c r="A11" s="50" t="s">
        <v>752</v>
      </c>
      <c r="B11" s="176">
        <v>1076</v>
      </c>
      <c r="C11" s="176">
        <v>561</v>
      </c>
      <c r="D11" s="176">
        <v>122</v>
      </c>
      <c r="E11" s="176">
        <v>132</v>
      </c>
      <c r="F11" s="176">
        <v>1549</v>
      </c>
      <c r="G11" s="176">
        <v>8</v>
      </c>
      <c r="H11" s="176">
        <f t="shared" si="1"/>
        <v>3448</v>
      </c>
    </row>
    <row r="12" spans="1:24">
      <c r="A12" s="50" t="s">
        <v>753</v>
      </c>
      <c r="B12" s="176">
        <v>829</v>
      </c>
      <c r="C12" s="176">
        <v>299</v>
      </c>
      <c r="D12" s="176">
        <v>87</v>
      </c>
      <c r="E12" s="176">
        <v>130</v>
      </c>
      <c r="F12" s="176">
        <v>1448</v>
      </c>
      <c r="G12" s="176">
        <v>20</v>
      </c>
      <c r="H12" s="176">
        <f t="shared" si="1"/>
        <v>2813</v>
      </c>
    </row>
    <row r="13" spans="1:24">
      <c r="A13" s="50" t="s">
        <v>720</v>
      </c>
      <c r="B13" s="176">
        <v>2</v>
      </c>
      <c r="C13" s="176">
        <v>2</v>
      </c>
      <c r="D13" s="176">
        <v>0</v>
      </c>
      <c r="E13" s="176">
        <v>4</v>
      </c>
      <c r="F13" s="176">
        <v>30</v>
      </c>
      <c r="G13" s="176">
        <v>3</v>
      </c>
      <c r="H13" s="176">
        <f t="shared" si="1"/>
        <v>41</v>
      </c>
    </row>
    <row r="14" spans="1:24">
      <c r="A14" s="50" t="s">
        <v>754</v>
      </c>
      <c r="B14" s="176">
        <v>21</v>
      </c>
      <c r="C14" s="176">
        <v>15</v>
      </c>
      <c r="D14" s="176">
        <v>3</v>
      </c>
      <c r="E14" s="176">
        <v>5</v>
      </c>
      <c r="F14" s="176">
        <v>75</v>
      </c>
      <c r="G14" s="176">
        <v>0</v>
      </c>
      <c r="H14" s="176">
        <f t="shared" si="1"/>
        <v>119</v>
      </c>
    </row>
    <row r="15" spans="1:24" s="111" customFormat="1" ht="6" customHeight="1">
      <c r="A15" s="70"/>
      <c r="B15" s="107"/>
      <c r="C15" s="107"/>
      <c r="D15" s="107"/>
      <c r="E15" s="107"/>
      <c r="F15" s="107"/>
      <c r="G15" s="107"/>
      <c r="H15" s="107"/>
      <c r="I15"/>
      <c r="J15"/>
      <c r="K15"/>
      <c r="L15"/>
      <c r="M15"/>
      <c r="N15"/>
      <c r="O15"/>
      <c r="P15"/>
      <c r="Q15"/>
      <c r="R15"/>
      <c r="S15"/>
      <c r="T15"/>
      <c r="U15"/>
      <c r="V15"/>
      <c r="W15"/>
      <c r="X15"/>
    </row>
    <row r="16" spans="1:24" s="111" customFormat="1" ht="6" customHeight="1">
      <c r="A16" s="70"/>
      <c r="B16" s="107"/>
      <c r="C16" s="107"/>
      <c r="D16" s="107"/>
      <c r="E16" s="107"/>
      <c r="F16" s="107"/>
      <c r="G16" s="107"/>
      <c r="H16" s="107"/>
      <c r="I16"/>
      <c r="J16"/>
      <c r="K16"/>
      <c r="L16"/>
      <c r="M16"/>
      <c r="N16"/>
      <c r="O16"/>
      <c r="P16"/>
      <c r="Q16"/>
      <c r="R16"/>
      <c r="S16"/>
      <c r="T16"/>
      <c r="U16"/>
      <c r="V16"/>
      <c r="W16"/>
      <c r="X16"/>
    </row>
    <row r="17" spans="1:8">
      <c r="A17" s="161" t="s">
        <v>864</v>
      </c>
      <c r="B17" s="202"/>
      <c r="C17" s="202"/>
      <c r="D17" s="202"/>
      <c r="E17" s="141"/>
      <c r="F17" s="141"/>
      <c r="G17" s="141"/>
      <c r="H17" s="103"/>
    </row>
    <row r="18" spans="1:8" ht="5.25" customHeight="1">
      <c r="A18" s="161"/>
      <c r="B18" s="202"/>
      <c r="C18" s="202"/>
      <c r="D18" s="202"/>
      <c r="E18" s="141"/>
      <c r="F18" s="141"/>
      <c r="G18" s="141"/>
      <c r="H18" s="103"/>
    </row>
    <row r="19" spans="1:8" ht="15.75">
      <c r="A19" s="65" t="s">
        <v>679</v>
      </c>
      <c r="B19" s="105">
        <f t="shared" ref="B19:G19" si="2">SUM(B21:B26)</f>
        <v>4765</v>
      </c>
      <c r="C19" s="105">
        <f t="shared" si="2"/>
        <v>1719</v>
      </c>
      <c r="D19" s="105">
        <f t="shared" si="2"/>
        <v>567</v>
      </c>
      <c r="E19" s="105">
        <f>SUM(E21:E26)</f>
        <v>656</v>
      </c>
      <c r="F19" s="105">
        <f>SUM(F21:F26)</f>
        <v>5053</v>
      </c>
      <c r="G19" s="105">
        <f t="shared" si="2"/>
        <v>74</v>
      </c>
      <c r="H19" s="105">
        <f t="shared" ref="H19:H26" si="3">SUM(B19:G19)</f>
        <v>12834</v>
      </c>
    </row>
    <row r="20" spans="1:8" ht="15.75">
      <c r="A20" s="65"/>
      <c r="B20" s="105"/>
      <c r="C20" s="105"/>
      <c r="D20" s="105"/>
      <c r="E20" s="105"/>
      <c r="F20" s="105"/>
      <c r="G20" s="105"/>
      <c r="H20" s="105"/>
    </row>
    <row r="21" spans="1:8">
      <c r="A21" s="37" t="s">
        <v>865</v>
      </c>
      <c r="B21" s="176">
        <v>153</v>
      </c>
      <c r="C21" s="176">
        <v>40</v>
      </c>
      <c r="D21" s="176">
        <v>18</v>
      </c>
      <c r="E21" s="176">
        <v>19</v>
      </c>
      <c r="F21" s="176">
        <v>115</v>
      </c>
      <c r="G21" s="176">
        <v>13</v>
      </c>
      <c r="H21" s="176">
        <f t="shared" si="3"/>
        <v>358</v>
      </c>
    </row>
    <row r="22" spans="1:8">
      <c r="A22" s="37" t="s">
        <v>822</v>
      </c>
      <c r="B22" s="176">
        <v>1032</v>
      </c>
      <c r="C22" s="176">
        <v>226</v>
      </c>
      <c r="D22" s="176">
        <v>79</v>
      </c>
      <c r="E22" s="176">
        <v>95</v>
      </c>
      <c r="F22" s="176">
        <v>355</v>
      </c>
      <c r="G22" s="176">
        <v>10</v>
      </c>
      <c r="H22" s="176">
        <f t="shared" si="3"/>
        <v>1797</v>
      </c>
    </row>
    <row r="23" spans="1:8">
      <c r="A23" s="37" t="s">
        <v>823</v>
      </c>
      <c r="B23" s="176">
        <v>1280</v>
      </c>
      <c r="C23" s="176">
        <v>357</v>
      </c>
      <c r="D23" s="176">
        <v>121</v>
      </c>
      <c r="E23" s="176">
        <v>146</v>
      </c>
      <c r="F23" s="176">
        <v>1195</v>
      </c>
      <c r="G23" s="176">
        <v>24</v>
      </c>
      <c r="H23" s="176">
        <f t="shared" si="3"/>
        <v>3123</v>
      </c>
    </row>
    <row r="24" spans="1:8">
      <c r="A24" s="37" t="s">
        <v>824</v>
      </c>
      <c r="B24" s="176">
        <v>1242</v>
      </c>
      <c r="C24" s="176">
        <v>297</v>
      </c>
      <c r="D24" s="176">
        <v>167</v>
      </c>
      <c r="E24" s="176">
        <v>215</v>
      </c>
      <c r="F24" s="176">
        <v>2650</v>
      </c>
      <c r="G24" s="176">
        <v>18</v>
      </c>
      <c r="H24" s="176">
        <f t="shared" si="3"/>
        <v>4589</v>
      </c>
    </row>
    <row r="25" spans="1:8">
      <c r="A25" s="37" t="s">
        <v>825</v>
      </c>
      <c r="B25" s="176">
        <v>81</v>
      </c>
      <c r="C25" s="176">
        <v>24</v>
      </c>
      <c r="D25" s="176">
        <v>28</v>
      </c>
      <c r="E25" s="176">
        <v>23</v>
      </c>
      <c r="F25" s="176">
        <v>591</v>
      </c>
      <c r="G25" s="176">
        <v>4</v>
      </c>
      <c r="H25" s="176">
        <f t="shared" si="3"/>
        <v>751</v>
      </c>
    </row>
    <row r="26" spans="1:8">
      <c r="A26" s="37" t="s">
        <v>826</v>
      </c>
      <c r="B26" s="176">
        <v>977</v>
      </c>
      <c r="C26" s="176">
        <v>775</v>
      </c>
      <c r="D26" s="176">
        <v>154</v>
      </c>
      <c r="E26" s="176">
        <v>158</v>
      </c>
      <c r="F26" s="176">
        <v>147</v>
      </c>
      <c r="G26" s="176">
        <v>5</v>
      </c>
      <c r="H26" s="176">
        <f t="shared" si="3"/>
        <v>2216</v>
      </c>
    </row>
    <row r="27" spans="1:8">
      <c r="A27" s="45"/>
      <c r="B27" s="45"/>
      <c r="C27" s="45"/>
      <c r="D27" s="45"/>
      <c r="E27" s="45"/>
      <c r="F27" s="45"/>
      <c r="G27" s="45"/>
      <c r="H27" s="45"/>
    </row>
    <row r="28" spans="1:8">
      <c r="A28" s="28" t="s">
        <v>693</v>
      </c>
    </row>
    <row r="29" spans="1:8">
      <c r="A29" s="28"/>
    </row>
    <row r="30" spans="1:8">
      <c r="A30" s="28" t="s">
        <v>664</v>
      </c>
    </row>
    <row r="31" spans="1:8">
      <c r="A31" s="112" t="s">
        <v>761</v>
      </c>
    </row>
    <row r="32" spans="1:8">
      <c r="A32" s="148" t="s">
        <v>866</v>
      </c>
    </row>
    <row r="33" spans="1:1">
      <c r="A33" s="149" t="s">
        <v>857</v>
      </c>
    </row>
  </sheetData>
  <sheetProtection algorithmName="SHA-512" hashValue="2vKBclBlKVEKXMmb9kQgi8KoiEXjCkrG2injOPeICeQczmTKB9tnGx+/bemBvelCDIyhKPb9SIXSZQ2swk15YA==" saltValue="MkdqP4K2hjBCWIvyouE0bw==" spinCount="100000" sheet="1" objects="1" scenarios="1"/>
  <pageMargins left="0.70866141732283472" right="0.70866141732283472" top="0.78740157480314965" bottom="0.78740157480314965" header="0.31496062992125984" footer="0.31496062992125984"/>
  <pageSetup paperSize="9" scale="66"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6"/>
  <sheetViews>
    <sheetView workbookViewId="0"/>
  </sheetViews>
  <sheetFormatPr baseColWidth="10" defaultRowHeight="15"/>
  <cols>
    <col min="1" max="1" width="12.42578125" style="99" customWidth="1"/>
    <col min="2" max="2" width="24.42578125" style="99" customWidth="1"/>
    <col min="3" max="3" width="14.140625" style="98" customWidth="1"/>
    <col min="4" max="4" width="13.85546875" style="98" customWidth="1"/>
    <col min="5" max="5" width="10.85546875" style="98" customWidth="1"/>
    <col min="6" max="6" width="14.5703125" style="98" customWidth="1"/>
    <col min="7" max="7" width="14.28515625" style="98" customWidth="1"/>
    <col min="8" max="8" width="10.85546875" style="98" customWidth="1"/>
    <col min="9" max="9" width="12.7109375" bestFit="1" customWidth="1"/>
    <col min="17" max="17" width="2" customWidth="1"/>
    <col min="24" max="16384" width="11.42578125" style="235"/>
  </cols>
  <sheetData>
    <row r="1" spans="1:8" ht="15" customHeight="1">
      <c r="A1" s="150" t="s">
        <v>867</v>
      </c>
    </row>
    <row r="2" spans="1:8" ht="18.75">
      <c r="A2" s="2" t="s">
        <v>742</v>
      </c>
      <c r="B2" s="2"/>
      <c r="C2" s="138"/>
      <c r="D2" s="138"/>
      <c r="E2" s="138"/>
      <c r="F2" s="138"/>
      <c r="G2" s="99"/>
      <c r="H2" s="139"/>
    </row>
    <row r="3" spans="1:8" ht="16.5" customHeight="1">
      <c r="A3" s="2" t="s">
        <v>868</v>
      </c>
      <c r="B3" s="117"/>
      <c r="C3" s="99"/>
      <c r="D3" s="99"/>
      <c r="E3" s="99"/>
      <c r="F3" s="99"/>
      <c r="G3" s="99"/>
      <c r="H3" s="139"/>
    </row>
    <row r="4" spans="1:8" ht="25.5" customHeight="1">
      <c r="A4" s="45"/>
      <c r="B4" s="45"/>
      <c r="C4" s="45" t="s">
        <v>746</v>
      </c>
      <c r="D4" s="45"/>
      <c r="E4" s="45"/>
      <c r="F4" s="560" t="s">
        <v>869</v>
      </c>
      <c r="G4" s="561"/>
      <c r="H4" s="561"/>
    </row>
    <row r="5" spans="1:8" ht="45">
      <c r="A5" s="45"/>
      <c r="B5" s="45"/>
      <c r="C5" s="45" t="s">
        <v>870</v>
      </c>
      <c r="D5" s="45" t="s">
        <v>871</v>
      </c>
      <c r="E5" s="45" t="s">
        <v>787</v>
      </c>
      <c r="F5" s="45" t="s">
        <v>870</v>
      </c>
      <c r="G5" s="45" t="s">
        <v>871</v>
      </c>
      <c r="H5" s="45" t="s">
        <v>787</v>
      </c>
    </row>
    <row r="6" spans="1:8" ht="5.25" customHeight="1">
      <c r="A6" s="236"/>
      <c r="B6" s="236"/>
      <c r="C6" s="237"/>
      <c r="D6" s="237"/>
      <c r="E6" s="237"/>
      <c r="F6" s="237"/>
      <c r="G6" s="237"/>
      <c r="H6" s="237"/>
    </row>
    <row r="7" spans="1:8">
      <c r="A7" s="238" t="s">
        <v>750</v>
      </c>
      <c r="B7" s="239"/>
      <c r="C7" s="240"/>
      <c r="D7" s="240"/>
      <c r="E7" s="240"/>
      <c r="F7" s="240"/>
      <c r="G7" s="240"/>
      <c r="H7" s="241"/>
    </row>
    <row r="8" spans="1:8" ht="5.25" customHeight="1">
      <c r="A8" s="242"/>
      <c r="B8" s="243"/>
      <c r="C8" s="240"/>
      <c r="D8" s="240"/>
      <c r="E8" s="240"/>
      <c r="F8" s="240"/>
      <c r="G8" s="240"/>
      <c r="H8" s="241"/>
    </row>
    <row r="9" spans="1:8" ht="15.75">
      <c r="A9" s="244" t="s">
        <v>679</v>
      </c>
      <c r="B9" s="245"/>
      <c r="C9" s="246">
        <f>SUM(C11:C16)</f>
        <v>6752</v>
      </c>
      <c r="D9" s="246">
        <f>SUM(D11:D16)</f>
        <v>6082</v>
      </c>
      <c r="E9" s="246">
        <f>SUM(C9:D9)</f>
        <v>12834</v>
      </c>
      <c r="F9" s="246">
        <v>882.31561018957348</v>
      </c>
      <c r="G9" s="246">
        <v>29.569056231502795</v>
      </c>
      <c r="H9" s="246">
        <v>478.20118435405954</v>
      </c>
    </row>
    <row r="10" spans="1:8" ht="5.25" customHeight="1">
      <c r="A10" s="37"/>
      <c r="B10" s="50"/>
      <c r="C10" s="229"/>
      <c r="D10" s="229"/>
      <c r="E10" s="229"/>
      <c r="F10" s="229"/>
      <c r="G10" s="229"/>
      <c r="H10" s="229"/>
    </row>
    <row r="11" spans="1:8">
      <c r="A11" s="37" t="s">
        <v>716</v>
      </c>
      <c r="B11" s="50"/>
      <c r="C11" s="229">
        <v>1762</v>
      </c>
      <c r="D11" s="229">
        <v>2811</v>
      </c>
      <c r="E11" s="229">
        <v>4573</v>
      </c>
      <c r="F11" s="229">
        <v>532.7616345062429</v>
      </c>
      <c r="G11" s="229">
        <v>19.575595873354679</v>
      </c>
      <c r="H11" s="229">
        <v>217.30876886070413</v>
      </c>
    </row>
    <row r="12" spans="1:8">
      <c r="A12" s="37" t="s">
        <v>717</v>
      </c>
      <c r="B12" s="50"/>
      <c r="C12" s="229">
        <v>1137</v>
      </c>
      <c r="D12" s="229">
        <v>703</v>
      </c>
      <c r="E12" s="229">
        <v>1840</v>
      </c>
      <c r="F12" s="229">
        <v>745.89533861037819</v>
      </c>
      <c r="G12" s="229">
        <v>76.201991465149362</v>
      </c>
      <c r="H12" s="229">
        <v>490.02880434782611</v>
      </c>
    </row>
    <row r="13" spans="1:8">
      <c r="A13" s="37" t="s">
        <v>752</v>
      </c>
      <c r="B13" s="50"/>
      <c r="C13" s="229">
        <v>1868</v>
      </c>
      <c r="D13" s="229">
        <v>1580</v>
      </c>
      <c r="E13" s="229">
        <v>3448</v>
      </c>
      <c r="F13" s="229">
        <v>1171.8067451820129</v>
      </c>
      <c r="G13" s="229">
        <v>25.682911392405064</v>
      </c>
      <c r="H13" s="229">
        <v>646.61078886310906</v>
      </c>
    </row>
    <row r="14" spans="1:8">
      <c r="A14" s="37" t="s">
        <v>788</v>
      </c>
      <c r="B14" s="50"/>
      <c r="C14" s="229">
        <v>1848</v>
      </c>
      <c r="D14" s="229">
        <v>965</v>
      </c>
      <c r="E14" s="229">
        <v>2813</v>
      </c>
      <c r="F14" s="229">
        <v>1004.8170995670996</v>
      </c>
      <c r="G14" s="229">
        <v>31.262176165803108</v>
      </c>
      <c r="H14" s="229">
        <v>670.83896196231785</v>
      </c>
    </row>
    <row r="15" spans="1:8" ht="13.5" customHeight="1">
      <c r="A15" s="37" t="s">
        <v>720</v>
      </c>
      <c r="B15" s="50"/>
      <c r="C15" s="229">
        <v>35</v>
      </c>
      <c r="D15" s="229">
        <v>6</v>
      </c>
      <c r="E15" s="229">
        <v>41</v>
      </c>
      <c r="F15" s="229">
        <v>726.65714285714284</v>
      </c>
      <c r="G15" s="229">
        <v>24.833333333333332</v>
      </c>
      <c r="H15" s="229">
        <v>623.95121951219517</v>
      </c>
    </row>
    <row r="16" spans="1:8">
      <c r="A16" s="37" t="s">
        <v>721</v>
      </c>
      <c r="B16" s="50"/>
      <c r="C16" s="229">
        <v>102</v>
      </c>
      <c r="D16" s="229">
        <v>17</v>
      </c>
      <c r="E16" s="229">
        <v>119</v>
      </c>
      <c r="F16" s="229">
        <v>973.68627450980387</v>
      </c>
      <c r="G16" s="229">
        <v>20.352941176470587</v>
      </c>
      <c r="H16" s="229">
        <v>837.49579831932772</v>
      </c>
    </row>
    <row r="17" spans="1:8">
      <c r="A17" s="37"/>
      <c r="B17" s="50"/>
      <c r="C17" s="229"/>
      <c r="D17" s="229"/>
      <c r="E17" s="229"/>
      <c r="F17" s="229"/>
      <c r="G17" s="229"/>
      <c r="H17" s="229"/>
    </row>
    <row r="18" spans="1:8">
      <c r="A18" s="238" t="s">
        <v>872</v>
      </c>
      <c r="B18" s="238"/>
      <c r="C18" s="129"/>
      <c r="D18" s="129"/>
      <c r="E18" s="129"/>
      <c r="F18" s="129"/>
      <c r="G18" s="129"/>
      <c r="H18" s="229"/>
    </row>
    <row r="19" spans="1:8" ht="5.25" customHeight="1">
      <c r="A19" s="247"/>
      <c r="B19" s="248"/>
      <c r="C19" s="129"/>
      <c r="D19" s="129"/>
      <c r="E19" s="129"/>
      <c r="F19" s="129"/>
      <c r="G19" s="129"/>
      <c r="H19" s="229"/>
    </row>
    <row r="20" spans="1:8" ht="15.75">
      <c r="A20" s="244" t="s">
        <v>679</v>
      </c>
      <c r="B20" s="245"/>
      <c r="C20" s="249">
        <f>SUM(C22:C27)</f>
        <v>6752</v>
      </c>
      <c r="D20" s="249">
        <f>SUM(D22:D27)</f>
        <v>6082</v>
      </c>
      <c r="E20" s="249">
        <f>SUM(E22:E27)</f>
        <v>12834</v>
      </c>
      <c r="F20" s="246">
        <v>882.31561018957348</v>
      </c>
      <c r="G20" s="249">
        <v>29.569056231502795</v>
      </c>
      <c r="H20" s="246">
        <v>478.20118435405954</v>
      </c>
    </row>
    <row r="21" spans="1:8" ht="5.25" customHeight="1">
      <c r="A21" s="37"/>
      <c r="B21" s="50"/>
      <c r="C21" s="129"/>
      <c r="D21" s="129"/>
      <c r="E21" s="129"/>
      <c r="F21" s="229"/>
      <c r="G21" s="129"/>
      <c r="H21" s="229"/>
    </row>
    <row r="22" spans="1:8">
      <c r="A22" s="37" t="s">
        <v>865</v>
      </c>
      <c r="B22" s="50"/>
      <c r="C22" s="229">
        <v>206</v>
      </c>
      <c r="D22" s="229">
        <v>152</v>
      </c>
      <c r="E22" s="229">
        <v>358</v>
      </c>
      <c r="F22" s="229">
        <v>1049.0679611650485</v>
      </c>
      <c r="G22" s="229">
        <v>22.651315789473685</v>
      </c>
      <c r="H22" s="229">
        <v>613.27094972067039</v>
      </c>
    </row>
    <row r="23" spans="1:8">
      <c r="A23" s="37" t="s">
        <v>822</v>
      </c>
      <c r="B23" s="50"/>
      <c r="C23" s="229">
        <v>841</v>
      </c>
      <c r="D23" s="229">
        <v>956</v>
      </c>
      <c r="E23" s="229">
        <v>1797</v>
      </c>
      <c r="F23" s="229">
        <v>688.87633769322235</v>
      </c>
      <c r="G23" s="229">
        <v>29.767782426778243</v>
      </c>
      <c r="H23" s="229">
        <v>338.2320534223706</v>
      </c>
    </row>
    <row r="24" spans="1:8">
      <c r="A24" s="37" t="s">
        <v>823</v>
      </c>
      <c r="B24" s="50"/>
      <c r="C24" s="229">
        <v>1916</v>
      </c>
      <c r="D24" s="229">
        <v>1207</v>
      </c>
      <c r="E24" s="229">
        <v>3123</v>
      </c>
      <c r="F24" s="229">
        <v>709.18893528183719</v>
      </c>
      <c r="G24" s="229">
        <v>44.661971830985912</v>
      </c>
      <c r="H24" s="229">
        <v>452.35766890810118</v>
      </c>
    </row>
    <row r="25" spans="1:8">
      <c r="A25" s="37" t="s">
        <v>824</v>
      </c>
      <c r="B25" s="50"/>
      <c r="C25" s="229">
        <v>3159</v>
      </c>
      <c r="D25" s="229">
        <v>1430</v>
      </c>
      <c r="E25" s="229">
        <v>4589</v>
      </c>
      <c r="F25" s="229">
        <v>964.55017410572964</v>
      </c>
      <c r="G25" s="229">
        <v>38.574125874125876</v>
      </c>
      <c r="H25" s="229">
        <v>676.00239703639136</v>
      </c>
    </row>
    <row r="26" spans="1:8">
      <c r="A26" s="37" t="s">
        <v>825</v>
      </c>
      <c r="B26" s="50"/>
      <c r="C26" s="229">
        <v>630</v>
      </c>
      <c r="D26" s="229">
        <v>121</v>
      </c>
      <c r="E26" s="229">
        <v>751</v>
      </c>
      <c r="F26" s="229">
        <v>1200.1936507936507</v>
      </c>
      <c r="G26" s="229">
        <v>73.595041322314046</v>
      </c>
      <c r="H26" s="229">
        <v>1018.6777629826897</v>
      </c>
    </row>
    <row r="27" spans="1:8">
      <c r="A27" s="37" t="s">
        <v>826</v>
      </c>
      <c r="B27" s="50"/>
      <c r="C27" s="250">
        <v>0</v>
      </c>
      <c r="D27" s="250">
        <v>2216</v>
      </c>
      <c r="E27" s="250">
        <v>2216</v>
      </c>
      <c r="F27" s="250">
        <v>0</v>
      </c>
      <c r="G27" s="250">
        <v>13.522111913357401</v>
      </c>
      <c r="H27" s="250">
        <v>13.522111913357401</v>
      </c>
    </row>
    <row r="28" spans="1:8">
      <c r="A28" s="37"/>
      <c r="B28" s="50"/>
      <c r="C28" s="229"/>
      <c r="D28" s="229"/>
      <c r="E28" s="229"/>
      <c r="F28" s="229"/>
      <c r="G28" s="229"/>
      <c r="H28" s="229"/>
    </row>
    <row r="29" spans="1:8">
      <c r="A29" s="238" t="s">
        <v>756</v>
      </c>
      <c r="B29" s="238"/>
      <c r="C29" s="129"/>
      <c r="D29" s="129"/>
      <c r="E29" s="129"/>
      <c r="F29" s="129"/>
      <c r="G29" s="129"/>
      <c r="H29" s="229"/>
    </row>
    <row r="30" spans="1:8" ht="5.25" customHeight="1">
      <c r="A30" s="247"/>
      <c r="B30" s="248"/>
      <c r="C30" s="129"/>
      <c r="D30" s="129"/>
      <c r="E30" s="129"/>
      <c r="F30" s="129"/>
      <c r="G30" s="129"/>
      <c r="H30" s="229"/>
    </row>
    <row r="31" spans="1:8" ht="15.75">
      <c r="A31" s="244" t="s">
        <v>679</v>
      </c>
      <c r="B31" s="245"/>
      <c r="C31" s="246">
        <f>SUM(C33:C39)</f>
        <v>6752</v>
      </c>
      <c r="D31" s="246">
        <f>SUM(D33:D39)</f>
        <v>6082</v>
      </c>
      <c r="E31" s="246">
        <f>SUM(E33:E39)</f>
        <v>12834</v>
      </c>
      <c r="F31" s="246">
        <v>882.31561018957348</v>
      </c>
      <c r="G31" s="246">
        <v>29.569056231502795</v>
      </c>
      <c r="H31" s="246">
        <v>478.20118435405954</v>
      </c>
    </row>
    <row r="32" spans="1:8" ht="5.25" customHeight="1">
      <c r="A32" s="37"/>
      <c r="B32" s="50"/>
      <c r="C32" s="229"/>
      <c r="D32" s="229"/>
      <c r="E32" s="229"/>
      <c r="F32" s="229"/>
      <c r="G32" s="229"/>
      <c r="H32" s="229"/>
    </row>
    <row r="33" spans="1:8">
      <c r="A33" s="37" t="s">
        <v>726</v>
      </c>
      <c r="B33" s="50"/>
      <c r="C33" s="229">
        <v>372</v>
      </c>
      <c r="D33" s="229">
        <v>212</v>
      </c>
      <c r="E33" s="229">
        <v>584</v>
      </c>
      <c r="F33" s="229">
        <v>626.67741935483866</v>
      </c>
      <c r="G33" s="229">
        <v>44.556603773584904</v>
      </c>
      <c r="H33" s="229">
        <v>415.35958904109589</v>
      </c>
    </row>
    <row r="34" spans="1:8">
      <c r="A34" s="37" t="s">
        <v>727</v>
      </c>
      <c r="B34" s="50"/>
      <c r="C34" s="229">
        <v>239</v>
      </c>
      <c r="D34" s="229">
        <v>211</v>
      </c>
      <c r="E34" s="229">
        <v>450</v>
      </c>
      <c r="F34" s="229">
        <v>577.43096234309621</v>
      </c>
      <c r="G34" s="229">
        <v>30.800947867298579</v>
      </c>
      <c r="H34" s="229">
        <v>321.12222222222221</v>
      </c>
    </row>
    <row r="35" spans="1:8">
      <c r="A35" s="37" t="s">
        <v>728</v>
      </c>
      <c r="B35" s="50"/>
      <c r="C35" s="229">
        <v>336</v>
      </c>
      <c r="D35" s="229">
        <v>447</v>
      </c>
      <c r="E35" s="229">
        <v>783</v>
      </c>
      <c r="F35" s="229">
        <v>576.36904761904759</v>
      </c>
      <c r="G35" s="229">
        <v>37.340044742729305</v>
      </c>
      <c r="H35" s="229">
        <v>268.64750957854409</v>
      </c>
    </row>
    <row r="36" spans="1:8">
      <c r="A36" s="37" t="s">
        <v>729</v>
      </c>
      <c r="B36" s="50"/>
      <c r="C36" s="229">
        <v>632</v>
      </c>
      <c r="D36" s="229">
        <v>763</v>
      </c>
      <c r="E36" s="229">
        <v>1395</v>
      </c>
      <c r="F36" s="229">
        <v>505.73575949367091</v>
      </c>
      <c r="G36" s="229">
        <v>33.756225425950198</v>
      </c>
      <c r="H36" s="229">
        <v>247.58494623655915</v>
      </c>
    </row>
    <row r="37" spans="1:8">
      <c r="A37" s="37" t="s">
        <v>730</v>
      </c>
      <c r="B37" s="50"/>
      <c r="C37" s="229">
        <v>1059</v>
      </c>
      <c r="D37" s="229">
        <v>1350</v>
      </c>
      <c r="E37" s="229">
        <v>2409</v>
      </c>
      <c r="F37" s="229">
        <v>668.99622285174689</v>
      </c>
      <c r="G37" s="229">
        <v>26.377777777777776</v>
      </c>
      <c r="H37" s="229">
        <v>308.87380655873807</v>
      </c>
    </row>
    <row r="38" spans="1:8">
      <c r="A38" s="37" t="s">
        <v>731</v>
      </c>
      <c r="B38" s="50"/>
      <c r="C38" s="229">
        <v>1647</v>
      </c>
      <c r="D38" s="229">
        <v>1653</v>
      </c>
      <c r="E38" s="229">
        <v>3300</v>
      </c>
      <c r="F38" s="229">
        <v>798.82877959927146</v>
      </c>
      <c r="G38" s="229">
        <v>29.228675136116152</v>
      </c>
      <c r="H38" s="229">
        <v>413.32909090909089</v>
      </c>
    </row>
    <row r="39" spans="1:8">
      <c r="A39" s="37" t="s">
        <v>757</v>
      </c>
      <c r="B39" s="50"/>
      <c r="C39" s="229">
        <v>2467</v>
      </c>
      <c r="D39" s="229">
        <v>1446</v>
      </c>
      <c r="E39" s="229">
        <v>3913</v>
      </c>
      <c r="F39" s="229">
        <v>1235.8500202675314</v>
      </c>
      <c r="G39" s="229">
        <v>25.948824343015215</v>
      </c>
      <c r="H39" s="229">
        <v>788.74623051367234</v>
      </c>
    </row>
    <row r="40" spans="1:8">
      <c r="A40" s="37"/>
      <c r="B40" s="50"/>
      <c r="C40" s="229"/>
      <c r="D40" s="229"/>
      <c r="E40" s="229"/>
      <c r="F40" s="229"/>
      <c r="G40" s="229"/>
      <c r="H40" s="229"/>
    </row>
    <row r="41" spans="1:8">
      <c r="A41" s="238" t="s">
        <v>758</v>
      </c>
      <c r="B41" s="238"/>
      <c r="C41" s="129"/>
      <c r="D41" s="129"/>
      <c r="E41" s="129"/>
      <c r="F41" s="129"/>
      <c r="G41" s="129"/>
      <c r="H41" s="229"/>
    </row>
    <row r="42" spans="1:8" ht="5.25" customHeight="1">
      <c r="A42" s="247"/>
      <c r="B42" s="247"/>
      <c r="C42" s="129"/>
      <c r="D42" s="129"/>
      <c r="E42" s="129"/>
      <c r="F42" s="129"/>
      <c r="G42" s="129"/>
      <c r="H42" s="229"/>
    </row>
    <row r="43" spans="1:8" ht="15.75">
      <c r="A43" s="244" t="s">
        <v>679</v>
      </c>
      <c r="B43" s="245"/>
      <c r="C43" s="246">
        <f>SUM(C45:C46)</f>
        <v>6752</v>
      </c>
      <c r="D43" s="246">
        <f>SUM(D45:D46)</f>
        <v>6082</v>
      </c>
      <c r="E43" s="246">
        <f>SUM(E45:E46)</f>
        <v>12834</v>
      </c>
      <c r="F43" s="246">
        <v>882.31561018957348</v>
      </c>
      <c r="G43" s="246">
        <v>29.569056231502795</v>
      </c>
      <c r="H43" s="246">
        <v>478.20118435405954</v>
      </c>
    </row>
    <row r="44" spans="1:8" ht="5.25" customHeight="1">
      <c r="A44" s="17"/>
      <c r="B44" s="18"/>
      <c r="C44" s="251"/>
      <c r="D44" s="251"/>
      <c r="E44" s="251"/>
      <c r="F44" s="251"/>
      <c r="G44" s="251"/>
      <c r="H44" s="251"/>
    </row>
    <row r="45" spans="1:8">
      <c r="A45" s="37" t="s">
        <v>737</v>
      </c>
      <c r="B45" s="50"/>
      <c r="C45" s="229">
        <v>2480</v>
      </c>
      <c r="D45" s="229">
        <v>2208</v>
      </c>
      <c r="E45" s="229">
        <v>4688</v>
      </c>
      <c r="F45" s="229">
        <v>676.32056451612902</v>
      </c>
      <c r="G45" s="229">
        <v>32.941576086956523</v>
      </c>
      <c r="H45" s="229">
        <v>373.29564846416383</v>
      </c>
    </row>
    <row r="46" spans="1:8">
      <c r="A46" s="37" t="s">
        <v>738</v>
      </c>
      <c r="B46" s="50"/>
      <c r="C46" s="229">
        <v>4272</v>
      </c>
      <c r="D46" s="229">
        <v>3874</v>
      </c>
      <c r="E46" s="229">
        <v>8146</v>
      </c>
      <c r="F46" s="229">
        <v>1001.9007490636704</v>
      </c>
      <c r="G46" s="229">
        <v>27.646876613319566</v>
      </c>
      <c r="H46" s="229">
        <v>538.57402406088875</v>
      </c>
    </row>
    <row r="47" spans="1:8">
      <c r="A47" s="45"/>
      <c r="B47" s="45"/>
      <c r="C47" s="45"/>
      <c r="D47" s="45"/>
      <c r="E47" s="45"/>
      <c r="F47" s="45"/>
      <c r="G47" s="45"/>
      <c r="H47" s="45"/>
    </row>
    <row r="48" spans="1:8">
      <c r="A48" s="28" t="s">
        <v>693</v>
      </c>
      <c r="B48" s="28"/>
      <c r="C48" s="252"/>
      <c r="D48" s="252"/>
      <c r="E48" s="252"/>
      <c r="F48" s="252"/>
      <c r="G48" s="252"/>
      <c r="H48" s="252"/>
    </row>
    <row r="49" spans="1:8">
      <c r="A49" s="235"/>
      <c r="B49" s="28"/>
      <c r="C49" s="252"/>
      <c r="D49" s="252"/>
      <c r="E49" s="252"/>
      <c r="F49" s="252"/>
      <c r="G49" s="252"/>
      <c r="H49" s="252"/>
    </row>
    <row r="50" spans="1:8">
      <c r="A50" s="28" t="s">
        <v>664</v>
      </c>
      <c r="B50" s="28"/>
      <c r="C50" s="252"/>
      <c r="D50" s="252"/>
      <c r="E50" s="252"/>
      <c r="F50" s="252"/>
      <c r="G50" s="252"/>
      <c r="H50" s="252"/>
    </row>
    <row r="51" spans="1:8">
      <c r="A51" s="112" t="s">
        <v>761</v>
      </c>
      <c r="B51" s="28"/>
      <c r="C51" s="252"/>
      <c r="D51" s="252"/>
      <c r="E51" s="252"/>
      <c r="F51" s="252"/>
      <c r="G51" s="252"/>
      <c r="H51" s="252"/>
    </row>
    <row r="52" spans="1:8">
      <c r="A52" s="148" t="s">
        <v>873</v>
      </c>
      <c r="B52" s="149"/>
      <c r="C52" s="252"/>
      <c r="D52" s="252"/>
      <c r="E52" s="252"/>
      <c r="F52" s="252"/>
      <c r="G52" s="252"/>
      <c r="H52" s="252"/>
    </row>
    <row r="53" spans="1:8">
      <c r="A53" s="149" t="s">
        <v>874</v>
      </c>
      <c r="B53" s="28"/>
      <c r="C53" s="252"/>
      <c r="D53" s="252"/>
      <c r="E53" s="252"/>
      <c r="F53" s="252"/>
      <c r="G53" s="252"/>
      <c r="H53" s="252"/>
    </row>
    <row r="54" spans="1:8">
      <c r="A54" s="60" t="s">
        <v>875</v>
      </c>
      <c r="B54" s="235"/>
      <c r="C54" s="252"/>
      <c r="D54" s="252"/>
      <c r="E54" s="252"/>
      <c r="F54" s="252"/>
      <c r="G54" s="252"/>
      <c r="H54" s="252"/>
    </row>
    <row r="55" spans="1:8">
      <c r="A55" s="235"/>
      <c r="B55" s="235"/>
      <c r="C55" s="252"/>
      <c r="D55" s="252"/>
      <c r="E55" s="252"/>
      <c r="F55" s="252"/>
      <c r="G55" s="252"/>
      <c r="H55" s="252"/>
    </row>
    <row r="56" spans="1:8">
      <c r="A56" s="235"/>
      <c r="B56" s="235"/>
      <c r="C56" s="252"/>
      <c r="D56" s="252"/>
      <c r="E56" s="252"/>
      <c r="F56" s="252"/>
      <c r="G56" s="252"/>
      <c r="H56" s="252"/>
    </row>
  </sheetData>
  <sheetProtection algorithmName="SHA-512" hashValue="IqaYLj0c8w4UXzcH+4/sdulDuPiq9BKuS1rvgk4ZqcFc8XsEH6AE7/lr7GTo7ol9KFM0F6N2fLM6xbo8rQxaLw==" saltValue="jvecq6MSaBrcUsIeYPv3Uw==" spinCount="100000" sheet="1" objects="1" scenarios="1"/>
  <mergeCells count="1">
    <mergeCell ref="F4:H4"/>
  </mergeCells>
  <pageMargins left="0.70866141732283472" right="0.70866141732283472" top="0.78740157480314965" bottom="0.78740157480314965" header="0.31496062992125984" footer="0.31496062992125984"/>
  <pageSetup paperSize="9" scale="75"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
  <sheetViews>
    <sheetView workbookViewId="0">
      <selection sqref="A1:C1"/>
    </sheetView>
  </sheetViews>
  <sheetFormatPr baseColWidth="10" defaultRowHeight="15"/>
  <sheetData>
    <row r="1" spans="1:3" ht="18.75">
      <c r="A1" s="558" t="s">
        <v>2</v>
      </c>
      <c r="B1" s="559"/>
      <c r="C1" s="559"/>
    </row>
  </sheetData>
  <sheetProtection algorithmName="SHA-512" hashValue="dF5ddGJEV0hd1Wy5074DAujp6PvusW3p9xfGKZGdhph3J8IHn4OHB9vIs6DHgu0TR9SSJY2cdqdZ9Voe5eCwKw==" saltValue="yH8lcGYyhsYEpxgbm++5/A==" spinCount="100000" sheet="1" objects="1" scenarios="1"/>
  <mergeCells count="1">
    <mergeCell ref="A1:C1"/>
  </mergeCells>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workbookViewId="0">
      <selection activeCell="J7" sqref="J7"/>
    </sheetView>
  </sheetViews>
  <sheetFormatPr baseColWidth="10" defaultRowHeight="15"/>
  <sheetData>
    <row r="1" spans="10:10">
      <c r="J1" s="1" t="s">
        <v>0</v>
      </c>
    </row>
    <row r="47" spans="1:1">
      <c r="A47" s="1" t="s">
        <v>0</v>
      </c>
    </row>
  </sheetData>
  <sheetProtection algorithmName="SHA-512" hashValue="L5GxkckQUtsqXWKPkuKRzZwKptZcm1HqCgS8eqJJCcc4CvKRFygJojsHxsiW8ZeZWZyBguMJVg1i/wRbKBAM+Q==" saltValue="1FAG3ZfHms5A9OcR2bGxCw==" spinCount="100000" sheet="1" objects="1" scenarios="1"/>
  <pageMargins left="0.70866141732283472" right="0.70866141732283472" top="0.78740157480314965" bottom="0.78740157480314965" header="0.31496062992125984" footer="0.31496062992125984"/>
  <pageSetup paperSize="9" scale="76"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76"/>
  <sheetViews>
    <sheetView workbookViewId="0"/>
  </sheetViews>
  <sheetFormatPr baseColWidth="10" defaultRowHeight="15"/>
  <cols>
    <col min="1" max="1" width="12" style="99" customWidth="1"/>
    <col min="2" max="2" width="22.140625" style="99" customWidth="1"/>
    <col min="3" max="3" width="13.5703125" style="165" customWidth="1"/>
    <col min="4" max="7" width="11.140625" style="165" customWidth="1"/>
    <col min="8" max="9" width="11.140625" style="98" customWidth="1"/>
    <col min="10" max="10" width="11.140625" customWidth="1"/>
    <col min="11" max="17" width="8.85546875" customWidth="1"/>
    <col min="18" max="18" width="3.140625" customWidth="1"/>
    <col min="19" max="25" width="8.85546875" customWidth="1"/>
    <col min="26" max="26" width="14.85546875" bestFit="1" customWidth="1"/>
    <col min="51" max="16384" width="11.42578125" style="99"/>
  </cols>
  <sheetData>
    <row r="1" spans="1:50" ht="15" customHeight="1">
      <c r="A1" s="150" t="s">
        <v>876</v>
      </c>
      <c r="B1" s="151"/>
    </row>
    <row r="2" spans="1:50" ht="18.75">
      <c r="A2" s="2" t="s">
        <v>742</v>
      </c>
      <c r="B2" s="31"/>
    </row>
    <row r="3" spans="1:50" ht="19.5">
      <c r="A3" s="2" t="s">
        <v>877</v>
      </c>
      <c r="B3" s="117"/>
      <c r="C3" s="117"/>
      <c r="D3" s="117"/>
      <c r="E3" s="117"/>
      <c r="F3" s="117"/>
      <c r="I3" s="139"/>
    </row>
    <row r="4" spans="1:50" s="254" customFormat="1" ht="46.5">
      <c r="A4" s="45"/>
      <c r="B4" s="45" t="s">
        <v>878</v>
      </c>
      <c r="C4" s="45" t="s">
        <v>851</v>
      </c>
      <c r="D4" s="45" t="s">
        <v>879</v>
      </c>
      <c r="E4" s="45" t="s">
        <v>853</v>
      </c>
      <c r="F4" s="45" t="s">
        <v>854</v>
      </c>
      <c r="G4" s="45" t="s">
        <v>855</v>
      </c>
      <c r="H4" s="45" t="s">
        <v>786</v>
      </c>
      <c r="I4" s="45" t="s">
        <v>787</v>
      </c>
      <c r="J4"/>
      <c r="K4"/>
      <c r="L4"/>
      <c r="M4"/>
      <c r="N4"/>
      <c r="O4"/>
      <c r="P4"/>
      <c r="Q4"/>
      <c r="R4"/>
      <c r="S4"/>
      <c r="T4"/>
      <c r="U4"/>
      <c r="V4"/>
      <c r="W4"/>
      <c r="X4"/>
      <c r="Y4"/>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row>
    <row r="5" spans="1:50" s="28" customFormat="1" ht="20.25" customHeight="1">
      <c r="A5" s="255" t="s">
        <v>750</v>
      </c>
      <c r="B5" s="239"/>
      <c r="C5" s="256"/>
      <c r="D5" s="256"/>
      <c r="E5" s="256"/>
      <c r="F5" s="256"/>
      <c r="G5" s="257"/>
      <c r="H5" s="257"/>
      <c r="I5" s="257"/>
      <c r="J5"/>
      <c r="K5"/>
      <c r="L5"/>
      <c r="M5"/>
      <c r="N5"/>
      <c r="O5"/>
      <c r="P5"/>
      <c r="Q5"/>
      <c r="R5"/>
      <c r="S5"/>
      <c r="T5"/>
      <c r="U5"/>
      <c r="V5"/>
      <c r="W5"/>
      <c r="X5"/>
      <c r="Y5"/>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row>
    <row r="6" spans="1:50" s="28" customFormat="1" ht="5.25" customHeight="1">
      <c r="A6" s="242"/>
      <c r="B6" s="243"/>
      <c r="C6" s="258"/>
      <c r="D6" s="258"/>
      <c r="E6" s="258"/>
      <c r="F6" s="258"/>
      <c r="G6" s="259"/>
      <c r="H6" s="259"/>
      <c r="I6" s="259"/>
      <c r="J6"/>
      <c r="K6"/>
      <c r="L6"/>
      <c r="M6"/>
      <c r="N6"/>
      <c r="O6"/>
      <c r="P6"/>
      <c r="Q6"/>
      <c r="R6"/>
      <c r="S6"/>
      <c r="T6"/>
      <c r="U6"/>
      <c r="V6"/>
      <c r="W6"/>
      <c r="X6"/>
      <c r="Y6"/>
      <c r="Z6" s="253"/>
      <c r="AA6" s="253"/>
      <c r="AB6" s="253"/>
      <c r="AC6" s="253"/>
      <c r="AD6" s="253"/>
      <c r="AE6" s="253"/>
      <c r="AF6" s="253"/>
      <c r="AG6" s="253"/>
      <c r="AH6" s="253"/>
      <c r="AI6" s="253"/>
      <c r="AJ6" s="253"/>
      <c r="AK6" s="253"/>
      <c r="AL6" s="253"/>
      <c r="AM6" s="253"/>
      <c r="AN6" s="253"/>
      <c r="AO6" s="253"/>
      <c r="AP6" s="253"/>
      <c r="AQ6" s="253"/>
      <c r="AR6" s="253"/>
      <c r="AS6" s="253"/>
      <c r="AT6" s="253"/>
      <c r="AU6" s="253"/>
      <c r="AV6" s="253"/>
      <c r="AW6" s="253"/>
      <c r="AX6" s="253"/>
    </row>
    <row r="7" spans="1:50" s="28" customFormat="1" ht="15.75">
      <c r="A7" s="244" t="s">
        <v>679</v>
      </c>
      <c r="B7" s="245"/>
      <c r="C7" s="260">
        <f t="shared" ref="C7:H7" si="0">SUM(C9:C14)</f>
        <v>375.35</v>
      </c>
      <c r="D7" s="260">
        <f t="shared" si="0"/>
        <v>1538.7339999999999</v>
      </c>
      <c r="E7" s="260">
        <f t="shared" si="0"/>
        <v>1838.5630000000001</v>
      </c>
      <c r="F7" s="260">
        <f t="shared" si="0"/>
        <v>2029.3320000000001</v>
      </c>
      <c r="G7" s="260">
        <f t="shared" si="0"/>
        <v>282.80200000000002</v>
      </c>
      <c r="H7" s="260">
        <f t="shared" si="0"/>
        <v>30.915999999999997</v>
      </c>
      <c r="I7" s="260">
        <f>SUM(C7:H7)</f>
        <v>6095.6970000000001</v>
      </c>
      <c r="J7"/>
      <c r="K7"/>
      <c r="L7"/>
      <c r="M7"/>
      <c r="N7"/>
      <c r="O7"/>
      <c r="P7"/>
      <c r="Q7"/>
      <c r="R7"/>
      <c r="S7"/>
      <c r="T7"/>
      <c r="U7"/>
      <c r="V7"/>
      <c r="W7"/>
      <c r="X7"/>
      <c r="Y7"/>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row>
    <row r="8" spans="1:50" s="28" customFormat="1" ht="5.25" customHeight="1">
      <c r="A8" s="37"/>
      <c r="B8" s="50"/>
      <c r="C8" s="107"/>
      <c r="D8" s="107"/>
      <c r="E8" s="107"/>
      <c r="F8" s="107"/>
      <c r="G8" s="107"/>
      <c r="H8" s="107"/>
      <c r="I8" s="107"/>
      <c r="J8"/>
      <c r="K8"/>
      <c r="L8"/>
      <c r="M8"/>
      <c r="N8"/>
      <c r="O8"/>
      <c r="P8"/>
      <c r="Q8"/>
      <c r="R8"/>
      <c r="S8"/>
      <c r="T8"/>
      <c r="U8"/>
      <c r="V8"/>
      <c r="W8"/>
      <c r="X8"/>
      <c r="Y8"/>
      <c r="Z8" s="253"/>
      <c r="AA8" s="253"/>
      <c r="AB8" s="253"/>
      <c r="AC8" s="253"/>
      <c r="AD8" s="253"/>
      <c r="AE8" s="253"/>
      <c r="AF8" s="253"/>
      <c r="AG8" s="253"/>
      <c r="AH8" s="253"/>
      <c r="AI8" s="253"/>
      <c r="AJ8" s="253"/>
      <c r="AK8" s="253"/>
      <c r="AL8" s="253"/>
      <c r="AM8" s="253"/>
      <c r="AN8" s="253"/>
      <c r="AO8" s="253"/>
      <c r="AP8" s="253"/>
      <c r="AQ8" s="253"/>
      <c r="AR8" s="253"/>
      <c r="AS8" s="253"/>
      <c r="AT8" s="253"/>
      <c r="AU8" s="253"/>
      <c r="AV8" s="253"/>
      <c r="AW8" s="253"/>
      <c r="AX8" s="253"/>
    </row>
    <row r="9" spans="1:50" s="28" customFormat="1">
      <c r="A9" s="37" t="s">
        <v>716</v>
      </c>
      <c r="B9" s="50"/>
      <c r="C9" s="107">
        <v>6.8440000000000003</v>
      </c>
      <c r="D9" s="107">
        <v>94.929000000000002</v>
      </c>
      <c r="E9" s="107">
        <v>204.55900000000003</v>
      </c>
      <c r="F9" s="107">
        <v>568.38100000000009</v>
      </c>
      <c r="G9" s="107">
        <v>66.465000000000003</v>
      </c>
      <c r="H9" s="176">
        <v>20.254999999999999</v>
      </c>
      <c r="I9" s="107">
        <f t="shared" ref="I9:I14" si="1">SUM(A9:H9)</f>
        <v>961.43300000000011</v>
      </c>
      <c r="J9"/>
      <c r="K9"/>
      <c r="L9"/>
      <c r="M9"/>
      <c r="N9"/>
      <c r="O9"/>
      <c r="P9"/>
      <c r="Q9"/>
      <c r="R9"/>
      <c r="S9"/>
      <c r="T9"/>
      <c r="U9"/>
      <c r="V9"/>
      <c r="W9"/>
      <c r="X9"/>
      <c r="Y9"/>
      <c r="Z9" s="253"/>
      <c r="AA9" s="253"/>
      <c r="AB9" s="253"/>
      <c r="AC9" s="253"/>
      <c r="AD9" s="253"/>
      <c r="AE9" s="253"/>
      <c r="AF9" s="253"/>
      <c r="AG9" s="253"/>
      <c r="AH9" s="253"/>
      <c r="AI9" s="253"/>
      <c r="AJ9" s="253"/>
      <c r="AK9" s="253"/>
      <c r="AL9" s="253"/>
      <c r="AM9" s="253"/>
      <c r="AN9" s="253"/>
      <c r="AO9" s="253"/>
      <c r="AP9" s="253"/>
      <c r="AQ9" s="253"/>
      <c r="AR9" s="253"/>
      <c r="AS9" s="253"/>
      <c r="AT9" s="253"/>
      <c r="AU9" s="253"/>
      <c r="AV9" s="253"/>
      <c r="AW9" s="253"/>
      <c r="AX9" s="253"/>
    </row>
    <row r="10" spans="1:50" s="28" customFormat="1">
      <c r="A10" s="37" t="s">
        <v>717</v>
      </c>
      <c r="B10" s="50"/>
      <c r="C10" s="107">
        <v>61.07</v>
      </c>
      <c r="D10" s="107">
        <v>162.345</v>
      </c>
      <c r="E10" s="107">
        <v>331.19899999999996</v>
      </c>
      <c r="F10" s="107">
        <v>403.28899999999999</v>
      </c>
      <c r="G10" s="107">
        <v>61.506999999999998</v>
      </c>
      <c r="H10" s="176">
        <v>1.133</v>
      </c>
      <c r="I10" s="107">
        <f t="shared" si="1"/>
        <v>1020.5429999999999</v>
      </c>
      <c r="J10"/>
      <c r="K10"/>
      <c r="L10"/>
      <c r="M10"/>
      <c r="N10"/>
      <c r="O10"/>
      <c r="P10"/>
      <c r="Q10"/>
      <c r="R10"/>
      <c r="S10"/>
      <c r="T10"/>
      <c r="U10"/>
      <c r="V10"/>
      <c r="W10"/>
      <c r="X10"/>
      <c r="Y10"/>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3"/>
    </row>
    <row r="11" spans="1:50" s="28" customFormat="1">
      <c r="A11" s="37" t="s">
        <v>752</v>
      </c>
      <c r="B11" s="50"/>
      <c r="C11" s="107">
        <v>177.01</v>
      </c>
      <c r="D11" s="107">
        <v>742.53300000000002</v>
      </c>
      <c r="E11" s="107">
        <v>623.12400000000002</v>
      </c>
      <c r="F11" s="107">
        <v>432.94499999999999</v>
      </c>
      <c r="G11" s="107">
        <v>67.899999999999991</v>
      </c>
      <c r="H11" s="176">
        <v>6.202</v>
      </c>
      <c r="I11" s="107">
        <f t="shared" si="1"/>
        <v>2049.7139999999999</v>
      </c>
      <c r="J11"/>
      <c r="K11"/>
      <c r="L11"/>
      <c r="M11"/>
      <c r="N11"/>
      <c r="O11"/>
      <c r="P11"/>
      <c r="Q11"/>
      <c r="R11"/>
      <c r="S11"/>
      <c r="T11"/>
      <c r="U11"/>
      <c r="V11"/>
      <c r="W11"/>
      <c r="X11"/>
      <c r="Y11"/>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row>
    <row r="12" spans="1:50" s="28" customFormat="1">
      <c r="A12" s="37" t="s">
        <v>788</v>
      </c>
      <c r="B12" s="50"/>
      <c r="C12" s="107">
        <v>130.35400000000001</v>
      </c>
      <c r="D12" s="107">
        <v>525.12199999999996</v>
      </c>
      <c r="E12" s="107">
        <v>626.42100000000005</v>
      </c>
      <c r="F12" s="107">
        <v>549.68700000000001</v>
      </c>
      <c r="G12" s="107">
        <v>72.025000000000006</v>
      </c>
      <c r="H12" s="176">
        <v>2.972</v>
      </c>
      <c r="I12" s="107">
        <f t="shared" si="1"/>
        <v>1906.5809999999999</v>
      </c>
      <c r="J12"/>
      <c r="K12"/>
      <c r="L12"/>
      <c r="M12"/>
      <c r="N12"/>
      <c r="O12"/>
      <c r="P12"/>
      <c r="Q12"/>
      <c r="R12"/>
      <c r="S12"/>
      <c r="T12"/>
      <c r="U12"/>
      <c r="V12"/>
      <c r="W12"/>
      <c r="X12"/>
      <c r="Y12"/>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row>
    <row r="13" spans="1:50" s="28" customFormat="1">
      <c r="A13" s="37" t="s">
        <v>720</v>
      </c>
      <c r="B13" s="50"/>
      <c r="C13" s="107">
        <v>3.4000000000000002E-2</v>
      </c>
      <c r="D13" s="107">
        <v>2.8499999999999996</v>
      </c>
      <c r="E13" s="107">
        <v>13.955</v>
      </c>
      <c r="F13" s="107">
        <v>26.715999999999998</v>
      </c>
      <c r="G13" s="107">
        <v>0.40200000000000002</v>
      </c>
      <c r="H13" s="176">
        <v>0.35399999999999998</v>
      </c>
      <c r="I13" s="107">
        <f t="shared" si="1"/>
        <v>44.310999999999993</v>
      </c>
      <c r="J13"/>
      <c r="K13"/>
      <c r="L13"/>
      <c r="M13"/>
      <c r="N13"/>
      <c r="O13"/>
      <c r="P13"/>
      <c r="Q13"/>
      <c r="R13"/>
      <c r="S13"/>
      <c r="T13"/>
      <c r="U13"/>
      <c r="V13"/>
      <c r="W13"/>
      <c r="X13"/>
      <c r="Y1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row>
    <row r="14" spans="1:50" s="28" customFormat="1">
      <c r="A14" s="37" t="s">
        <v>721</v>
      </c>
      <c r="B14" s="50"/>
      <c r="C14" s="107">
        <v>3.7999999999999999E-2</v>
      </c>
      <c r="D14" s="107">
        <v>10.955</v>
      </c>
      <c r="E14" s="107">
        <v>39.305</v>
      </c>
      <c r="F14" s="107">
        <v>48.314</v>
      </c>
      <c r="G14" s="107">
        <v>14.503</v>
      </c>
      <c r="H14" s="176">
        <v>0</v>
      </c>
      <c r="I14" s="107">
        <f t="shared" si="1"/>
        <v>113.11499999999999</v>
      </c>
      <c r="J14"/>
      <c r="K14"/>
      <c r="L14"/>
      <c r="M14"/>
      <c r="N14"/>
      <c r="O14"/>
      <c r="P14"/>
      <c r="Q14"/>
      <c r="R14"/>
      <c r="S14"/>
      <c r="T14"/>
      <c r="U14"/>
      <c r="V14"/>
      <c r="W14"/>
      <c r="X14"/>
      <c r="Y14"/>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row>
    <row r="15" spans="1:50" s="28" customFormat="1">
      <c r="A15" s="37"/>
      <c r="B15" s="50"/>
      <c r="C15" s="107"/>
      <c r="D15" s="107"/>
      <c r="E15" s="107"/>
      <c r="F15" s="107"/>
      <c r="G15" s="107"/>
      <c r="H15" s="107"/>
      <c r="I15" s="107"/>
      <c r="J15"/>
      <c r="K15"/>
      <c r="L15"/>
      <c r="M15"/>
      <c r="N15"/>
      <c r="O15"/>
      <c r="P15"/>
      <c r="Q15"/>
      <c r="R15"/>
      <c r="S15"/>
      <c r="T15"/>
      <c r="U15"/>
      <c r="V15"/>
      <c r="W15"/>
      <c r="X15"/>
      <c r="Y15"/>
      <c r="Z15" s="253"/>
      <c r="AA15" s="253"/>
      <c r="AB15" s="253"/>
      <c r="AC15" s="253"/>
      <c r="AD15" s="253"/>
      <c r="AE15" s="253"/>
      <c r="AF15" s="253"/>
      <c r="AG15" s="253"/>
      <c r="AH15" s="253"/>
      <c r="AI15" s="253"/>
      <c r="AJ15" s="253"/>
      <c r="AK15" s="253"/>
      <c r="AL15" s="253"/>
      <c r="AM15" s="253"/>
      <c r="AN15" s="253"/>
      <c r="AO15" s="253"/>
      <c r="AP15" s="253"/>
      <c r="AQ15" s="253"/>
      <c r="AR15" s="253"/>
      <c r="AS15" s="253"/>
      <c r="AT15" s="253"/>
      <c r="AU15" s="253"/>
      <c r="AV15" s="253"/>
      <c r="AW15" s="253"/>
      <c r="AX15" s="253"/>
    </row>
    <row r="16" spans="1:50" s="28" customFormat="1" ht="15.75">
      <c r="A16" s="562" t="s">
        <v>880</v>
      </c>
      <c r="B16" s="562"/>
      <c r="C16" s="562"/>
      <c r="D16" s="562"/>
      <c r="E16" s="562"/>
      <c r="F16" s="562"/>
      <c r="G16" s="257"/>
      <c r="H16" s="257"/>
      <c r="I16" s="257"/>
      <c r="J16"/>
      <c r="K16"/>
      <c r="L16"/>
      <c r="M16"/>
      <c r="N16"/>
      <c r="O16"/>
      <c r="P16"/>
      <c r="Q16"/>
      <c r="R16"/>
      <c r="S16"/>
      <c r="T16"/>
      <c r="U16"/>
      <c r="V16"/>
      <c r="W16"/>
      <c r="X16"/>
      <c r="Y16"/>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row>
    <row r="17" spans="1:50" s="28" customFormat="1" ht="5.25" customHeight="1">
      <c r="A17" s="37"/>
      <c r="B17" s="50"/>
      <c r="C17" s="50"/>
      <c r="D17" s="50"/>
      <c r="E17" s="50"/>
      <c r="F17" s="50"/>
      <c r="G17" s="141"/>
      <c r="H17" s="141"/>
      <c r="I17" s="141"/>
      <c r="J17"/>
      <c r="K17"/>
      <c r="L17"/>
      <c r="M17"/>
      <c r="N17"/>
      <c r="O17"/>
      <c r="P17"/>
      <c r="Q17"/>
      <c r="R17"/>
      <c r="S17"/>
      <c r="T17"/>
      <c r="U17"/>
      <c r="V17"/>
      <c r="W17"/>
      <c r="X17"/>
      <c r="Y17"/>
      <c r="Z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3"/>
    </row>
    <row r="18" spans="1:50" s="28" customFormat="1" ht="15.75">
      <c r="A18" s="244" t="s">
        <v>680</v>
      </c>
      <c r="B18" s="245"/>
      <c r="C18" s="260">
        <f t="shared" ref="C18:I18" si="2">SUM(C20:C31)</f>
        <v>375.35</v>
      </c>
      <c r="D18" s="260">
        <f t="shared" si="2"/>
        <v>1538.7339999999999</v>
      </c>
      <c r="E18" s="260">
        <f t="shared" si="2"/>
        <v>1838.5630000000001</v>
      </c>
      <c r="F18" s="260">
        <f t="shared" si="2"/>
        <v>2029.3319999999999</v>
      </c>
      <c r="G18" s="260">
        <f t="shared" si="2"/>
        <v>282.80200000000002</v>
      </c>
      <c r="H18" s="260">
        <f t="shared" si="2"/>
        <v>30.916</v>
      </c>
      <c r="I18" s="260">
        <f t="shared" si="2"/>
        <v>6095.6970000000001</v>
      </c>
      <c r="J18"/>
      <c r="K18"/>
      <c r="L18"/>
      <c r="M18"/>
      <c r="N18"/>
      <c r="O18"/>
      <c r="P18"/>
      <c r="Q18"/>
      <c r="R18"/>
      <c r="S18"/>
      <c r="T18"/>
      <c r="U18"/>
      <c r="V18"/>
      <c r="W18"/>
      <c r="X18"/>
      <c r="Y18"/>
    </row>
    <row r="19" spans="1:50" s="28" customFormat="1" ht="5.25" customHeight="1">
      <c r="A19" s="37"/>
      <c r="B19" s="50"/>
      <c r="C19" s="107"/>
      <c r="D19" s="107"/>
      <c r="E19" s="107"/>
      <c r="F19" s="107"/>
      <c r="G19" s="107"/>
      <c r="H19" s="107"/>
      <c r="I19" s="107"/>
      <c r="J19"/>
      <c r="K19"/>
      <c r="L19"/>
      <c r="M19"/>
      <c r="N19"/>
      <c r="O19"/>
      <c r="P19"/>
      <c r="Q19"/>
      <c r="R19"/>
      <c r="S19"/>
      <c r="T19"/>
      <c r="U19"/>
      <c r="V19"/>
      <c r="W19"/>
      <c r="X19"/>
      <c r="Y19"/>
    </row>
    <row r="20" spans="1:50" s="28" customFormat="1">
      <c r="A20" s="37" t="s">
        <v>681</v>
      </c>
      <c r="B20" s="50"/>
      <c r="C20" s="107">
        <v>3.6999999999999998E-2</v>
      </c>
      <c r="D20" s="107">
        <v>19.826000000000001</v>
      </c>
      <c r="E20" s="107">
        <v>31.105</v>
      </c>
      <c r="F20" s="107">
        <v>52.485999999999997</v>
      </c>
      <c r="G20" s="107">
        <v>6.6930000000000005</v>
      </c>
      <c r="H20" s="176">
        <v>0</v>
      </c>
      <c r="I20" s="107">
        <f t="shared" ref="I20:I31" si="3">SUM(A20:H20)</f>
        <v>110.14700000000001</v>
      </c>
      <c r="J20"/>
      <c r="K20"/>
      <c r="L20"/>
      <c r="M20"/>
      <c r="N20"/>
      <c r="O20"/>
      <c r="P20"/>
      <c r="Q20"/>
      <c r="R20"/>
      <c r="S20"/>
      <c r="T20"/>
      <c r="U20"/>
      <c r="V20"/>
      <c r="W20"/>
      <c r="X20"/>
      <c r="Y20"/>
    </row>
    <row r="21" spans="1:50" s="28" customFormat="1">
      <c r="A21" s="37" t="s">
        <v>682</v>
      </c>
      <c r="B21" s="50"/>
      <c r="C21" s="107">
        <v>5.3999999999999999E-2</v>
      </c>
      <c r="D21" s="107">
        <v>23.341999999999999</v>
      </c>
      <c r="E21" s="107">
        <v>40.739000000000004</v>
      </c>
      <c r="F21" s="107">
        <v>27.616</v>
      </c>
      <c r="G21" s="107">
        <v>4.5510000000000002</v>
      </c>
      <c r="H21" s="176">
        <v>0</v>
      </c>
      <c r="I21" s="107">
        <f t="shared" si="3"/>
        <v>96.302000000000007</v>
      </c>
      <c r="J21"/>
      <c r="K21"/>
      <c r="L21"/>
      <c r="M21"/>
      <c r="N21"/>
      <c r="O21"/>
      <c r="P21"/>
      <c r="Q21"/>
      <c r="R21"/>
      <c r="S21"/>
      <c r="T21"/>
      <c r="U21"/>
      <c r="V21"/>
      <c r="W21"/>
      <c r="X21"/>
      <c r="Y21"/>
    </row>
    <row r="22" spans="1:50" s="28" customFormat="1">
      <c r="A22" s="37" t="s">
        <v>683</v>
      </c>
      <c r="B22" s="50"/>
      <c r="C22" s="107">
        <v>7.0090000000000003</v>
      </c>
      <c r="D22" s="107">
        <v>98.391999999999996</v>
      </c>
      <c r="E22" s="107">
        <v>143.898</v>
      </c>
      <c r="F22" s="107">
        <v>155.47500000000002</v>
      </c>
      <c r="G22" s="107">
        <v>21.09</v>
      </c>
      <c r="H22" s="176">
        <v>0.24</v>
      </c>
      <c r="I22" s="107">
        <f t="shared" si="3"/>
        <v>426.10399999999998</v>
      </c>
      <c r="J22"/>
      <c r="K22"/>
      <c r="L22"/>
      <c r="M22"/>
      <c r="N22"/>
      <c r="O22"/>
      <c r="P22"/>
      <c r="Q22"/>
      <c r="R22"/>
      <c r="S22"/>
      <c r="T22"/>
      <c r="U22"/>
      <c r="V22"/>
      <c r="W22"/>
      <c r="X22"/>
      <c r="Y22"/>
    </row>
    <row r="23" spans="1:50" s="28" customFormat="1">
      <c r="A23" s="37" t="s">
        <v>684</v>
      </c>
      <c r="B23" s="50"/>
      <c r="C23" s="107">
        <v>5.4569999999999999</v>
      </c>
      <c r="D23" s="107">
        <v>59.274999999999999</v>
      </c>
      <c r="E23" s="107">
        <v>57.040000000000006</v>
      </c>
      <c r="F23" s="107">
        <v>54.649000000000001</v>
      </c>
      <c r="G23" s="107">
        <v>7.407</v>
      </c>
      <c r="H23" s="176">
        <v>1.641</v>
      </c>
      <c r="I23" s="107">
        <f t="shared" si="3"/>
        <v>185.46899999999999</v>
      </c>
      <c r="J23"/>
      <c r="K23"/>
      <c r="L23"/>
      <c r="M23"/>
      <c r="N23"/>
      <c r="O23"/>
      <c r="P23"/>
      <c r="Q23"/>
      <c r="R23"/>
      <c r="S23"/>
      <c r="T23"/>
      <c r="U23"/>
      <c r="V23"/>
      <c r="W23"/>
      <c r="X23"/>
      <c r="Y23"/>
    </row>
    <row r="24" spans="1:50" s="28" customFormat="1">
      <c r="A24" s="37" t="s">
        <v>685</v>
      </c>
      <c r="B24" s="50"/>
      <c r="C24" s="107">
        <v>7.6310000000000002</v>
      </c>
      <c r="D24" s="107">
        <v>69.200999999999993</v>
      </c>
      <c r="E24" s="107">
        <v>82.159000000000006</v>
      </c>
      <c r="F24" s="107">
        <v>86.087999999999994</v>
      </c>
      <c r="G24" s="107">
        <v>12.118</v>
      </c>
      <c r="H24" s="176">
        <v>0</v>
      </c>
      <c r="I24" s="107">
        <f t="shared" si="3"/>
        <v>257.197</v>
      </c>
      <c r="J24"/>
      <c r="K24"/>
      <c r="L24"/>
      <c r="M24"/>
      <c r="N24"/>
      <c r="O24"/>
      <c r="P24"/>
      <c r="Q24"/>
      <c r="R24"/>
      <c r="S24"/>
      <c r="T24"/>
      <c r="U24"/>
      <c r="V24"/>
      <c r="W24"/>
      <c r="X24"/>
      <c r="Y24"/>
    </row>
    <row r="25" spans="1:50" s="28" customFormat="1">
      <c r="A25" s="37" t="s">
        <v>686</v>
      </c>
      <c r="B25" s="50"/>
      <c r="C25" s="107">
        <v>8.6180000000000003</v>
      </c>
      <c r="D25" s="107">
        <v>131.25799999999998</v>
      </c>
      <c r="E25" s="107">
        <v>225.84200000000001</v>
      </c>
      <c r="F25" s="107">
        <v>191.315</v>
      </c>
      <c r="G25" s="107">
        <v>15.827999999999999</v>
      </c>
      <c r="H25" s="176">
        <v>1.8120000000000001</v>
      </c>
      <c r="I25" s="107">
        <f t="shared" si="3"/>
        <v>574.67299999999989</v>
      </c>
      <c r="J25"/>
      <c r="K25"/>
      <c r="L25"/>
      <c r="M25"/>
      <c r="N25"/>
      <c r="O25"/>
      <c r="P25"/>
      <c r="Q25"/>
      <c r="R25"/>
      <c r="S25"/>
      <c r="T25"/>
      <c r="U25"/>
      <c r="V25"/>
      <c r="W25"/>
      <c r="X25"/>
      <c r="Y25"/>
    </row>
    <row r="26" spans="1:50" s="28" customFormat="1">
      <c r="A26" s="37" t="s">
        <v>687</v>
      </c>
      <c r="B26" s="50"/>
      <c r="C26" s="107">
        <v>24.256999999999998</v>
      </c>
      <c r="D26" s="107">
        <v>135.23099999999999</v>
      </c>
      <c r="E26" s="107">
        <v>166.39699999999999</v>
      </c>
      <c r="F26" s="107">
        <v>157.64400000000001</v>
      </c>
      <c r="G26" s="107">
        <v>25.398</v>
      </c>
      <c r="H26" s="176">
        <v>0.72799999999999998</v>
      </c>
      <c r="I26" s="107">
        <f t="shared" si="3"/>
        <v>509.65500000000003</v>
      </c>
      <c r="J26"/>
      <c r="K26"/>
      <c r="L26"/>
      <c r="M26"/>
      <c r="N26"/>
      <c r="O26"/>
      <c r="P26"/>
      <c r="Q26"/>
      <c r="R26"/>
      <c r="S26"/>
      <c r="T26"/>
      <c r="U26"/>
      <c r="V26"/>
      <c r="W26"/>
      <c r="X26"/>
      <c r="Y26"/>
    </row>
    <row r="27" spans="1:50" s="28" customFormat="1">
      <c r="A27" s="37" t="s">
        <v>688</v>
      </c>
      <c r="B27" s="50"/>
      <c r="C27" s="107">
        <v>25.67</v>
      </c>
      <c r="D27" s="107">
        <v>134.505</v>
      </c>
      <c r="E27" s="107">
        <v>204.42500000000001</v>
      </c>
      <c r="F27" s="107">
        <v>188.06</v>
      </c>
      <c r="G27" s="107">
        <v>26.578000000000003</v>
      </c>
      <c r="H27" s="176">
        <v>1.31</v>
      </c>
      <c r="I27" s="107">
        <f t="shared" si="3"/>
        <v>580.548</v>
      </c>
      <c r="J27"/>
      <c r="K27"/>
      <c r="L27"/>
      <c r="M27"/>
      <c r="N27"/>
      <c r="O27"/>
      <c r="P27"/>
      <c r="Q27"/>
      <c r="R27"/>
      <c r="S27"/>
      <c r="T27"/>
      <c r="U27"/>
      <c r="V27"/>
      <c r="W27"/>
      <c r="X27"/>
      <c r="Y27"/>
    </row>
    <row r="28" spans="1:50" s="28" customFormat="1">
      <c r="A28" s="37" t="s">
        <v>689</v>
      </c>
      <c r="B28" s="50"/>
      <c r="C28" s="107">
        <v>3.2</v>
      </c>
      <c r="D28" s="107">
        <v>57.864999999999995</v>
      </c>
      <c r="E28" s="107">
        <v>81.798000000000002</v>
      </c>
      <c r="F28" s="107">
        <v>70.37</v>
      </c>
      <c r="G28" s="107">
        <v>9.5080000000000009</v>
      </c>
      <c r="H28" s="176">
        <v>0.89700000000000002</v>
      </c>
      <c r="I28" s="107">
        <f t="shared" si="3"/>
        <v>223.63800000000001</v>
      </c>
      <c r="J28"/>
      <c r="K28"/>
      <c r="L28"/>
      <c r="M28"/>
      <c r="N28"/>
      <c r="O28"/>
      <c r="P28"/>
      <c r="Q28"/>
      <c r="R28"/>
      <c r="S28"/>
      <c r="T28"/>
      <c r="U28"/>
      <c r="V28"/>
      <c r="W28"/>
      <c r="X28"/>
      <c r="Y28"/>
    </row>
    <row r="29" spans="1:50" s="28" customFormat="1">
      <c r="A29" s="37" t="s">
        <v>690</v>
      </c>
      <c r="B29" s="50"/>
      <c r="C29" s="107">
        <v>28.524000000000001</v>
      </c>
      <c r="D29" s="107">
        <v>90.343999999999994</v>
      </c>
      <c r="E29" s="107">
        <v>146.37700000000001</v>
      </c>
      <c r="F29" s="107">
        <v>132.76400000000001</v>
      </c>
      <c r="G29" s="107">
        <v>21.818000000000001</v>
      </c>
      <c r="H29" s="176">
        <v>0.76300000000000001</v>
      </c>
      <c r="I29" s="107">
        <f t="shared" si="3"/>
        <v>420.59</v>
      </c>
      <c r="J29"/>
      <c r="K29"/>
      <c r="L29"/>
      <c r="M29"/>
      <c r="N29"/>
      <c r="O29"/>
      <c r="P29"/>
      <c r="Q29"/>
      <c r="R29"/>
      <c r="S29"/>
      <c r="T29"/>
      <c r="U29"/>
      <c r="V29"/>
      <c r="W29"/>
      <c r="X29"/>
      <c r="Y29"/>
    </row>
    <row r="30" spans="1:50" s="28" customFormat="1">
      <c r="A30" s="37" t="s">
        <v>691</v>
      </c>
      <c r="B30" s="50"/>
      <c r="C30" s="107">
        <v>36.962000000000003</v>
      </c>
      <c r="D30" s="107">
        <v>163.06200000000001</v>
      </c>
      <c r="E30" s="107">
        <v>161.84100000000001</v>
      </c>
      <c r="F30" s="107">
        <v>170.06200000000001</v>
      </c>
      <c r="G30" s="107">
        <v>34.204999999999998</v>
      </c>
      <c r="H30" s="176">
        <v>4.4580000000000002</v>
      </c>
      <c r="I30" s="107">
        <f t="shared" si="3"/>
        <v>570.59</v>
      </c>
      <c r="J30"/>
      <c r="K30"/>
      <c r="L30"/>
      <c r="M30"/>
      <c r="N30"/>
      <c r="O30"/>
      <c r="P30"/>
      <c r="Q30"/>
      <c r="R30"/>
      <c r="S30"/>
      <c r="T30"/>
      <c r="U30"/>
      <c r="V30"/>
      <c r="W30"/>
      <c r="X30"/>
      <c r="Y30"/>
    </row>
    <row r="31" spans="1:50" s="28" customFormat="1">
      <c r="A31" s="37" t="s">
        <v>692</v>
      </c>
      <c r="B31" s="50"/>
      <c r="C31" s="107">
        <v>227.93100000000001</v>
      </c>
      <c r="D31" s="107">
        <v>556.43299999999999</v>
      </c>
      <c r="E31" s="107">
        <v>496.94200000000001</v>
      </c>
      <c r="F31" s="107">
        <v>742.803</v>
      </c>
      <c r="G31" s="107">
        <v>97.608000000000004</v>
      </c>
      <c r="H31" s="176">
        <v>19.067</v>
      </c>
      <c r="I31" s="107">
        <f t="shared" si="3"/>
        <v>2140.7840000000001</v>
      </c>
      <c r="J31"/>
      <c r="K31"/>
      <c r="L31"/>
      <c r="M31"/>
      <c r="N31"/>
      <c r="O31"/>
      <c r="P31"/>
      <c r="Q31"/>
      <c r="R31"/>
      <c r="S31"/>
      <c r="T31"/>
      <c r="U31"/>
      <c r="V31"/>
      <c r="W31"/>
      <c r="X31"/>
      <c r="Y31"/>
    </row>
    <row r="32" spans="1:50" s="28" customFormat="1">
      <c r="A32" s="37"/>
      <c r="B32" s="50"/>
      <c r="C32" s="107"/>
      <c r="D32" s="107"/>
      <c r="E32" s="107"/>
      <c r="F32" s="107"/>
      <c r="G32" s="107"/>
      <c r="H32" s="107"/>
      <c r="I32" s="107"/>
      <c r="J32"/>
      <c r="K32"/>
      <c r="L32"/>
      <c r="M32"/>
      <c r="N32"/>
      <c r="O32"/>
      <c r="P32"/>
      <c r="Q32"/>
      <c r="R32"/>
      <c r="S32"/>
      <c r="T32"/>
      <c r="U32"/>
      <c r="V32"/>
      <c r="W32"/>
      <c r="X32"/>
      <c r="Y32"/>
    </row>
    <row r="33" spans="1:50" s="28" customFormat="1" ht="15.75">
      <c r="A33" s="238" t="s">
        <v>756</v>
      </c>
      <c r="B33" s="238"/>
      <c r="C33" s="256"/>
      <c r="D33" s="256"/>
      <c r="E33" s="256"/>
      <c r="F33" s="256"/>
      <c r="G33" s="257"/>
      <c r="H33" s="257"/>
      <c r="I33" s="257"/>
      <c r="J33"/>
      <c r="K33"/>
      <c r="L33"/>
      <c r="M33"/>
      <c r="N33"/>
      <c r="O33"/>
      <c r="P33"/>
      <c r="Q33"/>
      <c r="R33"/>
      <c r="S33"/>
      <c r="T33"/>
      <c r="U33"/>
      <c r="V33"/>
      <c r="W33"/>
      <c r="X33"/>
      <c r="Y33"/>
    </row>
    <row r="34" spans="1:50" s="28" customFormat="1" ht="5.25" customHeight="1">
      <c r="A34" s="247"/>
      <c r="B34" s="248"/>
      <c r="C34" s="261"/>
      <c r="D34" s="261"/>
      <c r="E34" s="261"/>
      <c r="F34" s="261"/>
      <c r="G34" s="141"/>
      <c r="H34" s="141"/>
      <c r="I34" s="141"/>
      <c r="J34"/>
      <c r="K34"/>
      <c r="L34"/>
      <c r="M34"/>
      <c r="N34"/>
      <c r="O34"/>
      <c r="P34"/>
      <c r="Q34"/>
      <c r="R34"/>
      <c r="S34"/>
      <c r="T34"/>
      <c r="U34"/>
      <c r="V34"/>
      <c r="W34"/>
      <c r="X34"/>
      <c r="Y34"/>
    </row>
    <row r="35" spans="1:50" s="28" customFormat="1" ht="15.75">
      <c r="A35" s="244" t="s">
        <v>679</v>
      </c>
      <c r="B35" s="245"/>
      <c r="C35" s="260">
        <f t="shared" ref="C35:I35" si="4">SUM(C37:C43)</f>
        <v>375.34999999999997</v>
      </c>
      <c r="D35" s="260">
        <f t="shared" si="4"/>
        <v>1538.7340000000002</v>
      </c>
      <c r="E35" s="260">
        <f t="shared" si="4"/>
        <v>1838.5629999999999</v>
      </c>
      <c r="F35" s="260">
        <f t="shared" si="4"/>
        <v>2029.3320000000001</v>
      </c>
      <c r="G35" s="260">
        <f t="shared" si="4"/>
        <v>282.80200000000002</v>
      </c>
      <c r="H35" s="260">
        <f t="shared" si="4"/>
        <v>30.916</v>
      </c>
      <c r="I35" s="260">
        <f t="shared" si="4"/>
        <v>6095.6970000000001</v>
      </c>
      <c r="J35"/>
      <c r="K35"/>
      <c r="L35"/>
      <c r="M35"/>
      <c r="N35"/>
      <c r="O35"/>
      <c r="P35"/>
      <c r="Q35"/>
      <c r="R35"/>
      <c r="S35"/>
      <c r="T35"/>
      <c r="U35"/>
      <c r="V35"/>
      <c r="W35"/>
      <c r="X35"/>
      <c r="Y35"/>
    </row>
    <row r="36" spans="1:50" s="28" customFormat="1" ht="5.25" customHeight="1">
      <c r="A36" s="37"/>
      <c r="B36" s="50"/>
      <c r="C36" s="107"/>
      <c r="D36" s="107"/>
      <c r="E36" s="107"/>
      <c r="F36" s="107"/>
      <c r="G36" s="107"/>
      <c r="H36" s="107"/>
      <c r="I36" s="107"/>
      <c r="J36"/>
      <c r="K36"/>
      <c r="L36"/>
      <c r="M36"/>
      <c r="N36"/>
      <c r="O36"/>
      <c r="P36"/>
      <c r="Q36"/>
      <c r="R36"/>
      <c r="S36"/>
      <c r="T36"/>
      <c r="U36"/>
      <c r="V36"/>
      <c r="W36"/>
      <c r="X36"/>
      <c r="Y36"/>
    </row>
    <row r="37" spans="1:50" s="28" customFormat="1">
      <c r="A37" s="37" t="s">
        <v>726</v>
      </c>
      <c r="B37" s="50"/>
      <c r="C37" s="107">
        <v>57.491</v>
      </c>
      <c r="D37" s="107">
        <v>100.36799999999999</v>
      </c>
      <c r="E37" s="107">
        <v>181.345</v>
      </c>
      <c r="F37" s="107">
        <v>137.827</v>
      </c>
      <c r="G37" s="107">
        <v>41.264000000000003</v>
      </c>
      <c r="H37" s="176">
        <v>0.84199999999999997</v>
      </c>
      <c r="I37" s="107">
        <f>SUM(C37:H37)</f>
        <v>519.13699999999994</v>
      </c>
      <c r="J37"/>
      <c r="K37"/>
      <c r="L37"/>
      <c r="M37"/>
      <c r="N37"/>
      <c r="O37"/>
      <c r="P37"/>
      <c r="Q37"/>
      <c r="R37"/>
      <c r="S37"/>
      <c r="T37"/>
      <c r="U37"/>
      <c r="V37"/>
      <c r="W37"/>
      <c r="X37"/>
      <c r="Y37"/>
    </row>
    <row r="38" spans="1:50" s="28" customFormat="1">
      <c r="A38" s="37" t="s">
        <v>727</v>
      </c>
      <c r="B38" s="50"/>
      <c r="C38" s="107">
        <v>6.0490000000000004</v>
      </c>
      <c r="D38" s="107">
        <v>54.482999999999997</v>
      </c>
      <c r="E38" s="107">
        <v>66.87</v>
      </c>
      <c r="F38" s="107">
        <v>65.900000000000006</v>
      </c>
      <c r="G38" s="107">
        <v>12.478</v>
      </c>
      <c r="H38" s="176">
        <v>0.92900000000000005</v>
      </c>
      <c r="I38" s="107">
        <f t="shared" ref="I38:I43" si="5">SUM(C38:H38)</f>
        <v>206.70900000000003</v>
      </c>
      <c r="J38"/>
      <c r="K38"/>
      <c r="L38"/>
      <c r="M38"/>
      <c r="N38"/>
      <c r="O38"/>
      <c r="P38"/>
      <c r="Q38"/>
      <c r="R38"/>
      <c r="S38"/>
      <c r="T38"/>
      <c r="U38"/>
      <c r="V38"/>
      <c r="W38"/>
      <c r="X38"/>
      <c r="Y38"/>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row>
    <row r="39" spans="1:50" s="28" customFormat="1">
      <c r="A39" s="37" t="s">
        <v>728</v>
      </c>
      <c r="B39" s="50"/>
      <c r="C39" s="107">
        <v>13.209</v>
      </c>
      <c r="D39" s="107">
        <v>79.063000000000002</v>
      </c>
      <c r="E39" s="107">
        <v>95.006</v>
      </c>
      <c r="F39" s="107">
        <v>114.684</v>
      </c>
      <c r="G39" s="107">
        <v>19.449000000000002</v>
      </c>
      <c r="H39" s="176">
        <v>1.9770000000000001</v>
      </c>
      <c r="I39" s="107">
        <f t="shared" si="5"/>
        <v>323.38799999999998</v>
      </c>
      <c r="J39"/>
      <c r="K39"/>
      <c r="L39"/>
      <c r="M39"/>
      <c r="N39"/>
      <c r="O39"/>
      <c r="P39"/>
      <c r="Q39"/>
      <c r="R39"/>
      <c r="S39"/>
      <c r="T39"/>
      <c r="U39"/>
      <c r="V39"/>
      <c r="W39"/>
      <c r="X39"/>
      <c r="Y39"/>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row>
    <row r="40" spans="1:50" s="28" customFormat="1">
      <c r="A40" s="37" t="s">
        <v>729</v>
      </c>
      <c r="B40" s="50"/>
      <c r="C40" s="107">
        <v>23.731000000000002</v>
      </c>
      <c r="D40" s="107">
        <v>139.042</v>
      </c>
      <c r="E40" s="107">
        <v>173.01</v>
      </c>
      <c r="F40" s="107">
        <v>207.018</v>
      </c>
      <c r="G40" s="107">
        <v>27.501999999999999</v>
      </c>
      <c r="H40" s="176">
        <v>4.1420000000000003</v>
      </c>
      <c r="I40" s="107">
        <f t="shared" si="5"/>
        <v>574.44500000000005</v>
      </c>
      <c r="J40"/>
      <c r="K40"/>
      <c r="L40"/>
      <c r="M40"/>
      <c r="N40"/>
      <c r="O40"/>
      <c r="P40"/>
      <c r="Q40"/>
      <c r="R40"/>
      <c r="S40"/>
      <c r="T40"/>
      <c r="U40"/>
      <c r="V40"/>
      <c r="W40"/>
      <c r="X40"/>
      <c r="Y40"/>
      <c r="Z40" s="253"/>
      <c r="AA40" s="253"/>
      <c r="AB40" s="253"/>
      <c r="AC40" s="253"/>
      <c r="AD40" s="253"/>
      <c r="AE40" s="253"/>
      <c r="AF40" s="253"/>
      <c r="AG40" s="253"/>
      <c r="AH40" s="253"/>
      <c r="AI40" s="253"/>
      <c r="AJ40" s="253"/>
      <c r="AK40" s="253"/>
      <c r="AL40" s="253"/>
      <c r="AM40" s="253"/>
      <c r="AN40" s="253"/>
      <c r="AO40" s="253"/>
      <c r="AP40" s="253"/>
      <c r="AQ40" s="253"/>
      <c r="AR40" s="253"/>
      <c r="AS40" s="253"/>
      <c r="AT40" s="253"/>
      <c r="AU40" s="253"/>
      <c r="AV40" s="253"/>
      <c r="AW40" s="253"/>
      <c r="AX40" s="253"/>
    </row>
    <row r="41" spans="1:50" s="28" customFormat="1">
      <c r="A41" s="37" t="s">
        <v>730</v>
      </c>
      <c r="B41" s="50"/>
      <c r="C41" s="107">
        <v>58.795000000000002</v>
      </c>
      <c r="D41" s="107">
        <v>232.15600000000001</v>
      </c>
      <c r="E41" s="107">
        <v>292.23200000000003</v>
      </c>
      <c r="F41" s="107">
        <v>328.30799999999999</v>
      </c>
      <c r="G41" s="107">
        <v>40.729999999999997</v>
      </c>
      <c r="H41" s="176">
        <v>6.6989999999999998</v>
      </c>
      <c r="I41" s="107">
        <f t="shared" si="5"/>
        <v>958.92</v>
      </c>
      <c r="J41"/>
      <c r="K41"/>
      <c r="L41"/>
      <c r="M41"/>
      <c r="N41"/>
      <c r="O41"/>
      <c r="P41"/>
      <c r="Q41"/>
      <c r="R41"/>
      <c r="S41"/>
      <c r="T41"/>
      <c r="U41"/>
      <c r="V41"/>
      <c r="W41"/>
      <c r="X41"/>
      <c r="Y41"/>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row>
    <row r="42" spans="1:50" s="28" customFormat="1">
      <c r="A42" s="37" t="s">
        <v>731</v>
      </c>
      <c r="B42" s="50"/>
      <c r="C42" s="107">
        <v>110.14700000000001</v>
      </c>
      <c r="D42" s="107">
        <v>389.05500000000001</v>
      </c>
      <c r="E42" s="107">
        <v>438.16800000000001</v>
      </c>
      <c r="F42" s="107">
        <v>499.53800000000001</v>
      </c>
      <c r="G42" s="107">
        <v>61.633000000000003</v>
      </c>
      <c r="H42" s="176">
        <v>9.1940000000000008</v>
      </c>
      <c r="I42" s="107">
        <f t="shared" si="5"/>
        <v>1507.7349999999999</v>
      </c>
      <c r="J42"/>
      <c r="K42"/>
      <c r="L42"/>
      <c r="M42"/>
      <c r="N42"/>
      <c r="O42"/>
      <c r="P42"/>
      <c r="Q42"/>
      <c r="R42"/>
      <c r="S42"/>
      <c r="T42"/>
      <c r="U42"/>
      <c r="V42"/>
      <c r="W42"/>
      <c r="X42"/>
      <c r="Y42"/>
      <c r="Z42" s="253"/>
      <c r="AA42" s="253"/>
      <c r="AB42" s="253"/>
      <c r="AC42" s="253"/>
      <c r="AD42" s="253"/>
      <c r="AE42" s="253"/>
      <c r="AF42" s="253"/>
      <c r="AG42" s="253"/>
      <c r="AH42" s="253"/>
      <c r="AI42" s="253"/>
      <c r="AJ42" s="253"/>
      <c r="AK42" s="253"/>
      <c r="AL42" s="253"/>
      <c r="AM42" s="253"/>
      <c r="AN42" s="253"/>
      <c r="AO42" s="253"/>
      <c r="AP42" s="253"/>
      <c r="AQ42" s="253"/>
      <c r="AR42" s="253"/>
      <c r="AS42" s="253"/>
      <c r="AT42" s="253"/>
      <c r="AU42" s="253"/>
      <c r="AV42" s="253"/>
      <c r="AW42" s="253"/>
      <c r="AX42" s="253"/>
    </row>
    <row r="43" spans="1:50" s="28" customFormat="1" ht="14.25" customHeight="1">
      <c r="A43" s="37" t="s">
        <v>757</v>
      </c>
      <c r="B43" s="50"/>
      <c r="C43" s="107">
        <v>105.928</v>
      </c>
      <c r="D43" s="107">
        <v>544.56700000000001</v>
      </c>
      <c r="E43" s="107">
        <v>591.93200000000002</v>
      </c>
      <c r="F43" s="107">
        <v>676.05700000000002</v>
      </c>
      <c r="G43" s="107">
        <v>79.745999999999995</v>
      </c>
      <c r="H43" s="176">
        <v>7.133</v>
      </c>
      <c r="I43" s="107">
        <f t="shared" si="5"/>
        <v>2005.3630000000003</v>
      </c>
      <c r="J43"/>
      <c r="K43"/>
      <c r="L43"/>
      <c r="M43"/>
      <c r="N43"/>
      <c r="O43"/>
      <c r="P43"/>
      <c r="Q43"/>
      <c r="R43"/>
      <c r="S43"/>
      <c r="T43"/>
      <c r="U43"/>
      <c r="V43"/>
      <c r="W43"/>
      <c r="X43"/>
      <c r="Y4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row>
    <row r="44" spans="1:50" s="28" customFormat="1" ht="14.25" customHeight="1">
      <c r="A44" s="37"/>
      <c r="B44" s="50"/>
      <c r="C44" s="107"/>
      <c r="D44" s="107"/>
      <c r="E44" s="107"/>
      <c r="F44" s="107"/>
      <c r="G44" s="107"/>
      <c r="H44" s="107"/>
      <c r="I44" s="107"/>
      <c r="J44"/>
      <c r="K44"/>
      <c r="L44"/>
      <c r="M44"/>
      <c r="N44"/>
      <c r="O44"/>
      <c r="P44"/>
      <c r="Q44"/>
      <c r="R44"/>
      <c r="S44"/>
      <c r="T44"/>
      <c r="U44"/>
      <c r="V44"/>
      <c r="W44"/>
      <c r="X44"/>
      <c r="Y44"/>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row>
    <row r="45" spans="1:50" s="28" customFormat="1" ht="24" customHeight="1">
      <c r="A45" s="238" t="s">
        <v>758</v>
      </c>
      <c r="B45" s="238"/>
      <c r="C45" s="256"/>
      <c r="D45" s="256"/>
      <c r="E45" s="256"/>
      <c r="F45" s="256"/>
      <c r="G45" s="257"/>
      <c r="H45" s="257"/>
      <c r="I45" s="257"/>
      <c r="J45"/>
      <c r="K45"/>
      <c r="L45"/>
      <c r="M45"/>
      <c r="N45"/>
      <c r="O45"/>
      <c r="P45"/>
      <c r="Q45"/>
      <c r="R45"/>
      <c r="S45"/>
      <c r="T45"/>
      <c r="U45"/>
      <c r="V45"/>
      <c r="W45"/>
      <c r="X45"/>
      <c r="Y45"/>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row>
    <row r="46" spans="1:50" s="28" customFormat="1" ht="5.25" customHeight="1">
      <c r="A46" s="247"/>
      <c r="B46" s="247"/>
      <c r="C46" s="261"/>
      <c r="D46" s="261"/>
      <c r="E46" s="261"/>
      <c r="F46" s="261"/>
      <c r="G46" s="141"/>
      <c r="H46" s="141"/>
      <c r="I46" s="141"/>
      <c r="J46"/>
      <c r="K46"/>
      <c r="L46"/>
      <c r="M46"/>
      <c r="N46"/>
      <c r="O46"/>
      <c r="P46"/>
      <c r="Q46"/>
      <c r="R46"/>
      <c r="S46"/>
      <c r="T46"/>
      <c r="U46"/>
      <c r="V46"/>
      <c r="W46"/>
      <c r="X46"/>
      <c r="Y46"/>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row>
    <row r="47" spans="1:50" s="28" customFormat="1" ht="15.75">
      <c r="A47" s="244" t="s">
        <v>679</v>
      </c>
      <c r="B47" s="245"/>
      <c r="C47" s="260">
        <f t="shared" ref="C47:I47" si="6">SUM(C49:C50)</f>
        <v>375.35</v>
      </c>
      <c r="D47" s="260">
        <f t="shared" si="6"/>
        <v>1538.7339999999999</v>
      </c>
      <c r="E47" s="260">
        <f t="shared" si="6"/>
        <v>1838.5630000000001</v>
      </c>
      <c r="F47" s="260">
        <f t="shared" si="6"/>
        <v>2029.3320000000001</v>
      </c>
      <c r="G47" s="260">
        <f t="shared" si="6"/>
        <v>282.80200000000002</v>
      </c>
      <c r="H47" s="260">
        <f t="shared" si="6"/>
        <v>30.916</v>
      </c>
      <c r="I47" s="260">
        <f t="shared" si="6"/>
        <v>6095.6970000000001</v>
      </c>
      <c r="J47"/>
      <c r="K47"/>
      <c r="L47"/>
      <c r="M47"/>
      <c r="N47"/>
      <c r="O47"/>
      <c r="P47"/>
      <c r="Q47"/>
      <c r="R47"/>
      <c r="S47"/>
      <c r="T47"/>
      <c r="U47"/>
      <c r="V47"/>
      <c r="W47"/>
      <c r="X47"/>
      <c r="Y47"/>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row>
    <row r="48" spans="1:50" s="28" customFormat="1" ht="5.25" customHeight="1">
      <c r="A48" s="37"/>
      <c r="B48" s="50"/>
      <c r="C48" s="107"/>
      <c r="D48" s="107"/>
      <c r="E48" s="107"/>
      <c r="F48" s="107"/>
      <c r="G48" s="107"/>
      <c r="H48" s="107"/>
      <c r="I48" s="107"/>
      <c r="J48"/>
      <c r="K48"/>
      <c r="L48"/>
      <c r="M48"/>
      <c r="N48"/>
      <c r="O48"/>
      <c r="P48"/>
      <c r="Q48"/>
      <c r="R48"/>
      <c r="S48"/>
      <c r="T48"/>
      <c r="U48"/>
      <c r="V48"/>
      <c r="W48"/>
      <c r="X48"/>
      <c r="Y48"/>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row>
    <row r="49" spans="1:50" s="28" customFormat="1">
      <c r="A49" s="37" t="s">
        <v>737</v>
      </c>
      <c r="B49" s="50"/>
      <c r="C49" s="107">
        <v>121.357</v>
      </c>
      <c r="D49" s="107">
        <v>453.61799999999999</v>
      </c>
      <c r="E49" s="107">
        <v>563.04300000000001</v>
      </c>
      <c r="F49" s="107">
        <v>610.81600000000003</v>
      </c>
      <c r="G49" s="107">
        <v>104.54</v>
      </c>
      <c r="H49" s="176">
        <v>10.288</v>
      </c>
      <c r="I49" s="107">
        <f>SUM(A49:H49)</f>
        <v>1863.662</v>
      </c>
      <c r="J49"/>
      <c r="K49"/>
      <c r="L49"/>
      <c r="M49"/>
      <c r="N49"/>
      <c r="O49"/>
      <c r="P49"/>
      <c r="Q49"/>
      <c r="R49"/>
      <c r="S49"/>
      <c r="T49"/>
      <c r="U49"/>
      <c r="V49"/>
      <c r="W49"/>
      <c r="X49"/>
      <c r="Y49"/>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row>
    <row r="50" spans="1:50" s="28" customFormat="1">
      <c r="A50" s="37" t="s">
        <v>738</v>
      </c>
      <c r="B50" s="50"/>
      <c r="C50" s="107">
        <v>253.99299999999999</v>
      </c>
      <c r="D50" s="107">
        <v>1085.116</v>
      </c>
      <c r="E50" s="107">
        <v>1275.52</v>
      </c>
      <c r="F50" s="107">
        <v>1418.5160000000001</v>
      </c>
      <c r="G50" s="107">
        <v>178.262</v>
      </c>
      <c r="H50" s="176">
        <v>20.628</v>
      </c>
      <c r="I50" s="107">
        <f>SUM(A50:H50)</f>
        <v>4232.0349999999999</v>
      </c>
      <c r="J50"/>
      <c r="K50"/>
      <c r="L50"/>
      <c r="M50"/>
      <c r="N50"/>
      <c r="O50"/>
      <c r="P50"/>
      <c r="Q50"/>
      <c r="R50"/>
      <c r="S50"/>
      <c r="T50"/>
      <c r="U50"/>
      <c r="V50"/>
      <c r="W50"/>
      <c r="X50"/>
      <c r="Y50"/>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row>
    <row r="51" spans="1:50" s="28" customFormat="1">
      <c r="A51" s="45"/>
      <c r="B51" s="45"/>
      <c r="C51" s="45"/>
      <c r="D51" s="45"/>
      <c r="E51" s="45"/>
      <c r="F51" s="45"/>
      <c r="G51" s="45"/>
      <c r="H51" s="45"/>
      <c r="I51" s="45"/>
      <c r="J51"/>
      <c r="K51"/>
      <c r="L51"/>
      <c r="M51"/>
      <c r="N51"/>
      <c r="O51"/>
      <c r="P51"/>
      <c r="Q51"/>
      <c r="R51"/>
      <c r="S51"/>
      <c r="T51"/>
      <c r="U51"/>
      <c r="V51"/>
      <c r="W51"/>
      <c r="X51"/>
      <c r="Y51"/>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row>
    <row r="52" spans="1:50" s="28" customFormat="1">
      <c r="A52" s="28" t="s">
        <v>693</v>
      </c>
      <c r="C52" s="262"/>
      <c r="D52" s="262"/>
      <c r="E52" s="262"/>
      <c r="F52" s="262"/>
      <c r="G52" s="262"/>
      <c r="H52" s="252"/>
      <c r="I52" s="252"/>
      <c r="J52"/>
      <c r="K52"/>
      <c r="L52"/>
      <c r="M52"/>
      <c r="N52"/>
      <c r="O52"/>
      <c r="P52"/>
      <c r="Q52"/>
      <c r="R52"/>
      <c r="S52"/>
      <c r="T52"/>
      <c r="U52"/>
      <c r="V52"/>
      <c r="W52"/>
      <c r="X52"/>
      <c r="Y52"/>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row>
    <row r="53" spans="1:50" s="28" customFormat="1">
      <c r="C53" s="262"/>
      <c r="D53" s="262"/>
      <c r="E53" s="262"/>
      <c r="F53" s="262"/>
      <c r="G53" s="262"/>
      <c r="H53" s="252"/>
      <c r="I53" s="252"/>
      <c r="J53"/>
      <c r="K53"/>
      <c r="L53"/>
      <c r="M53"/>
      <c r="N53"/>
      <c r="O53"/>
      <c r="P53"/>
      <c r="Q53"/>
      <c r="R53"/>
      <c r="S53"/>
      <c r="T53"/>
      <c r="U53"/>
      <c r="V53"/>
      <c r="W53"/>
      <c r="X53"/>
      <c r="Y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row>
    <row r="54" spans="1:50" s="28" customFormat="1">
      <c r="A54" s="28" t="s">
        <v>664</v>
      </c>
      <c r="C54" s="262"/>
      <c r="D54" s="262"/>
      <c r="E54" s="262"/>
      <c r="F54" s="262"/>
      <c r="G54" s="262"/>
      <c r="H54" s="252"/>
      <c r="I54" s="252"/>
      <c r="J54"/>
      <c r="K54"/>
      <c r="L54"/>
      <c r="M54"/>
      <c r="N54"/>
      <c r="O54"/>
      <c r="P54"/>
      <c r="Q54"/>
      <c r="R54"/>
      <c r="S54"/>
      <c r="T54"/>
      <c r="U54"/>
      <c r="V54"/>
      <c r="W54"/>
      <c r="X54"/>
      <c r="Y54"/>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row>
    <row r="55" spans="1:50" s="28" customFormat="1">
      <c r="A55" s="112" t="s">
        <v>761</v>
      </c>
      <c r="B55" s="163"/>
      <c r="C55" s="262"/>
      <c r="D55" s="262"/>
      <c r="E55" s="262"/>
      <c r="F55" s="262"/>
      <c r="G55" s="262"/>
      <c r="H55" s="252"/>
      <c r="I55" s="252"/>
      <c r="J55"/>
      <c r="K55"/>
      <c r="L55"/>
      <c r="M55"/>
      <c r="N55"/>
      <c r="O55"/>
      <c r="P55"/>
      <c r="Q55"/>
      <c r="R55"/>
      <c r="S55"/>
      <c r="T55"/>
      <c r="U55"/>
      <c r="V55"/>
      <c r="W55"/>
      <c r="X55"/>
      <c r="Y55"/>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row>
    <row r="56" spans="1:50">
      <c r="A56" s="148" t="s">
        <v>881</v>
      </c>
      <c r="C56" s="215"/>
      <c r="D56" s="215"/>
      <c r="E56" s="215"/>
      <c r="F56" s="215"/>
      <c r="G56" s="215"/>
      <c r="H56" s="99"/>
      <c r="I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row>
    <row r="57" spans="1:50">
      <c r="A57" s="149" t="s">
        <v>874</v>
      </c>
      <c r="C57" s="215"/>
      <c r="D57" s="215"/>
      <c r="E57" s="215"/>
      <c r="F57" s="215"/>
      <c r="G57" s="215"/>
      <c r="H57" s="99"/>
      <c r="I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row>
    <row r="58" spans="1:50">
      <c r="A58" s="60" t="s">
        <v>858</v>
      </c>
      <c r="C58" s="215"/>
      <c r="D58" s="215"/>
      <c r="E58" s="215"/>
      <c r="F58" s="215"/>
      <c r="G58" s="215"/>
      <c r="H58" s="99"/>
      <c r="I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row>
    <row r="59" spans="1:50">
      <c r="A59" s="60" t="s">
        <v>793</v>
      </c>
      <c r="C59" s="215"/>
      <c r="D59" s="215"/>
      <c r="E59" s="215"/>
      <c r="F59" s="215"/>
      <c r="G59" s="215"/>
      <c r="H59" s="99"/>
      <c r="I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row>
    <row r="60" spans="1:50">
      <c r="C60" s="215"/>
      <c r="D60" s="215"/>
      <c r="E60" s="215"/>
      <c r="F60" s="215"/>
      <c r="G60" s="215"/>
      <c r="H60" s="99"/>
      <c r="I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row>
    <row r="61" spans="1:50">
      <c r="C61" s="215"/>
      <c r="D61" s="215"/>
      <c r="E61" s="215"/>
      <c r="F61" s="215"/>
      <c r="G61" s="215"/>
      <c r="H61" s="99"/>
      <c r="I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row>
    <row r="62" spans="1:50">
      <c r="C62" s="215"/>
      <c r="D62" s="215"/>
      <c r="E62" s="215"/>
      <c r="F62" s="215"/>
      <c r="G62" s="215"/>
      <c r="H62" s="99"/>
      <c r="I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row>
    <row r="63" spans="1:50">
      <c r="C63" s="215"/>
      <c r="D63" s="215"/>
      <c r="E63" s="215"/>
      <c r="F63" s="215"/>
      <c r="G63" s="215"/>
      <c r="H63" s="99"/>
      <c r="I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row>
    <row r="64" spans="1:50">
      <c r="C64" s="215"/>
      <c r="D64" s="215"/>
      <c r="E64" s="215"/>
      <c r="F64" s="215"/>
      <c r="G64" s="215"/>
      <c r="H64" s="99"/>
      <c r="I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row>
    <row r="65" spans="3:50">
      <c r="C65" s="215"/>
      <c r="D65" s="215"/>
      <c r="E65" s="215"/>
      <c r="F65" s="215"/>
      <c r="G65" s="215"/>
      <c r="H65" s="99"/>
      <c r="I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row>
    <row r="66" spans="3:50">
      <c r="C66" s="215"/>
      <c r="D66" s="215"/>
      <c r="E66" s="215"/>
      <c r="F66" s="215"/>
      <c r="G66" s="215"/>
      <c r="H66" s="99"/>
      <c r="I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row>
    <row r="67" spans="3:50">
      <c r="C67" s="215"/>
      <c r="D67" s="215"/>
      <c r="E67" s="215"/>
      <c r="F67" s="215"/>
      <c r="G67" s="215"/>
      <c r="H67" s="99"/>
      <c r="I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row>
    <row r="68" spans="3:50">
      <c r="C68" s="215"/>
      <c r="D68" s="215"/>
      <c r="E68" s="215"/>
      <c r="F68" s="215"/>
      <c r="G68" s="215"/>
      <c r="H68" s="99"/>
      <c r="I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row>
    <row r="69" spans="3:50">
      <c r="C69" s="215"/>
      <c r="D69" s="215"/>
      <c r="E69" s="215"/>
      <c r="F69" s="215"/>
      <c r="G69" s="215"/>
      <c r="H69" s="99"/>
      <c r="I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row>
    <row r="70" spans="3:50">
      <c r="C70" s="215"/>
      <c r="D70" s="215"/>
      <c r="E70" s="215"/>
      <c r="F70" s="215"/>
      <c r="G70" s="215"/>
      <c r="H70" s="99"/>
      <c r="I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row>
    <row r="71" spans="3:50">
      <c r="C71" s="215"/>
      <c r="D71" s="215"/>
      <c r="E71" s="215"/>
      <c r="F71" s="215"/>
      <c r="G71" s="215"/>
      <c r="H71" s="99"/>
      <c r="I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row>
    <row r="72" spans="3:50">
      <c r="C72" s="215"/>
      <c r="D72" s="215"/>
      <c r="E72" s="215"/>
      <c r="F72" s="215"/>
      <c r="G72" s="215"/>
      <c r="H72" s="99"/>
      <c r="I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row>
    <row r="73" spans="3:50">
      <c r="C73" s="215"/>
      <c r="D73" s="215"/>
      <c r="E73" s="215"/>
      <c r="F73" s="215"/>
      <c r="G73" s="215"/>
      <c r="H73" s="99"/>
      <c r="I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row>
    <row r="74" spans="3:50">
      <c r="C74" s="215"/>
      <c r="D74" s="215"/>
      <c r="E74" s="215"/>
      <c r="F74" s="215"/>
      <c r="G74" s="215"/>
      <c r="H74" s="99"/>
      <c r="I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row>
    <row r="75" spans="3:50">
      <c r="C75" s="215"/>
      <c r="D75" s="215"/>
      <c r="E75" s="215"/>
      <c r="F75" s="215"/>
      <c r="G75" s="215"/>
      <c r="H75" s="99"/>
      <c r="I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row>
    <row r="76" spans="3:50">
      <c r="C76" s="215"/>
      <c r="D76" s="215"/>
      <c r="E76" s="215"/>
      <c r="F76" s="215"/>
      <c r="G76" s="215"/>
      <c r="H76" s="99"/>
      <c r="I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row>
  </sheetData>
  <sheetProtection algorithmName="SHA-512" hashValue="8UV9brQyVDj+1Y1wTe6EYUxe7MGOBzy0iwnG2LJKHLMWMw9+R+pchDH8IzMGoaDcKjAtbS/+66RxyJlGkF9xeg==" saltValue="+2cqrOeZvBOSseoZdUF02Q==" spinCount="100000" sheet="1" objects="1" scenarios="1"/>
  <mergeCells count="1">
    <mergeCell ref="A16:F16"/>
  </mergeCells>
  <pageMargins left="0.70866141732283472" right="0.70866141732283472" top="0.78740157480314965" bottom="0.78740157480314965" header="0.31496062992125984" footer="0.31496062992125984"/>
  <pageSetup paperSize="9" scale="76"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workbookViewId="0"/>
  </sheetViews>
  <sheetFormatPr baseColWidth="10" defaultRowHeight="15"/>
  <cols>
    <col min="1" max="1" width="33.140625" customWidth="1"/>
    <col min="3" max="3" width="13.140625" customWidth="1"/>
    <col min="4" max="4" width="14.140625" customWidth="1"/>
    <col min="6" max="6" width="13.140625" customWidth="1"/>
    <col min="7" max="7" width="13.28515625" customWidth="1"/>
    <col min="10" max="10" width="12" bestFit="1" customWidth="1"/>
  </cols>
  <sheetData>
    <row r="1" spans="1:8" ht="15.75">
      <c r="A1" s="216" t="s">
        <v>882</v>
      </c>
      <c r="B1" s="98"/>
      <c r="C1" s="98"/>
      <c r="D1" s="98"/>
      <c r="E1" s="98"/>
    </row>
    <row r="2" spans="1:8" ht="18.75">
      <c r="A2" s="2" t="s">
        <v>742</v>
      </c>
      <c r="B2" s="98"/>
      <c r="C2" s="98"/>
      <c r="D2" s="98"/>
      <c r="E2" s="98"/>
    </row>
    <row r="3" spans="1:8" ht="18.75">
      <c r="A3" s="43" t="s">
        <v>883</v>
      </c>
      <c r="B3" s="263"/>
      <c r="C3" s="263"/>
      <c r="D3" s="263"/>
      <c r="E3" s="264"/>
      <c r="F3" s="118"/>
      <c r="G3" s="265"/>
      <c r="H3" s="264"/>
    </row>
    <row r="4" spans="1:8" ht="21.75" customHeight="1">
      <c r="A4" s="45"/>
      <c r="B4" s="45" t="s">
        <v>679</v>
      </c>
      <c r="C4" s="45"/>
      <c r="D4" s="45"/>
      <c r="E4" s="45"/>
      <c r="F4" s="560" t="s">
        <v>884</v>
      </c>
      <c r="G4" s="560"/>
      <c r="H4" s="560"/>
    </row>
    <row r="5" spans="1:8" ht="45">
      <c r="A5" s="45"/>
      <c r="B5" s="45" t="s">
        <v>885</v>
      </c>
      <c r="C5" s="45" t="s">
        <v>886</v>
      </c>
      <c r="D5" s="45" t="s">
        <v>887</v>
      </c>
      <c r="E5" s="45" t="s">
        <v>888</v>
      </c>
      <c r="F5" s="45" t="s">
        <v>886</v>
      </c>
      <c r="G5" s="45" t="s">
        <v>887</v>
      </c>
      <c r="H5" s="45" t="s">
        <v>889</v>
      </c>
    </row>
    <row r="6" spans="1:8">
      <c r="A6" s="48" t="s">
        <v>750</v>
      </c>
      <c r="B6" s="52"/>
      <c r="C6" s="266"/>
      <c r="D6" s="266"/>
      <c r="E6" s="267"/>
      <c r="F6" s="266"/>
      <c r="G6" s="52"/>
      <c r="H6" s="267"/>
    </row>
    <row r="7" spans="1:8" ht="5.25" customHeight="1">
      <c r="A7" s="48"/>
      <c r="B7" s="52"/>
      <c r="C7" s="266"/>
      <c r="D7" s="266"/>
      <c r="E7" s="267"/>
      <c r="F7" s="266"/>
      <c r="G7" s="52"/>
      <c r="H7" s="267"/>
    </row>
    <row r="8" spans="1:8" ht="15.75">
      <c r="A8" s="65" t="s">
        <v>679</v>
      </c>
      <c r="B8" s="260">
        <f>SUM(B10:B15)</f>
        <v>243</v>
      </c>
      <c r="C8" s="260">
        <f>SUM(C10:C15)</f>
        <v>6095.6969999999992</v>
      </c>
      <c r="D8" s="260">
        <f>SUM(D10:D15)</f>
        <v>17985</v>
      </c>
      <c r="E8" s="268">
        <v>0.92858158054086148</v>
      </c>
      <c r="F8" s="260">
        <f>SUM(F10:F15)</f>
        <v>5899.6409999999996</v>
      </c>
      <c r="G8" s="260">
        <f>SUM(G10:G15)</f>
        <v>17648</v>
      </c>
      <c r="H8" s="268">
        <v>0.91587715321849505</v>
      </c>
    </row>
    <row r="9" spans="1:8" ht="5.25" customHeight="1">
      <c r="A9" s="65"/>
      <c r="B9" s="269"/>
      <c r="C9" s="270"/>
      <c r="D9" s="270"/>
      <c r="E9" s="271"/>
      <c r="F9" s="270"/>
      <c r="G9" s="270"/>
      <c r="H9" s="271"/>
    </row>
    <row r="10" spans="1:8">
      <c r="A10" s="50" t="s">
        <v>716</v>
      </c>
      <c r="B10" s="107">
        <v>16</v>
      </c>
      <c r="C10" s="107">
        <v>961.43299999999999</v>
      </c>
      <c r="D10" s="107">
        <v>2742</v>
      </c>
      <c r="E10" s="272">
        <v>0.96063567239191472</v>
      </c>
      <c r="F10" s="107">
        <v>889.14599999999996</v>
      </c>
      <c r="G10" s="107">
        <v>2634</v>
      </c>
      <c r="H10" s="272">
        <v>0.92483539800917403</v>
      </c>
    </row>
    <row r="11" spans="1:8">
      <c r="A11" s="50" t="s">
        <v>717</v>
      </c>
      <c r="B11" s="107">
        <v>43</v>
      </c>
      <c r="C11" s="107">
        <v>1020.543</v>
      </c>
      <c r="D11" s="107">
        <v>3062</v>
      </c>
      <c r="E11" s="272">
        <v>0.91313135832073222</v>
      </c>
      <c r="F11" s="107">
        <v>979.96699999999998</v>
      </c>
      <c r="G11" s="107">
        <v>3010</v>
      </c>
      <c r="H11" s="272">
        <v>0.89197378601010335</v>
      </c>
    </row>
    <row r="12" spans="1:8">
      <c r="A12" s="50" t="s">
        <v>752</v>
      </c>
      <c r="B12" s="107">
        <v>69</v>
      </c>
      <c r="C12" s="107">
        <v>2049.7139999999999</v>
      </c>
      <c r="D12" s="107">
        <v>6061</v>
      </c>
      <c r="E12" s="272">
        <v>0.92652281711277806</v>
      </c>
      <c r="F12" s="107">
        <v>2004.626</v>
      </c>
      <c r="G12" s="107">
        <v>5958</v>
      </c>
      <c r="H12" s="272">
        <v>0.92180698680719375</v>
      </c>
    </row>
    <row r="13" spans="1:8">
      <c r="A13" s="50" t="s">
        <v>788</v>
      </c>
      <c r="B13" s="107">
        <v>93</v>
      </c>
      <c r="C13" s="107">
        <v>1906.5809999999999</v>
      </c>
      <c r="D13" s="107">
        <v>5672</v>
      </c>
      <c r="E13" s="272">
        <v>0.92092905307494644</v>
      </c>
      <c r="F13" s="107">
        <v>1869.598</v>
      </c>
      <c r="G13" s="107">
        <v>5601</v>
      </c>
      <c r="H13" s="272">
        <v>0.91451281938401408</v>
      </c>
    </row>
    <row r="14" spans="1:8">
      <c r="A14" s="50" t="s">
        <v>720</v>
      </c>
      <c r="B14" s="107">
        <v>2</v>
      </c>
      <c r="C14" s="107">
        <v>44.311</v>
      </c>
      <c r="D14" s="107">
        <v>117</v>
      </c>
      <c r="E14" s="272">
        <v>1.0376068376068377</v>
      </c>
      <c r="F14" s="107">
        <v>43.5</v>
      </c>
      <c r="G14" s="107">
        <v>115</v>
      </c>
      <c r="H14" s="272">
        <v>1.0363311494937464</v>
      </c>
    </row>
    <row r="15" spans="1:8">
      <c r="A15" s="50" t="s">
        <v>721</v>
      </c>
      <c r="B15" s="107">
        <v>20</v>
      </c>
      <c r="C15" s="107">
        <v>113.11499999999999</v>
      </c>
      <c r="D15" s="107">
        <v>331</v>
      </c>
      <c r="E15" s="272">
        <v>0.93626619211190665</v>
      </c>
      <c r="F15" s="107">
        <v>112.804</v>
      </c>
      <c r="G15" s="107">
        <v>330</v>
      </c>
      <c r="H15" s="272">
        <v>0.93652137816521375</v>
      </c>
    </row>
    <row r="16" spans="1:8">
      <c r="A16" s="50"/>
      <c r="B16" s="119"/>
      <c r="C16" s="273"/>
      <c r="D16" s="273"/>
      <c r="E16" s="272"/>
      <c r="F16" s="273"/>
      <c r="G16" s="273"/>
      <c r="H16" s="271"/>
    </row>
    <row r="17" spans="1:8">
      <c r="A17" s="563" t="s">
        <v>797</v>
      </c>
      <c r="B17" s="563"/>
      <c r="C17" s="563"/>
      <c r="D17" s="563"/>
      <c r="E17" s="563"/>
      <c r="F17" s="273"/>
      <c r="G17" s="273"/>
      <c r="H17" s="271"/>
    </row>
    <row r="18" spans="1:8" ht="5.25" customHeight="1">
      <c r="A18" s="65"/>
      <c r="B18" s="65"/>
      <c r="C18" s="65"/>
      <c r="D18" s="65"/>
      <c r="E18" s="65"/>
      <c r="F18" s="273"/>
      <c r="G18" s="273"/>
      <c r="H18" s="271"/>
    </row>
    <row r="19" spans="1:8" ht="15.75">
      <c r="A19" s="65" t="s">
        <v>680</v>
      </c>
      <c r="B19" s="274">
        <f>SUM(B21:B32)</f>
        <v>243</v>
      </c>
      <c r="C19" s="274">
        <f>SUM(C21:C32)</f>
        <v>6095.6970000000001</v>
      </c>
      <c r="D19" s="274">
        <f>SUM(D21:D32)</f>
        <v>17985</v>
      </c>
      <c r="E19" s="268">
        <v>0.92858158054086171</v>
      </c>
      <c r="F19" s="260">
        <f>SUM(F21:F32)</f>
        <v>5899.6410000000014</v>
      </c>
      <c r="G19" s="260">
        <f>SUM(G21:G32)</f>
        <v>17648</v>
      </c>
      <c r="H19" s="268">
        <v>0.91587715321849528</v>
      </c>
    </row>
    <row r="20" spans="1:8" ht="5.25" customHeight="1">
      <c r="A20" s="65"/>
      <c r="B20" s="270"/>
      <c r="C20" s="270"/>
      <c r="D20" s="270"/>
      <c r="E20" s="271"/>
      <c r="F20" s="270"/>
      <c r="G20" s="270"/>
      <c r="H20" s="271"/>
    </row>
    <row r="21" spans="1:8">
      <c r="A21" s="50" t="s">
        <v>681</v>
      </c>
      <c r="B21" s="107">
        <v>3</v>
      </c>
      <c r="C21" s="107">
        <v>110.14700000000001</v>
      </c>
      <c r="D21" s="107">
        <v>314</v>
      </c>
      <c r="E21" s="272">
        <v>0.9610592443940319</v>
      </c>
      <c r="F21" s="107">
        <v>108.575</v>
      </c>
      <c r="G21" s="107">
        <v>303</v>
      </c>
      <c r="H21" s="272">
        <v>0.9817351598173516</v>
      </c>
    </row>
    <row r="22" spans="1:8">
      <c r="A22" s="50" t="s">
        <v>682</v>
      </c>
      <c r="B22" s="107">
        <v>5</v>
      </c>
      <c r="C22" s="107">
        <v>96.302000000000007</v>
      </c>
      <c r="D22" s="107">
        <v>271</v>
      </c>
      <c r="E22" s="272">
        <v>0.97358337966941311</v>
      </c>
      <c r="F22" s="107">
        <v>93.554000000000002</v>
      </c>
      <c r="G22" s="107">
        <v>270</v>
      </c>
      <c r="H22" s="272">
        <v>0.94930492135971589</v>
      </c>
    </row>
    <row r="23" spans="1:8">
      <c r="A23" s="50" t="s">
        <v>683</v>
      </c>
      <c r="B23" s="107">
        <v>15</v>
      </c>
      <c r="C23" s="107">
        <v>426.10399999999998</v>
      </c>
      <c r="D23" s="107">
        <v>1245</v>
      </c>
      <c r="E23" s="272">
        <v>0.93767728448038734</v>
      </c>
      <c r="F23" s="107">
        <v>413.86500000000001</v>
      </c>
      <c r="G23" s="107">
        <v>1210</v>
      </c>
      <c r="H23" s="272">
        <v>0.93708819200724558</v>
      </c>
    </row>
    <row r="24" spans="1:8">
      <c r="A24" s="50" t="s">
        <v>684</v>
      </c>
      <c r="B24" s="107">
        <v>10</v>
      </c>
      <c r="C24" s="107">
        <v>185.46899999999999</v>
      </c>
      <c r="D24" s="107">
        <v>549</v>
      </c>
      <c r="E24" s="272">
        <v>0.92556329066546894</v>
      </c>
      <c r="F24" s="107">
        <v>182.464</v>
      </c>
      <c r="G24" s="107">
        <v>537</v>
      </c>
      <c r="H24" s="272">
        <v>0.93091502767786538</v>
      </c>
    </row>
    <row r="25" spans="1:8">
      <c r="A25" s="50" t="s">
        <v>685</v>
      </c>
      <c r="B25" s="107">
        <v>11</v>
      </c>
      <c r="C25" s="107">
        <v>257.197</v>
      </c>
      <c r="D25" s="107">
        <v>752</v>
      </c>
      <c r="E25" s="272">
        <v>0.93703366365491114</v>
      </c>
      <c r="F25" s="107">
        <v>251.613</v>
      </c>
      <c r="G25" s="107">
        <v>740</v>
      </c>
      <c r="H25" s="272">
        <v>0.93155497963717138</v>
      </c>
    </row>
    <row r="26" spans="1:8">
      <c r="A26" s="50" t="s">
        <v>686</v>
      </c>
      <c r="B26" s="107">
        <v>22</v>
      </c>
      <c r="C26" s="107">
        <v>574.673</v>
      </c>
      <c r="D26" s="107">
        <v>1619</v>
      </c>
      <c r="E26" s="272">
        <v>0.97248089891443223</v>
      </c>
      <c r="F26" s="107">
        <v>545.73400000000004</v>
      </c>
      <c r="G26" s="107">
        <v>1573</v>
      </c>
      <c r="H26" s="272">
        <v>0.950515984638027</v>
      </c>
    </row>
    <row r="27" spans="1:8">
      <c r="A27" s="50" t="s">
        <v>687</v>
      </c>
      <c r="B27" s="107">
        <v>21</v>
      </c>
      <c r="C27" s="107">
        <v>509.65499999999997</v>
      </c>
      <c r="D27" s="107">
        <v>1585</v>
      </c>
      <c r="E27" s="272">
        <v>0.88095587917548934</v>
      </c>
      <c r="F27" s="107">
        <v>495.90899999999999</v>
      </c>
      <c r="G27" s="107">
        <v>1570</v>
      </c>
      <c r="H27" s="272">
        <v>0.86538521943983948</v>
      </c>
    </row>
    <row r="28" spans="1:8">
      <c r="A28" s="50" t="s">
        <v>688</v>
      </c>
      <c r="B28" s="107">
        <v>26</v>
      </c>
      <c r="C28" s="107">
        <v>580.548</v>
      </c>
      <c r="D28" s="107">
        <v>1687</v>
      </c>
      <c r="E28" s="272">
        <v>0.94282303838377279</v>
      </c>
      <c r="F28" s="107">
        <v>556.64200000000005</v>
      </c>
      <c r="G28" s="107">
        <v>1656</v>
      </c>
      <c r="H28" s="272">
        <v>0.92092184501356633</v>
      </c>
    </row>
    <row r="29" spans="1:8">
      <c r="A29" s="50" t="s">
        <v>689</v>
      </c>
      <c r="B29" s="107">
        <v>9</v>
      </c>
      <c r="C29" s="107">
        <v>223.63800000000001</v>
      </c>
      <c r="D29" s="107">
        <v>643</v>
      </c>
      <c r="E29" s="272">
        <v>0.95288779053665396</v>
      </c>
      <c r="F29" s="107">
        <v>214.73400000000001</v>
      </c>
      <c r="G29" s="107">
        <v>624</v>
      </c>
      <c r="H29" s="272">
        <v>0.94280821917808222</v>
      </c>
    </row>
    <row r="30" spans="1:8">
      <c r="A30" s="50" t="s">
        <v>690</v>
      </c>
      <c r="B30" s="107">
        <v>18</v>
      </c>
      <c r="C30" s="107">
        <v>420.59</v>
      </c>
      <c r="D30" s="107">
        <v>1214</v>
      </c>
      <c r="E30" s="272">
        <v>0.94917740515898985</v>
      </c>
      <c r="F30" s="107">
        <v>412.09</v>
      </c>
      <c r="G30" s="107">
        <v>1191</v>
      </c>
      <c r="H30" s="272">
        <v>0.94795440691027455</v>
      </c>
    </row>
    <row r="31" spans="1:8">
      <c r="A31" s="50" t="s">
        <v>691</v>
      </c>
      <c r="B31" s="107">
        <v>16</v>
      </c>
      <c r="C31" s="107">
        <v>570.59</v>
      </c>
      <c r="D31" s="107">
        <v>1654</v>
      </c>
      <c r="E31" s="272">
        <v>0.94513922247436688</v>
      </c>
      <c r="F31" s="107">
        <v>555.14200000000005</v>
      </c>
      <c r="G31" s="107">
        <v>1627</v>
      </c>
      <c r="H31" s="272">
        <v>0.93481068611024576</v>
      </c>
    </row>
    <row r="32" spans="1:8">
      <c r="A32" s="50" t="s">
        <v>692</v>
      </c>
      <c r="B32" s="107">
        <v>87</v>
      </c>
      <c r="C32" s="107">
        <v>2140.7840000000001</v>
      </c>
      <c r="D32" s="107">
        <v>6452</v>
      </c>
      <c r="E32" s="272">
        <v>0.90904551206379669</v>
      </c>
      <c r="F32" s="107">
        <v>2069.319</v>
      </c>
      <c r="G32" s="107">
        <v>6347</v>
      </c>
      <c r="H32" s="272">
        <v>0.89323572133097073</v>
      </c>
    </row>
    <row r="33" spans="1:8">
      <c r="A33" s="45"/>
      <c r="B33" s="45"/>
      <c r="C33" s="45"/>
      <c r="D33" s="45"/>
      <c r="E33" s="45"/>
      <c r="F33" s="45"/>
      <c r="G33" s="45"/>
      <c r="H33" s="45"/>
    </row>
    <row r="34" spans="1:8">
      <c r="A34" s="275" t="s">
        <v>890</v>
      </c>
    </row>
    <row r="35" spans="1:8">
      <c r="A35" s="253"/>
    </row>
    <row r="36" spans="1:8">
      <c r="A36" s="28" t="s">
        <v>664</v>
      </c>
    </row>
    <row r="37" spans="1:8">
      <c r="A37" s="112" t="s">
        <v>761</v>
      </c>
    </row>
    <row r="38" spans="1:8">
      <c r="A38" s="60" t="s">
        <v>805</v>
      </c>
    </row>
    <row r="39" spans="1:8">
      <c r="A39" s="60" t="s">
        <v>891</v>
      </c>
    </row>
  </sheetData>
  <sheetProtection algorithmName="SHA-512" hashValue="wmuhAcCswy0o140JIXV+1db5ra2INRWd6/p5mY9jG2QjFYuphbsj9B5OEZzJhM2UPEkBLTSmrJ6ZMoy+GrhAbA==" saltValue="QwXaxPi/OxEd8hteE31eDw==" spinCount="100000" sheet="1" objects="1" scenarios="1"/>
  <mergeCells count="2">
    <mergeCell ref="F4:H4"/>
    <mergeCell ref="A17:E17"/>
  </mergeCells>
  <pageMargins left="0.70866141732283472" right="0.70866141732283472" top="0.78740157480314965" bottom="0.78740157480314965" header="0.31496062992125984" footer="0.31496062992125984"/>
  <pageSetup paperSize="9" scale="72"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3"/>
  <sheetViews>
    <sheetView workbookViewId="0"/>
  </sheetViews>
  <sheetFormatPr baseColWidth="10" defaultRowHeight="15"/>
  <cols>
    <col min="1" max="1" width="33.140625" customWidth="1"/>
  </cols>
  <sheetData>
    <row r="1" spans="1:13" ht="15" customHeight="1">
      <c r="A1" s="216" t="s">
        <v>892</v>
      </c>
      <c r="B1" s="98"/>
      <c r="C1" s="98"/>
      <c r="D1" s="98"/>
      <c r="E1" s="98"/>
    </row>
    <row r="2" spans="1:13" ht="15" customHeight="1">
      <c r="A2" s="2" t="s">
        <v>742</v>
      </c>
      <c r="B2" s="98"/>
      <c r="C2" s="98"/>
      <c r="D2" s="98"/>
      <c r="E2" s="98"/>
    </row>
    <row r="3" spans="1:13" s="281" customFormat="1" ht="23.25" customHeight="1">
      <c r="A3" s="276" t="s">
        <v>893</v>
      </c>
      <c r="B3" s="277"/>
      <c r="C3" s="277"/>
      <c r="D3" s="277"/>
      <c r="E3" s="278"/>
      <c r="F3" s="279"/>
      <c r="G3" s="280"/>
      <c r="H3" s="278"/>
      <c r="I3"/>
    </row>
    <row r="4" spans="1:13" ht="28.5" customHeight="1">
      <c r="A4" s="45"/>
      <c r="B4" s="45">
        <v>2012</v>
      </c>
      <c r="C4" s="45">
        <v>2013</v>
      </c>
      <c r="D4" s="45">
        <v>2014</v>
      </c>
      <c r="E4" s="45">
        <v>2015</v>
      </c>
      <c r="F4" s="45">
        <v>2016</v>
      </c>
      <c r="G4" s="45">
        <v>2017</v>
      </c>
      <c r="H4" s="45">
        <v>2018</v>
      </c>
      <c r="J4" s="282"/>
      <c r="K4" s="283"/>
      <c r="L4" s="283"/>
      <c r="M4" s="282"/>
    </row>
    <row r="5" spans="1:13" ht="22.5" customHeight="1">
      <c r="A5" s="46" t="s">
        <v>750</v>
      </c>
      <c r="B5" s="284"/>
      <c r="C5" s="285"/>
      <c r="D5" s="285"/>
      <c r="E5" s="286"/>
      <c r="F5" s="285"/>
      <c r="G5" s="284"/>
      <c r="H5" s="286"/>
    </row>
    <row r="6" spans="1:13" ht="5.25" customHeight="1">
      <c r="A6" s="48"/>
      <c r="B6" s="284"/>
      <c r="C6" s="285"/>
      <c r="D6" s="285"/>
      <c r="E6" s="286"/>
      <c r="F6" s="285"/>
      <c r="G6" s="284"/>
      <c r="H6" s="286"/>
    </row>
    <row r="7" spans="1:13" ht="15.75">
      <c r="A7" s="65" t="s">
        <v>679</v>
      </c>
      <c r="B7" s="260">
        <f t="shared" ref="B7:H7" si="0">SUM(B9:B14)</f>
        <v>5842</v>
      </c>
      <c r="C7" s="260">
        <f t="shared" si="0"/>
        <v>5978</v>
      </c>
      <c r="D7" s="260">
        <f t="shared" si="0"/>
        <v>6031.5069999999987</v>
      </c>
      <c r="E7" s="260">
        <f t="shared" si="0"/>
        <v>6063.0590000000002</v>
      </c>
      <c r="F7" s="260">
        <f t="shared" si="0"/>
        <v>6096.9610000000002</v>
      </c>
      <c r="G7" s="260">
        <f t="shared" si="0"/>
        <v>6122.2240000000002</v>
      </c>
      <c r="H7" s="260">
        <f t="shared" si="0"/>
        <v>6095.6969999999992</v>
      </c>
      <c r="J7" s="287"/>
      <c r="K7" s="287"/>
      <c r="L7" s="287"/>
      <c r="M7" s="287"/>
    </row>
    <row r="8" spans="1:13" ht="5.25" customHeight="1">
      <c r="A8" s="65"/>
      <c r="B8" s="260"/>
      <c r="C8" s="260"/>
      <c r="D8" s="260"/>
      <c r="E8" s="260"/>
      <c r="F8" s="260"/>
      <c r="G8" s="260"/>
      <c r="H8" s="260"/>
      <c r="J8" s="287"/>
      <c r="K8" s="287"/>
      <c r="L8" s="287"/>
      <c r="M8" s="287"/>
    </row>
    <row r="9" spans="1:13">
      <c r="A9" s="50" t="s">
        <v>716</v>
      </c>
      <c r="B9" s="107">
        <v>1044</v>
      </c>
      <c r="C9" s="107">
        <v>1141</v>
      </c>
      <c r="D9" s="107">
        <v>1044.0820000000001</v>
      </c>
      <c r="E9" s="107">
        <v>1039.154</v>
      </c>
      <c r="F9" s="107">
        <v>1016.924</v>
      </c>
      <c r="G9" s="107">
        <v>958.62900000000002</v>
      </c>
      <c r="H9" s="107">
        <v>961.43299999999999</v>
      </c>
      <c r="J9" s="287"/>
      <c r="K9" s="287"/>
      <c r="L9" s="287"/>
      <c r="M9" s="287"/>
    </row>
    <row r="10" spans="1:13">
      <c r="A10" s="50" t="s">
        <v>717</v>
      </c>
      <c r="B10" s="107">
        <v>834</v>
      </c>
      <c r="C10" s="107">
        <v>773</v>
      </c>
      <c r="D10" s="107">
        <v>851.62699999999995</v>
      </c>
      <c r="E10" s="107">
        <v>923.01800000000003</v>
      </c>
      <c r="F10" s="107">
        <v>951.56899999999996</v>
      </c>
      <c r="G10" s="107">
        <v>1022.1609999999999</v>
      </c>
      <c r="H10" s="107">
        <v>1020.543</v>
      </c>
      <c r="J10" s="287"/>
      <c r="K10" s="287"/>
      <c r="L10" s="287"/>
      <c r="M10" s="287"/>
    </row>
    <row r="11" spans="1:13">
      <c r="A11" s="50" t="s">
        <v>752</v>
      </c>
      <c r="B11" s="107">
        <v>2377</v>
      </c>
      <c r="C11" s="107">
        <v>2489</v>
      </c>
      <c r="D11" s="107">
        <v>2370.21</v>
      </c>
      <c r="E11" s="107">
        <v>2425.35</v>
      </c>
      <c r="F11" s="107">
        <v>2304.1509999999998</v>
      </c>
      <c r="G11" s="107">
        <v>2070.7089999999998</v>
      </c>
      <c r="H11" s="107">
        <v>2049.7139999999999</v>
      </c>
      <c r="J11" s="287"/>
      <c r="K11" s="287"/>
      <c r="L11" s="287"/>
      <c r="M11" s="287"/>
    </row>
    <row r="12" spans="1:13">
      <c r="A12" s="50" t="s">
        <v>788</v>
      </c>
      <c r="B12" s="107">
        <v>1450</v>
      </c>
      <c r="C12" s="107">
        <v>1397</v>
      </c>
      <c r="D12" s="107">
        <v>1542.1669999999999</v>
      </c>
      <c r="E12" s="107">
        <v>1557.894</v>
      </c>
      <c r="F12" s="107">
        <v>1679.9639999999999</v>
      </c>
      <c r="G12" s="107">
        <v>1920.0360000000001</v>
      </c>
      <c r="H12" s="107">
        <v>1906.5809999999999</v>
      </c>
      <c r="J12" s="287"/>
      <c r="K12" s="287"/>
      <c r="L12" s="287"/>
      <c r="M12" s="287"/>
    </row>
    <row r="13" spans="1:13">
      <c r="A13" s="50" t="s">
        <v>720</v>
      </c>
      <c r="B13" s="107">
        <v>53</v>
      </c>
      <c r="C13" s="107">
        <v>98</v>
      </c>
      <c r="D13" s="107">
        <v>91.805999999999997</v>
      </c>
      <c r="E13" s="107">
        <v>16.199000000000002</v>
      </c>
      <c r="F13" s="107">
        <v>41.692</v>
      </c>
      <c r="G13" s="107">
        <v>43.765000000000001</v>
      </c>
      <c r="H13" s="107">
        <v>44.311</v>
      </c>
      <c r="J13" s="287"/>
      <c r="K13" s="287"/>
      <c r="L13" s="287"/>
      <c r="M13" s="287"/>
    </row>
    <row r="14" spans="1:13">
      <c r="A14" s="50" t="s">
        <v>721</v>
      </c>
      <c r="B14" s="107">
        <v>84</v>
      </c>
      <c r="C14" s="107">
        <v>80</v>
      </c>
      <c r="D14" s="107">
        <v>131.61500000000001</v>
      </c>
      <c r="E14" s="107">
        <v>101.444</v>
      </c>
      <c r="F14" s="107">
        <v>102.661</v>
      </c>
      <c r="G14" s="107">
        <v>106.92400000000001</v>
      </c>
      <c r="H14" s="107">
        <v>113.11499999999999</v>
      </c>
      <c r="J14" s="287"/>
      <c r="K14" s="287"/>
      <c r="L14" s="287"/>
      <c r="M14" s="287"/>
    </row>
    <row r="15" spans="1:13">
      <c r="A15" s="18"/>
      <c r="B15" s="288"/>
      <c r="C15" s="289"/>
      <c r="D15" s="289"/>
      <c r="E15" s="290"/>
      <c r="F15" s="289"/>
      <c r="G15" s="289"/>
      <c r="H15" s="289"/>
      <c r="J15" s="287"/>
      <c r="K15" s="287"/>
      <c r="L15" s="287"/>
      <c r="M15" s="287"/>
    </row>
    <row r="16" spans="1:13">
      <c r="A16" s="48" t="s">
        <v>894</v>
      </c>
      <c r="B16" s="284"/>
      <c r="C16" s="285"/>
      <c r="D16" s="285"/>
      <c r="E16" s="286"/>
      <c r="F16" s="285"/>
      <c r="G16" s="284"/>
      <c r="H16" s="286"/>
      <c r="J16" s="287"/>
      <c r="K16" s="287"/>
      <c r="L16" s="287"/>
      <c r="M16" s="287"/>
    </row>
    <row r="17" spans="1:13" ht="4.5" customHeight="1">
      <c r="A17" s="48"/>
      <c r="B17" s="284"/>
      <c r="C17" s="285"/>
      <c r="D17" s="285"/>
      <c r="E17" s="286"/>
      <c r="F17" s="285"/>
      <c r="G17" s="284"/>
      <c r="H17" s="286"/>
      <c r="J17" s="287"/>
      <c r="K17" s="287"/>
      <c r="L17" s="287"/>
      <c r="M17" s="287"/>
    </row>
    <row r="18" spans="1:13" ht="15.75">
      <c r="A18" s="65" t="s">
        <v>679</v>
      </c>
      <c r="B18" s="291">
        <v>5.8460996654340555E-2</v>
      </c>
      <c r="C18" s="292">
        <f t="shared" ref="C18:H18" si="1">+(C7-B7)/B7</f>
        <v>2.3279698733310511E-2</v>
      </c>
      <c r="D18" s="292">
        <f t="shared" si="1"/>
        <v>8.950652392104165E-3</v>
      </c>
      <c r="E18" s="292">
        <f t="shared" si="1"/>
        <v>5.2311967805063484E-3</v>
      </c>
      <c r="F18" s="292">
        <f t="shared" si="1"/>
        <v>5.5915668971718803E-3</v>
      </c>
      <c r="G18" s="292">
        <f t="shared" si="1"/>
        <v>4.1435397077330691E-3</v>
      </c>
      <c r="H18" s="292">
        <f t="shared" si="1"/>
        <v>-4.3329025530593054E-3</v>
      </c>
      <c r="J18" s="287"/>
      <c r="K18" s="287"/>
      <c r="L18" s="287"/>
      <c r="M18" s="287"/>
    </row>
    <row r="19" spans="1:13">
      <c r="A19" s="50" t="s">
        <v>716</v>
      </c>
      <c r="B19" s="293">
        <v>-0.16</v>
      </c>
      <c r="C19" s="294">
        <f t="shared" ref="C19:H24" si="2">+(C9-B9)/B9</f>
        <v>9.2911877394636022E-2</v>
      </c>
      <c r="D19" s="294">
        <f t="shared" si="2"/>
        <v>-8.4941279579316298E-2</v>
      </c>
      <c r="E19" s="294">
        <f t="shared" si="2"/>
        <v>-4.7199357904839949E-3</v>
      </c>
      <c r="F19" s="294">
        <f t="shared" si="2"/>
        <v>-2.1392401896157855E-2</v>
      </c>
      <c r="G19" s="294">
        <f t="shared" si="2"/>
        <v>-5.732483450090662E-2</v>
      </c>
      <c r="H19" s="294">
        <f t="shared" si="2"/>
        <v>2.9250106141165909E-3</v>
      </c>
      <c r="J19" s="287"/>
      <c r="K19" s="287"/>
      <c r="L19" s="287"/>
      <c r="M19" s="287"/>
    </row>
    <row r="20" spans="1:13">
      <c r="A20" s="50" t="s">
        <v>717</v>
      </c>
      <c r="B20" s="293">
        <v>1.831858407079646</v>
      </c>
      <c r="C20" s="294">
        <f t="shared" si="2"/>
        <v>-7.3141486810551562E-2</v>
      </c>
      <c r="D20" s="294">
        <f t="shared" si="2"/>
        <v>0.10171668822768429</v>
      </c>
      <c r="E20" s="294">
        <f t="shared" si="2"/>
        <v>8.3828953285886992E-2</v>
      </c>
      <c r="F20" s="294">
        <f t="shared" si="2"/>
        <v>3.0932224506997622E-2</v>
      </c>
      <c r="G20" s="294">
        <f t="shared" si="2"/>
        <v>7.4184846290705125E-2</v>
      </c>
      <c r="H20" s="294">
        <f t="shared" si="2"/>
        <v>-1.5829208901532519E-3</v>
      </c>
      <c r="J20" s="287"/>
      <c r="K20" s="287"/>
      <c r="L20" s="287"/>
      <c r="M20" s="287"/>
    </row>
    <row r="21" spans="1:13">
      <c r="A21" s="50" t="s">
        <v>752</v>
      </c>
      <c r="B21" s="293">
        <v>-0.3136860264519839</v>
      </c>
      <c r="C21" s="294">
        <f t="shared" si="2"/>
        <v>4.7118216238956671E-2</v>
      </c>
      <c r="D21" s="294">
        <f t="shared" si="2"/>
        <v>-4.7725994375251088E-2</v>
      </c>
      <c r="E21" s="294">
        <f t="shared" si="2"/>
        <v>2.3263761438859793E-2</v>
      </c>
      <c r="F21" s="294">
        <f t="shared" si="2"/>
        <v>-4.9971756653678881E-2</v>
      </c>
      <c r="G21" s="294">
        <f t="shared" si="2"/>
        <v>-0.10131367258482626</v>
      </c>
      <c r="H21" s="294">
        <f t="shared" si="2"/>
        <v>-1.0139039333870618E-2</v>
      </c>
      <c r="J21" s="287"/>
      <c r="K21" s="287"/>
      <c r="L21" s="287"/>
      <c r="M21" s="287"/>
    </row>
    <row r="22" spans="1:13">
      <c r="A22" s="50" t="s">
        <v>788</v>
      </c>
      <c r="B22" s="293">
        <v>3.4791086350974929</v>
      </c>
      <c r="C22" s="294">
        <f t="shared" si="2"/>
        <v>-3.6551724137931035E-2</v>
      </c>
      <c r="D22" s="294">
        <f t="shared" si="2"/>
        <v>0.10391338582677159</v>
      </c>
      <c r="E22" s="294">
        <f t="shared" si="2"/>
        <v>1.0197987636877258E-2</v>
      </c>
      <c r="F22" s="294">
        <f t="shared" si="2"/>
        <v>7.8355780303409561E-2</v>
      </c>
      <c r="G22" s="294">
        <f t="shared" si="2"/>
        <v>0.14290306220847598</v>
      </c>
      <c r="H22" s="294">
        <f t="shared" si="2"/>
        <v>-7.0076811059793433E-3</v>
      </c>
      <c r="J22" s="287"/>
      <c r="K22" s="287"/>
      <c r="L22" s="287"/>
      <c r="M22" s="287"/>
    </row>
    <row r="23" spans="1:13">
      <c r="A23" s="50" t="s">
        <v>720</v>
      </c>
      <c r="B23" s="293">
        <v>-0.68831168831168832</v>
      </c>
      <c r="C23" s="294">
        <f t="shared" si="2"/>
        <v>0.84905660377358494</v>
      </c>
      <c r="D23" s="294">
        <f t="shared" si="2"/>
        <v>-6.3204081632653092E-2</v>
      </c>
      <c r="E23" s="294">
        <f t="shared" si="2"/>
        <v>-0.82355183757052919</v>
      </c>
      <c r="F23" s="294">
        <f t="shared" si="2"/>
        <v>1.5737391196987467</v>
      </c>
      <c r="G23" s="294">
        <f t="shared" si="2"/>
        <v>4.9721769164348083E-2</v>
      </c>
      <c r="H23" s="294">
        <f t="shared" si="2"/>
        <v>1.2475722609391051E-2</v>
      </c>
      <c r="J23" s="287"/>
      <c r="K23" s="287"/>
      <c r="L23" s="287"/>
      <c r="M23" s="287"/>
    </row>
    <row r="24" spans="1:13">
      <c r="A24" s="50" t="s">
        <v>721</v>
      </c>
      <c r="B24" s="293">
        <v>1.358974358974359</v>
      </c>
      <c r="C24" s="294">
        <f t="shared" si="2"/>
        <v>-4.7619047619047616E-2</v>
      </c>
      <c r="D24" s="294">
        <f t="shared" si="2"/>
        <v>0.64518750000000014</v>
      </c>
      <c r="E24" s="294">
        <f t="shared" si="2"/>
        <v>-0.22923678911978121</v>
      </c>
      <c r="F24" s="294">
        <f t="shared" si="2"/>
        <v>1.1996766689010674E-2</v>
      </c>
      <c r="G24" s="294">
        <f t="shared" si="2"/>
        <v>4.1525019238074883E-2</v>
      </c>
      <c r="H24" s="294">
        <f t="shared" si="2"/>
        <v>5.79009389846993E-2</v>
      </c>
      <c r="J24" s="287"/>
      <c r="K24" s="287"/>
      <c r="L24" s="287"/>
      <c r="M24" s="287"/>
    </row>
    <row r="25" spans="1:13">
      <c r="A25" s="18"/>
      <c r="B25" s="288"/>
      <c r="C25" s="289"/>
      <c r="D25" s="289"/>
      <c r="E25" s="290"/>
      <c r="F25" s="289"/>
      <c r="G25" s="289"/>
      <c r="H25" s="289"/>
      <c r="J25" s="287"/>
      <c r="K25" s="287"/>
      <c r="L25" s="287"/>
      <c r="M25" s="287"/>
    </row>
    <row r="26" spans="1:13">
      <c r="A26" s="563" t="s">
        <v>797</v>
      </c>
      <c r="B26" s="563"/>
      <c r="C26" s="563"/>
      <c r="D26" s="563"/>
      <c r="E26" s="563"/>
      <c r="F26" s="289"/>
      <c r="G26" s="289"/>
      <c r="H26" s="289"/>
      <c r="J26" s="287"/>
      <c r="K26" s="287"/>
      <c r="L26" s="287"/>
      <c r="M26" s="287"/>
    </row>
    <row r="27" spans="1:13" ht="5.25" customHeight="1">
      <c r="A27" s="65"/>
      <c r="B27" s="65"/>
      <c r="C27" s="65"/>
      <c r="D27" s="65"/>
      <c r="E27" s="65"/>
      <c r="F27" s="289"/>
      <c r="G27" s="289"/>
      <c r="H27" s="289"/>
      <c r="J27" s="287"/>
      <c r="K27" s="287"/>
      <c r="L27" s="287"/>
      <c r="M27" s="287"/>
    </row>
    <row r="28" spans="1:13" ht="15.75">
      <c r="A28" s="65" t="s">
        <v>680</v>
      </c>
      <c r="B28" s="260">
        <f t="shared" ref="B28:H28" si="3">SUM(B30:B41)</f>
        <v>5842</v>
      </c>
      <c r="C28" s="260">
        <f t="shared" si="3"/>
        <v>5978</v>
      </c>
      <c r="D28" s="260">
        <f t="shared" si="3"/>
        <v>6031.5069999999996</v>
      </c>
      <c r="E28" s="260">
        <f t="shared" si="3"/>
        <v>6063.0589999999993</v>
      </c>
      <c r="F28" s="260">
        <f t="shared" si="3"/>
        <v>6096.9610000000002</v>
      </c>
      <c r="G28" s="260">
        <f t="shared" si="3"/>
        <v>6122.2240000000002</v>
      </c>
      <c r="H28" s="260">
        <f t="shared" si="3"/>
        <v>6095.6970000000001</v>
      </c>
      <c r="J28" s="287"/>
      <c r="K28" s="287"/>
      <c r="L28" s="287"/>
      <c r="M28" s="287"/>
    </row>
    <row r="29" spans="1:13" ht="5.25" customHeight="1">
      <c r="A29" s="65"/>
      <c r="B29" s="260"/>
      <c r="C29" s="260"/>
      <c r="D29" s="260"/>
      <c r="E29" s="260"/>
      <c r="F29" s="260"/>
      <c r="G29" s="260"/>
      <c r="H29" s="260"/>
      <c r="J29" s="287"/>
      <c r="K29" s="287"/>
      <c r="L29" s="287"/>
      <c r="M29" s="287"/>
    </row>
    <row r="30" spans="1:13">
      <c r="A30" s="50" t="s">
        <v>681</v>
      </c>
      <c r="B30" s="107">
        <v>72</v>
      </c>
      <c r="C30" s="107">
        <v>85</v>
      </c>
      <c r="D30" s="107">
        <v>81.471000000000004</v>
      </c>
      <c r="E30" s="107">
        <v>92.891999999999996</v>
      </c>
      <c r="F30" s="107">
        <v>102.54</v>
      </c>
      <c r="G30" s="107">
        <v>108.31699999999999</v>
      </c>
      <c r="H30" s="107">
        <v>110.14700000000001</v>
      </c>
      <c r="J30" s="287"/>
      <c r="K30" s="287"/>
      <c r="L30" s="287"/>
      <c r="M30" s="287"/>
    </row>
    <row r="31" spans="1:13">
      <c r="A31" s="50" t="s">
        <v>682</v>
      </c>
      <c r="B31" s="107">
        <v>117</v>
      </c>
      <c r="C31" s="107">
        <v>92</v>
      </c>
      <c r="D31" s="107">
        <v>95.073999999999998</v>
      </c>
      <c r="E31" s="107">
        <v>96.649000000000001</v>
      </c>
      <c r="F31" s="107">
        <v>96.509</v>
      </c>
      <c r="G31" s="107">
        <v>94.495999999999995</v>
      </c>
      <c r="H31" s="107">
        <v>96.302000000000007</v>
      </c>
      <c r="J31" s="287"/>
      <c r="K31" s="287"/>
      <c r="L31" s="287"/>
      <c r="M31" s="287"/>
    </row>
    <row r="32" spans="1:13">
      <c r="A32" s="50" t="s">
        <v>683</v>
      </c>
      <c r="B32" s="107">
        <v>384</v>
      </c>
      <c r="C32" s="107">
        <v>425</v>
      </c>
      <c r="D32" s="107">
        <v>400.08300000000003</v>
      </c>
      <c r="E32" s="107">
        <v>412.24200000000002</v>
      </c>
      <c r="F32" s="107">
        <v>422.50200000000001</v>
      </c>
      <c r="G32" s="107">
        <v>423.62799999999999</v>
      </c>
      <c r="H32" s="107">
        <v>426.10399999999998</v>
      </c>
      <c r="J32" s="287"/>
      <c r="K32" s="287"/>
      <c r="L32" s="287"/>
      <c r="M32" s="287"/>
    </row>
    <row r="33" spans="1:13">
      <c r="A33" s="50" t="s">
        <v>684</v>
      </c>
      <c r="B33" s="107">
        <v>178</v>
      </c>
      <c r="C33" s="107">
        <v>161</v>
      </c>
      <c r="D33" s="107">
        <v>167.79400000000001</v>
      </c>
      <c r="E33" s="107">
        <v>176.321</v>
      </c>
      <c r="F33" s="107">
        <v>178.80600000000001</v>
      </c>
      <c r="G33" s="107">
        <v>184.00899999999999</v>
      </c>
      <c r="H33" s="107">
        <v>185.46899999999999</v>
      </c>
      <c r="J33" s="287"/>
      <c r="K33" s="287"/>
      <c r="L33" s="287"/>
      <c r="M33" s="287"/>
    </row>
    <row r="34" spans="1:13">
      <c r="A34" s="50" t="s">
        <v>685</v>
      </c>
      <c r="B34" s="107">
        <v>196</v>
      </c>
      <c r="C34" s="107">
        <v>239</v>
      </c>
      <c r="D34" s="107">
        <v>227.73500000000001</v>
      </c>
      <c r="E34" s="107">
        <v>233.57300000000001</v>
      </c>
      <c r="F34" s="107">
        <v>242.464</v>
      </c>
      <c r="G34" s="107">
        <v>254.76400000000001</v>
      </c>
      <c r="H34" s="107">
        <v>257.197</v>
      </c>
      <c r="J34" s="287"/>
      <c r="K34" s="287"/>
      <c r="L34" s="287"/>
      <c r="M34" s="287"/>
    </row>
    <row r="35" spans="1:13">
      <c r="A35" s="50" t="s">
        <v>686</v>
      </c>
      <c r="B35" s="107">
        <v>498</v>
      </c>
      <c r="C35" s="107">
        <v>499</v>
      </c>
      <c r="D35" s="107">
        <v>550.91800000000001</v>
      </c>
      <c r="E35" s="107">
        <v>543.274</v>
      </c>
      <c r="F35" s="107">
        <v>554.71799999999996</v>
      </c>
      <c r="G35" s="107">
        <v>571.9</v>
      </c>
      <c r="H35" s="107">
        <v>574.673</v>
      </c>
      <c r="J35" s="287"/>
      <c r="K35" s="287"/>
      <c r="L35" s="287"/>
      <c r="M35" s="287"/>
    </row>
    <row r="36" spans="1:13">
      <c r="A36" s="50" t="s">
        <v>687</v>
      </c>
      <c r="B36" s="107">
        <v>502</v>
      </c>
      <c r="C36" s="107">
        <v>514</v>
      </c>
      <c r="D36" s="107">
        <v>557.85500000000002</v>
      </c>
      <c r="E36" s="107">
        <v>557.14099999999996</v>
      </c>
      <c r="F36" s="107">
        <v>539.12400000000002</v>
      </c>
      <c r="G36" s="107">
        <v>518.82799999999997</v>
      </c>
      <c r="H36" s="107">
        <v>509.65499999999997</v>
      </c>
      <c r="J36" s="287"/>
      <c r="K36" s="287"/>
      <c r="L36" s="287"/>
      <c r="M36" s="287"/>
    </row>
    <row r="37" spans="1:13">
      <c r="A37" s="50" t="s">
        <v>688</v>
      </c>
      <c r="B37" s="107">
        <v>670</v>
      </c>
      <c r="C37" s="107">
        <v>603</v>
      </c>
      <c r="D37" s="107">
        <v>636.68899999999996</v>
      </c>
      <c r="E37" s="107">
        <v>653.48299999999995</v>
      </c>
      <c r="F37" s="107">
        <v>635.85699999999997</v>
      </c>
      <c r="G37" s="107">
        <v>632.81200000000001</v>
      </c>
      <c r="H37" s="107">
        <v>580.548</v>
      </c>
      <c r="J37" s="287"/>
      <c r="K37" s="287"/>
      <c r="L37" s="287"/>
      <c r="M37" s="287"/>
    </row>
    <row r="38" spans="1:13">
      <c r="A38" s="50" t="s">
        <v>689</v>
      </c>
      <c r="B38" s="107">
        <v>134</v>
      </c>
      <c r="C38" s="107">
        <v>168</v>
      </c>
      <c r="D38" s="107">
        <v>217.083</v>
      </c>
      <c r="E38" s="107">
        <v>230.47300000000001</v>
      </c>
      <c r="F38" s="107">
        <v>229.386</v>
      </c>
      <c r="G38" s="107">
        <v>233.84299999999999</v>
      </c>
      <c r="H38" s="107">
        <v>223.63800000000001</v>
      </c>
      <c r="J38" s="287"/>
      <c r="K38" s="287"/>
      <c r="L38" s="287"/>
      <c r="M38" s="287"/>
    </row>
    <row r="39" spans="1:13">
      <c r="A39" s="50" t="s">
        <v>690</v>
      </c>
      <c r="B39" s="107">
        <v>472</v>
      </c>
      <c r="C39" s="107">
        <v>407</v>
      </c>
      <c r="D39" s="107">
        <v>424.58</v>
      </c>
      <c r="E39" s="107">
        <v>418.91699999999997</v>
      </c>
      <c r="F39" s="107">
        <v>425.76299999999998</v>
      </c>
      <c r="G39" s="107">
        <v>433.99200000000002</v>
      </c>
      <c r="H39" s="107">
        <v>420.59</v>
      </c>
      <c r="J39" s="287"/>
      <c r="K39" s="287"/>
      <c r="L39" s="287"/>
      <c r="M39" s="287"/>
    </row>
    <row r="40" spans="1:13">
      <c r="A40" s="50" t="s">
        <v>691</v>
      </c>
      <c r="B40" s="107">
        <v>533</v>
      </c>
      <c r="C40" s="107">
        <v>613</v>
      </c>
      <c r="D40" s="107">
        <v>547.62199999999996</v>
      </c>
      <c r="E40" s="107">
        <v>549.19600000000003</v>
      </c>
      <c r="F40" s="107">
        <v>558.51400000000001</v>
      </c>
      <c r="G40" s="107">
        <v>585.77499999999998</v>
      </c>
      <c r="H40" s="107">
        <v>570.59</v>
      </c>
      <c r="J40" s="287"/>
      <c r="K40" s="287"/>
      <c r="L40" s="287"/>
      <c r="M40" s="287"/>
    </row>
    <row r="41" spans="1:13">
      <c r="A41" s="50" t="s">
        <v>692</v>
      </c>
      <c r="B41" s="107">
        <v>2086</v>
      </c>
      <c r="C41" s="107">
        <v>2172</v>
      </c>
      <c r="D41" s="107">
        <v>2124.6030000000001</v>
      </c>
      <c r="E41" s="107">
        <v>2098.8980000000001</v>
      </c>
      <c r="F41" s="107">
        <v>2110.7779999999998</v>
      </c>
      <c r="G41" s="107">
        <v>2079.86</v>
      </c>
      <c r="H41" s="107">
        <v>2140.7840000000001</v>
      </c>
      <c r="J41" s="287"/>
      <c r="K41" s="287"/>
      <c r="L41" s="287"/>
      <c r="M41" s="287"/>
    </row>
    <row r="42" spans="1:13">
      <c r="A42" s="190"/>
      <c r="B42" s="295"/>
      <c r="C42" s="296"/>
      <c r="D42" s="296"/>
      <c r="E42" s="297"/>
      <c r="F42" s="298"/>
      <c r="G42" s="298"/>
      <c r="H42" s="299"/>
    </row>
    <row r="43" spans="1:13">
      <c r="A43" s="563" t="s">
        <v>894</v>
      </c>
      <c r="B43" s="563"/>
      <c r="C43" s="563"/>
      <c r="D43" s="563"/>
      <c r="E43" s="563"/>
      <c r="F43" s="289"/>
      <c r="G43" s="289"/>
      <c r="H43" s="289"/>
    </row>
    <row r="44" spans="1:13" ht="4.5" customHeight="1">
      <c r="A44" s="65"/>
      <c r="B44" s="65"/>
      <c r="C44" s="65"/>
      <c r="D44" s="65"/>
      <c r="E44" s="65"/>
      <c r="F44" s="289"/>
      <c r="G44" s="289"/>
      <c r="H44" s="289"/>
    </row>
    <row r="45" spans="1:13" ht="15.75">
      <c r="A45" s="65" t="s">
        <v>680</v>
      </c>
      <c r="B45" s="291">
        <v>5.8460996654340555E-2</v>
      </c>
      <c r="C45" s="292">
        <f t="shared" ref="C45:H45" si="4">+(C28-B28)/B28</f>
        <v>2.3279698733310511E-2</v>
      </c>
      <c r="D45" s="292">
        <f t="shared" si="4"/>
        <v>8.9506523921043177E-3</v>
      </c>
      <c r="E45" s="292">
        <f t="shared" si="4"/>
        <v>5.2311967805060465E-3</v>
      </c>
      <c r="F45" s="292">
        <f t="shared" si="4"/>
        <v>5.5915668971720312E-3</v>
      </c>
      <c r="G45" s="292">
        <f t="shared" si="4"/>
        <v>4.1435397077330691E-3</v>
      </c>
      <c r="H45" s="292">
        <f t="shared" si="4"/>
        <v>-4.3329025530591571E-3</v>
      </c>
    </row>
    <row r="46" spans="1:13">
      <c r="A46" s="50" t="s">
        <v>681</v>
      </c>
      <c r="B46" s="293">
        <v>0.15789473684210525</v>
      </c>
      <c r="C46" s="294">
        <f>+(C30-B30)/B30</f>
        <v>0.18055555555555555</v>
      </c>
      <c r="D46" s="294">
        <f t="shared" ref="D46:H46" si="5">+(D30-C30)/C30</f>
        <v>-4.1517647058823486E-2</v>
      </c>
      <c r="E46" s="294">
        <f t="shared" si="5"/>
        <v>0.14018485105129422</v>
      </c>
      <c r="F46" s="294">
        <f t="shared" si="5"/>
        <v>0.10386255005813214</v>
      </c>
      <c r="G46" s="294">
        <f t="shared" si="5"/>
        <v>5.6338989662570574E-2</v>
      </c>
      <c r="H46" s="294">
        <f t="shared" si="5"/>
        <v>1.6894854916587539E-2</v>
      </c>
    </row>
    <row r="47" spans="1:13">
      <c r="A47" s="50" t="s">
        <v>682</v>
      </c>
      <c r="B47" s="293">
        <v>1.0638297872340425E-2</v>
      </c>
      <c r="C47" s="294">
        <f t="shared" ref="C47:H57" si="6">+(C31-B31)/B31</f>
        <v>-0.21367521367521367</v>
      </c>
      <c r="D47" s="294">
        <f t="shared" si="6"/>
        <v>3.3413043478260851E-2</v>
      </c>
      <c r="E47" s="294">
        <f t="shared" si="6"/>
        <v>1.6566043292593167E-2</v>
      </c>
      <c r="F47" s="294">
        <f t="shared" si="6"/>
        <v>-1.4485405953501905E-3</v>
      </c>
      <c r="G47" s="294">
        <f t="shared" si="6"/>
        <v>-2.0858158306479243E-2</v>
      </c>
      <c r="H47" s="294">
        <f t="shared" si="6"/>
        <v>1.9111920081273406E-2</v>
      </c>
    </row>
    <row r="48" spans="1:13">
      <c r="A48" s="50" t="s">
        <v>683</v>
      </c>
      <c r="B48" s="293">
        <v>0.1737891737891738</v>
      </c>
      <c r="C48" s="294">
        <f t="shared" si="6"/>
        <v>0.10677083333333333</v>
      </c>
      <c r="D48" s="294">
        <f t="shared" si="6"/>
        <v>-5.8628235294117585E-2</v>
      </c>
      <c r="E48" s="294">
        <f t="shared" si="6"/>
        <v>3.0391193827280817E-2</v>
      </c>
      <c r="F48" s="294">
        <f t="shared" si="6"/>
        <v>2.4888293769193801E-2</v>
      </c>
      <c r="G48" s="294">
        <f t="shared" si="6"/>
        <v>2.6650761416513445E-3</v>
      </c>
      <c r="H48" s="294">
        <f t="shared" si="6"/>
        <v>5.8447505830587195E-3</v>
      </c>
    </row>
    <row r="49" spans="1:8">
      <c r="A49" s="50" t="s">
        <v>684</v>
      </c>
      <c r="B49" s="293">
        <v>2.3391812865497075E-2</v>
      </c>
      <c r="C49" s="294">
        <f t="shared" si="6"/>
        <v>-9.5505617977528087E-2</v>
      </c>
      <c r="D49" s="294">
        <f t="shared" si="6"/>
        <v>4.2198757763975227E-2</v>
      </c>
      <c r="E49" s="294">
        <f t="shared" si="6"/>
        <v>5.0818265253823061E-2</v>
      </c>
      <c r="F49" s="294">
        <f t="shared" si="6"/>
        <v>1.4093613352918902E-2</v>
      </c>
      <c r="G49" s="294">
        <f t="shared" si="6"/>
        <v>2.9098576110421208E-2</v>
      </c>
      <c r="H49" s="294">
        <f t="shared" si="6"/>
        <v>7.9343945133118921E-3</v>
      </c>
    </row>
    <row r="50" spans="1:8">
      <c r="A50" s="50" t="s">
        <v>685</v>
      </c>
      <c r="B50" s="293">
        <v>0.30555555555555558</v>
      </c>
      <c r="C50" s="294">
        <f t="shared" si="6"/>
        <v>0.21938775510204081</v>
      </c>
      <c r="D50" s="294">
        <f t="shared" si="6"/>
        <v>-4.7133891213389068E-2</v>
      </c>
      <c r="E50" s="294">
        <f t="shared" si="6"/>
        <v>2.5635058291435191E-2</v>
      </c>
      <c r="F50" s="294">
        <f t="shared" si="6"/>
        <v>3.8065187329014871E-2</v>
      </c>
      <c r="G50" s="294">
        <f t="shared" si="6"/>
        <v>5.0729180414412087E-2</v>
      </c>
      <c r="H50" s="294">
        <f t="shared" si="6"/>
        <v>9.5500149157651502E-3</v>
      </c>
    </row>
    <row r="51" spans="1:8">
      <c r="A51" s="50" t="s">
        <v>686</v>
      </c>
      <c r="B51" s="293">
        <v>5.1999999999999998E-2</v>
      </c>
      <c r="C51" s="294">
        <f t="shared" si="6"/>
        <v>2.008032128514056E-3</v>
      </c>
      <c r="D51" s="294">
        <f t="shared" si="6"/>
        <v>0.10404408817635272</v>
      </c>
      <c r="E51" s="294">
        <f t="shared" si="6"/>
        <v>-1.3875023143190104E-2</v>
      </c>
      <c r="F51" s="294">
        <f t="shared" si="6"/>
        <v>2.1064877023380394E-2</v>
      </c>
      <c r="G51" s="294">
        <f t="shared" si="6"/>
        <v>3.0974296849930989E-2</v>
      </c>
      <c r="H51" s="294">
        <f t="shared" si="6"/>
        <v>4.8487497814303634E-3</v>
      </c>
    </row>
    <row r="52" spans="1:8">
      <c r="A52" s="50" t="s">
        <v>687</v>
      </c>
      <c r="B52" s="293">
        <v>5.7731958762886601E-2</v>
      </c>
      <c r="C52" s="294">
        <f t="shared" si="6"/>
        <v>2.3904382470119521E-2</v>
      </c>
      <c r="D52" s="294">
        <f t="shared" si="6"/>
        <v>8.5321011673151786E-2</v>
      </c>
      <c r="E52" s="294">
        <f t="shared" si="6"/>
        <v>-1.2799024836203951E-3</v>
      </c>
      <c r="F52" s="294">
        <f t="shared" si="6"/>
        <v>-3.2338312922581429E-2</v>
      </c>
      <c r="G52" s="294">
        <f t="shared" si="6"/>
        <v>-3.764625577789163E-2</v>
      </c>
      <c r="H52" s="294">
        <f t="shared" si="6"/>
        <v>-1.7680233140848226E-2</v>
      </c>
    </row>
    <row r="53" spans="1:8">
      <c r="A53" s="50" t="s">
        <v>688</v>
      </c>
      <c r="B53" s="293">
        <v>8.2508250825082501E-3</v>
      </c>
      <c r="C53" s="294">
        <f t="shared" si="6"/>
        <v>-0.1</v>
      </c>
      <c r="D53" s="294">
        <f t="shared" si="6"/>
        <v>5.5868988391376391E-2</v>
      </c>
      <c r="E53" s="294">
        <f t="shared" si="6"/>
        <v>2.6377085201723265E-2</v>
      </c>
      <c r="F53" s="294">
        <f t="shared" si="6"/>
        <v>-2.6972392548849745E-2</v>
      </c>
      <c r="G53" s="294">
        <f t="shared" si="6"/>
        <v>-4.7888125789288458E-3</v>
      </c>
      <c r="H53" s="294">
        <f t="shared" si="6"/>
        <v>-8.2590089947725404E-2</v>
      </c>
    </row>
    <row r="54" spans="1:8">
      <c r="A54" s="50" t="s">
        <v>689</v>
      </c>
      <c r="B54" s="293">
        <v>3.3333333333333333E-2</v>
      </c>
      <c r="C54" s="294">
        <f t="shared" si="6"/>
        <v>0.2537313432835821</v>
      </c>
      <c r="D54" s="294">
        <f t="shared" si="6"/>
        <v>0.29216071428571427</v>
      </c>
      <c r="E54" s="294">
        <f t="shared" si="6"/>
        <v>6.1681476670213765E-2</v>
      </c>
      <c r="F54" s="294">
        <f t="shared" si="6"/>
        <v>-4.7163876028863136E-3</v>
      </c>
      <c r="G54" s="294">
        <f t="shared" si="6"/>
        <v>1.9430130871108061E-2</v>
      </c>
      <c r="H54" s="294">
        <f t="shared" si="6"/>
        <v>-4.3640391202644443E-2</v>
      </c>
    </row>
    <row r="55" spans="1:8">
      <c r="A55" s="50" t="s">
        <v>690</v>
      </c>
      <c r="B55" s="293">
        <v>0.16104868913857678</v>
      </c>
      <c r="C55" s="294">
        <f t="shared" si="6"/>
        <v>-0.13771186440677965</v>
      </c>
      <c r="D55" s="294">
        <f t="shared" si="6"/>
        <v>4.3194103194103155E-2</v>
      </c>
      <c r="E55" s="294">
        <f t="shared" si="6"/>
        <v>-1.3337886852889941E-2</v>
      </c>
      <c r="F55" s="294">
        <f t="shared" si="6"/>
        <v>1.634213937367069E-2</v>
      </c>
      <c r="G55" s="294">
        <f t="shared" si="6"/>
        <v>1.9327654117431627E-2</v>
      </c>
      <c r="H55" s="294">
        <f t="shared" si="6"/>
        <v>-3.0880753562277746E-2</v>
      </c>
    </row>
    <row r="56" spans="1:8">
      <c r="A56" s="50" t="s">
        <v>691</v>
      </c>
      <c r="B56" s="293">
        <v>3.9792387543252594E-2</v>
      </c>
      <c r="C56" s="294">
        <f t="shared" si="6"/>
        <v>0.15009380863039401</v>
      </c>
      <c r="D56" s="294">
        <f t="shared" si="6"/>
        <v>-0.10665252854812406</v>
      </c>
      <c r="E56" s="294">
        <f t="shared" si="6"/>
        <v>2.8742453736337642E-3</v>
      </c>
      <c r="F56" s="294">
        <f t="shared" si="6"/>
        <v>1.696662029585063E-2</v>
      </c>
      <c r="G56" s="294">
        <f t="shared" si="6"/>
        <v>4.8809877639593574E-2</v>
      </c>
      <c r="H56" s="294">
        <f t="shared" si="6"/>
        <v>-2.5922922623874262E-2</v>
      </c>
    </row>
    <row r="57" spans="1:8">
      <c r="A57" s="50" t="s">
        <v>692</v>
      </c>
      <c r="B57" s="293">
        <v>3.5473731477323751E-2</v>
      </c>
      <c r="C57" s="294">
        <f t="shared" si="6"/>
        <v>4.1227229146692232E-2</v>
      </c>
      <c r="D57" s="294">
        <f t="shared" si="6"/>
        <v>-2.182182320441986E-2</v>
      </c>
      <c r="E57" s="294">
        <f t="shared" si="6"/>
        <v>-1.2098730915846361E-2</v>
      </c>
      <c r="F57" s="294">
        <f t="shared" si="6"/>
        <v>5.6601130688578739E-3</v>
      </c>
      <c r="G57" s="294">
        <f t="shared" si="6"/>
        <v>-1.4647679670718412E-2</v>
      </c>
      <c r="H57" s="294">
        <f t="shared" si="6"/>
        <v>2.9292356216283778E-2</v>
      </c>
    </row>
    <row r="58" spans="1:8">
      <c r="A58" s="45"/>
      <c r="B58" s="45"/>
      <c r="C58" s="45"/>
      <c r="D58" s="45"/>
      <c r="E58" s="45"/>
      <c r="F58" s="45"/>
      <c r="G58" s="45"/>
      <c r="H58" s="45"/>
    </row>
    <row r="59" spans="1:8">
      <c r="A59" s="275" t="s">
        <v>890</v>
      </c>
    </row>
    <row r="60" spans="1:8">
      <c r="A60" s="275"/>
    </row>
    <row r="61" spans="1:8">
      <c r="A61" s="28" t="s">
        <v>664</v>
      </c>
    </row>
    <row r="62" spans="1:8">
      <c r="A62" s="112" t="s">
        <v>761</v>
      </c>
    </row>
    <row r="63" spans="1:8">
      <c r="A63" s="60" t="s">
        <v>805</v>
      </c>
    </row>
  </sheetData>
  <sheetProtection algorithmName="SHA-512" hashValue="Yg3HcOb8fFITsdJpk5ZzDpJkB0hXgSTN8JIFPEmSTjp6HP13AtWF+Yjm+mASomy+wrU4KDayEbff/oEhLFCMRg==" saltValue="nnxvz4J7H5IO3Hb7Od/57Q==" spinCount="100000" sheet="1" objects="1" scenarios="1"/>
  <mergeCells count="2">
    <mergeCell ref="A26:E26"/>
    <mergeCell ref="A43:E43"/>
  </mergeCells>
  <pageMargins left="0.70866141732283472" right="0.70866141732283472" top="0.78740157480314965" bottom="0.78740157480314965" header="0.31496062992125984" footer="0.31496062992125984"/>
  <pageSetup paperSize="9" scale="77"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workbookViewId="0"/>
  </sheetViews>
  <sheetFormatPr baseColWidth="10" defaultRowHeight="15"/>
  <cols>
    <col min="1" max="1" width="11" style="99" customWidth="1"/>
    <col min="2" max="2" width="17.7109375" style="99" customWidth="1"/>
    <col min="3" max="3" width="14.28515625" style="300" customWidth="1"/>
    <col min="4" max="4" width="12.28515625" style="300" customWidth="1"/>
    <col min="5" max="5" width="15.5703125" style="300" customWidth="1"/>
    <col min="6" max="6" width="13.42578125" style="300" customWidth="1"/>
    <col min="7" max="7" width="14.7109375" style="300" customWidth="1"/>
    <col min="8" max="8" width="13" style="300" customWidth="1"/>
    <col min="9" max="9" width="12.28515625" style="300" customWidth="1"/>
    <col min="19" max="16384" width="11.42578125" style="99"/>
  </cols>
  <sheetData>
    <row r="1" spans="1:9" ht="15" customHeight="1">
      <c r="A1" s="150" t="s">
        <v>895</v>
      </c>
      <c r="B1" s="6"/>
    </row>
    <row r="2" spans="1:9" ht="15" customHeight="1">
      <c r="A2" s="2" t="s">
        <v>896</v>
      </c>
      <c r="B2" s="31"/>
    </row>
    <row r="3" spans="1:9" ht="15" customHeight="1">
      <c r="A3" s="43" t="s">
        <v>897</v>
      </c>
      <c r="B3" s="301"/>
      <c r="C3" s="302"/>
      <c r="D3" s="302"/>
      <c r="E3" s="302"/>
      <c r="F3" s="302"/>
      <c r="G3" s="302"/>
      <c r="H3" s="302"/>
      <c r="I3" s="302"/>
    </row>
    <row r="4" spans="1:9">
      <c r="A4" s="45"/>
      <c r="B4" s="45"/>
      <c r="C4" s="15" t="s">
        <v>898</v>
      </c>
      <c r="D4" s="45"/>
      <c r="E4" s="45"/>
      <c r="F4" s="45"/>
      <c r="G4" s="45"/>
      <c r="H4" s="45"/>
      <c r="I4" s="45"/>
    </row>
    <row r="5" spans="1:9" ht="78" customHeight="1">
      <c r="A5" s="45"/>
      <c r="B5" s="45"/>
      <c r="C5" s="45" t="s">
        <v>899</v>
      </c>
      <c r="D5" s="45" t="s">
        <v>900</v>
      </c>
      <c r="E5" s="45" t="s">
        <v>901</v>
      </c>
      <c r="F5" s="45" t="s">
        <v>902</v>
      </c>
      <c r="G5" s="45" t="s">
        <v>903</v>
      </c>
      <c r="H5" s="45" t="s">
        <v>904</v>
      </c>
      <c r="I5" s="45" t="s">
        <v>679</v>
      </c>
    </row>
    <row r="6" spans="1:9" ht="21.75" customHeight="1">
      <c r="A6" s="303" t="s">
        <v>750</v>
      </c>
      <c r="B6" s="245"/>
      <c r="C6" s="304"/>
      <c r="D6" s="304"/>
      <c r="E6" s="304"/>
      <c r="F6" s="304"/>
      <c r="G6" s="304"/>
      <c r="H6" s="304"/>
      <c r="I6" s="304"/>
    </row>
    <row r="7" spans="1:9" ht="5.25" customHeight="1">
      <c r="A7" s="244"/>
      <c r="B7" s="245"/>
      <c r="C7" s="304"/>
      <c r="D7" s="304"/>
      <c r="E7" s="304"/>
      <c r="F7" s="304"/>
      <c r="G7" s="304"/>
      <c r="H7" s="304"/>
      <c r="I7" s="304"/>
    </row>
    <row r="8" spans="1:9">
      <c r="A8" s="69" t="s">
        <v>679</v>
      </c>
      <c r="B8" s="70"/>
      <c r="C8" s="305">
        <f>SUM(C9:C14)</f>
        <v>84</v>
      </c>
      <c r="D8" s="305">
        <f t="shared" ref="D8:H8" si="0">SUM(D9:D15)</f>
        <v>14118</v>
      </c>
      <c r="E8" s="305">
        <f t="shared" si="0"/>
        <v>1292</v>
      </c>
      <c r="F8" s="305">
        <f t="shared" si="0"/>
        <v>1473</v>
      </c>
      <c r="G8" s="305">
        <f t="shared" si="0"/>
        <v>6116</v>
      </c>
      <c r="H8" s="305">
        <f t="shared" si="0"/>
        <v>639</v>
      </c>
      <c r="I8" s="305">
        <f>SUM(C8:H8)</f>
        <v>23722</v>
      </c>
    </row>
    <row r="9" spans="1:9" ht="5.25" customHeight="1">
      <c r="A9" s="37"/>
      <c r="B9" s="50"/>
      <c r="C9" s="306"/>
      <c r="D9" s="306"/>
      <c r="E9" s="306"/>
      <c r="F9" s="306"/>
      <c r="G9" s="306"/>
      <c r="H9" s="306"/>
      <c r="I9" s="307"/>
    </row>
    <row r="10" spans="1:9">
      <c r="A10" s="37" t="s">
        <v>716</v>
      </c>
      <c r="B10" s="50"/>
      <c r="C10" s="308">
        <v>54</v>
      </c>
      <c r="D10" s="308">
        <v>2773</v>
      </c>
      <c r="E10" s="308">
        <v>309</v>
      </c>
      <c r="F10" s="308">
        <v>307</v>
      </c>
      <c r="G10" s="308">
        <v>794</v>
      </c>
      <c r="H10" s="308">
        <v>112</v>
      </c>
      <c r="I10" s="309">
        <f t="shared" ref="I10:I15" si="1">SUM(C10:H10)</f>
        <v>4349</v>
      </c>
    </row>
    <row r="11" spans="1:9">
      <c r="A11" s="37" t="s">
        <v>751</v>
      </c>
      <c r="B11" s="50"/>
      <c r="C11" s="309">
        <v>15</v>
      </c>
      <c r="D11" s="309">
        <v>2789</v>
      </c>
      <c r="E11" s="309">
        <v>503</v>
      </c>
      <c r="F11" s="309">
        <v>280</v>
      </c>
      <c r="G11" s="309">
        <v>1044</v>
      </c>
      <c r="H11" s="309">
        <v>124</v>
      </c>
      <c r="I11" s="309">
        <f t="shared" si="1"/>
        <v>4755</v>
      </c>
    </row>
    <row r="12" spans="1:9">
      <c r="A12" s="37" t="s">
        <v>752</v>
      </c>
      <c r="B12" s="50"/>
      <c r="C12" s="309">
        <v>1</v>
      </c>
      <c r="D12" s="309">
        <v>3945</v>
      </c>
      <c r="E12" s="309">
        <v>201</v>
      </c>
      <c r="F12" s="309">
        <v>395</v>
      </c>
      <c r="G12" s="309">
        <v>1987</v>
      </c>
      <c r="H12" s="309">
        <v>161</v>
      </c>
      <c r="I12" s="309">
        <f t="shared" si="1"/>
        <v>6690</v>
      </c>
    </row>
    <row r="13" spans="1:9">
      <c r="A13" s="37" t="s">
        <v>753</v>
      </c>
      <c r="B13" s="50"/>
      <c r="C13" s="309">
        <v>14</v>
      </c>
      <c r="D13" s="309">
        <v>4006</v>
      </c>
      <c r="E13" s="309">
        <v>270</v>
      </c>
      <c r="F13" s="309">
        <v>446</v>
      </c>
      <c r="G13" s="309">
        <v>2166</v>
      </c>
      <c r="H13" s="309">
        <v>236</v>
      </c>
      <c r="I13" s="309">
        <f t="shared" si="1"/>
        <v>7138</v>
      </c>
    </row>
    <row r="14" spans="1:9" ht="13.5" customHeight="1">
      <c r="A14" s="37" t="s">
        <v>720</v>
      </c>
      <c r="B14" s="50"/>
      <c r="C14" s="309">
        <v>0</v>
      </c>
      <c r="D14" s="309">
        <v>117</v>
      </c>
      <c r="E14" s="309">
        <v>2</v>
      </c>
      <c r="F14" s="309">
        <v>4</v>
      </c>
      <c r="G14" s="309">
        <v>13</v>
      </c>
      <c r="H14" s="309">
        <v>0</v>
      </c>
      <c r="I14" s="309">
        <f t="shared" si="1"/>
        <v>136</v>
      </c>
    </row>
    <row r="15" spans="1:9" ht="15" customHeight="1">
      <c r="A15" s="37" t="s">
        <v>754</v>
      </c>
      <c r="B15" s="50"/>
      <c r="C15" s="309">
        <v>0</v>
      </c>
      <c r="D15" s="309">
        <v>488</v>
      </c>
      <c r="E15" s="309">
        <v>7</v>
      </c>
      <c r="F15" s="309">
        <v>41</v>
      </c>
      <c r="G15" s="309">
        <v>112</v>
      </c>
      <c r="H15" s="309">
        <v>6</v>
      </c>
      <c r="I15" s="309">
        <f t="shared" si="1"/>
        <v>654</v>
      </c>
    </row>
    <row r="16" spans="1:9">
      <c r="A16" s="37"/>
      <c r="B16" s="50"/>
      <c r="C16" s="310"/>
      <c r="D16" s="310"/>
      <c r="E16" s="310"/>
      <c r="F16" s="310"/>
      <c r="G16" s="310"/>
      <c r="H16" s="310"/>
      <c r="I16" s="309"/>
    </row>
    <row r="17" spans="1:9">
      <c r="A17" s="244" t="s">
        <v>905</v>
      </c>
      <c r="B17" s="245"/>
      <c r="C17" s="311"/>
      <c r="D17" s="311"/>
      <c r="E17" s="311"/>
      <c r="F17" s="311"/>
      <c r="G17" s="311"/>
      <c r="H17" s="311"/>
      <c r="I17" s="311"/>
    </row>
    <row r="18" spans="1:9" ht="5.25" customHeight="1">
      <c r="A18" s="37"/>
      <c r="B18" s="50"/>
      <c r="C18" s="309"/>
      <c r="D18" s="309"/>
      <c r="E18" s="309"/>
      <c r="F18" s="309"/>
      <c r="G18" s="309"/>
      <c r="H18" s="309"/>
      <c r="I18" s="309"/>
    </row>
    <row r="19" spans="1:9">
      <c r="A19" s="69" t="s">
        <v>679</v>
      </c>
      <c r="B19" s="70"/>
      <c r="C19" s="305">
        <f>SUM(C21:C25)</f>
        <v>84</v>
      </c>
      <c r="D19" s="305">
        <f t="shared" ref="D19:H19" si="2">SUM(D21:D25)</f>
        <v>14118</v>
      </c>
      <c r="E19" s="305">
        <f t="shared" si="2"/>
        <v>1292</v>
      </c>
      <c r="F19" s="305">
        <f t="shared" si="2"/>
        <v>1473</v>
      </c>
      <c r="G19" s="305">
        <f t="shared" si="2"/>
        <v>6116</v>
      </c>
      <c r="H19" s="305">
        <f t="shared" si="2"/>
        <v>639</v>
      </c>
      <c r="I19" s="305">
        <f>SUM(C19:H19)</f>
        <v>23722</v>
      </c>
    </row>
    <row r="20" spans="1:9" ht="5.25" customHeight="1">
      <c r="A20" s="37"/>
      <c r="B20" s="50"/>
      <c r="C20" s="309"/>
      <c r="D20" s="309"/>
      <c r="E20" s="309"/>
      <c r="F20" s="309"/>
      <c r="G20" s="309"/>
      <c r="H20" s="309"/>
      <c r="I20" s="309"/>
    </row>
    <row r="21" spans="1:9">
      <c r="A21" s="37" t="s">
        <v>906</v>
      </c>
      <c r="B21" s="50"/>
      <c r="C21" s="309">
        <v>1</v>
      </c>
      <c r="D21" s="309">
        <v>1277</v>
      </c>
      <c r="E21" s="309">
        <v>17</v>
      </c>
      <c r="F21" s="309">
        <v>42</v>
      </c>
      <c r="G21" s="309">
        <v>313</v>
      </c>
      <c r="H21" s="309">
        <v>50</v>
      </c>
      <c r="I21" s="309">
        <f>SUM(C21:H21)</f>
        <v>1700</v>
      </c>
    </row>
    <row r="22" spans="1:9">
      <c r="A22" s="37" t="s">
        <v>907</v>
      </c>
      <c r="B22" s="50"/>
      <c r="C22" s="309">
        <v>21</v>
      </c>
      <c r="D22" s="309">
        <v>5297</v>
      </c>
      <c r="E22" s="309">
        <v>439</v>
      </c>
      <c r="F22" s="309">
        <v>355</v>
      </c>
      <c r="G22" s="309">
        <v>1846</v>
      </c>
      <c r="H22" s="309">
        <v>212</v>
      </c>
      <c r="I22" s="309">
        <f>SUM(C22:H22)</f>
        <v>8170</v>
      </c>
    </row>
    <row r="23" spans="1:9">
      <c r="A23" s="37" t="s">
        <v>908</v>
      </c>
      <c r="B23" s="50"/>
      <c r="C23" s="309">
        <v>19</v>
      </c>
      <c r="D23" s="309">
        <v>2719</v>
      </c>
      <c r="E23" s="309">
        <v>249</v>
      </c>
      <c r="F23" s="309">
        <v>316</v>
      </c>
      <c r="G23" s="309">
        <v>1540</v>
      </c>
      <c r="H23" s="309">
        <v>121</v>
      </c>
      <c r="I23" s="309">
        <f>SUM(C23:H23)</f>
        <v>4964</v>
      </c>
    </row>
    <row r="24" spans="1:9">
      <c r="A24" s="37" t="s">
        <v>909</v>
      </c>
      <c r="B24" s="50"/>
      <c r="C24" s="309">
        <v>37</v>
      </c>
      <c r="D24" s="309">
        <v>4653</v>
      </c>
      <c r="E24" s="309">
        <v>539</v>
      </c>
      <c r="F24" s="309">
        <v>718</v>
      </c>
      <c r="G24" s="309">
        <v>2366</v>
      </c>
      <c r="H24" s="309">
        <v>235</v>
      </c>
      <c r="I24" s="309">
        <f>SUM(C24:H24)</f>
        <v>8548</v>
      </c>
    </row>
    <row r="25" spans="1:9">
      <c r="A25" s="37" t="s">
        <v>910</v>
      </c>
      <c r="B25" s="50"/>
      <c r="C25" s="309">
        <v>6</v>
      </c>
      <c r="D25" s="309">
        <v>172</v>
      </c>
      <c r="E25" s="309">
        <v>48</v>
      </c>
      <c r="F25" s="309">
        <v>42</v>
      </c>
      <c r="G25" s="309">
        <v>51</v>
      </c>
      <c r="H25" s="309">
        <v>21</v>
      </c>
      <c r="I25" s="309">
        <f>SUM(C25:H25)</f>
        <v>340</v>
      </c>
    </row>
    <row r="26" spans="1:9">
      <c r="A26" s="37"/>
      <c r="B26" s="50"/>
      <c r="C26" s="309"/>
      <c r="D26" s="309"/>
      <c r="E26" s="309"/>
      <c r="F26" s="309"/>
      <c r="G26" s="309"/>
      <c r="H26" s="309"/>
      <c r="I26" s="309"/>
    </row>
    <row r="27" spans="1:9">
      <c r="A27" s="244" t="s">
        <v>736</v>
      </c>
      <c r="B27" s="245"/>
      <c r="C27" s="311"/>
      <c r="D27" s="311"/>
      <c r="E27" s="311"/>
      <c r="F27" s="311"/>
      <c r="G27" s="311"/>
      <c r="H27" s="311"/>
      <c r="I27" s="311"/>
    </row>
    <row r="28" spans="1:9" ht="5.25" customHeight="1">
      <c r="A28" s="37"/>
      <c r="B28" s="50"/>
      <c r="C28" s="309"/>
      <c r="D28" s="309"/>
      <c r="E28" s="309"/>
      <c r="F28" s="309"/>
      <c r="G28" s="309"/>
      <c r="H28" s="309"/>
      <c r="I28" s="309"/>
    </row>
    <row r="29" spans="1:9">
      <c r="A29" s="69" t="s">
        <v>679</v>
      </c>
      <c r="B29" s="70"/>
      <c r="C29" s="305">
        <f>SUM(C31:C32)</f>
        <v>84</v>
      </c>
      <c r="D29" s="305">
        <f t="shared" ref="D29:H29" si="3">SUM(D31:D32)</f>
        <v>14118</v>
      </c>
      <c r="E29" s="305">
        <f t="shared" si="3"/>
        <v>1292</v>
      </c>
      <c r="F29" s="305">
        <f t="shared" si="3"/>
        <v>1473</v>
      </c>
      <c r="G29" s="305">
        <f t="shared" si="3"/>
        <v>6116</v>
      </c>
      <c r="H29" s="305">
        <f t="shared" si="3"/>
        <v>639</v>
      </c>
      <c r="I29" s="305">
        <f>SUM(C29:H29)</f>
        <v>23722</v>
      </c>
    </row>
    <row r="30" spans="1:9" ht="5.25" customHeight="1">
      <c r="A30" s="37"/>
      <c r="B30" s="50"/>
      <c r="C30" s="309"/>
      <c r="D30" s="309"/>
      <c r="E30" s="309"/>
      <c r="F30" s="309"/>
      <c r="G30" s="309"/>
      <c r="H30" s="309"/>
      <c r="I30" s="309"/>
    </row>
    <row r="31" spans="1:9">
      <c r="A31" s="37" t="s">
        <v>737</v>
      </c>
      <c r="B31" s="50"/>
      <c r="C31" s="309">
        <v>43</v>
      </c>
      <c r="D31" s="309">
        <v>2225</v>
      </c>
      <c r="E31" s="309">
        <v>217</v>
      </c>
      <c r="F31" s="309">
        <v>363</v>
      </c>
      <c r="G31" s="309">
        <v>1754</v>
      </c>
      <c r="H31" s="309">
        <v>568</v>
      </c>
      <c r="I31" s="309">
        <f>SUM(C31:H31)</f>
        <v>5170</v>
      </c>
    </row>
    <row r="32" spans="1:9">
      <c r="A32" s="37" t="s">
        <v>738</v>
      </c>
      <c r="B32" s="50"/>
      <c r="C32" s="309">
        <v>41</v>
      </c>
      <c r="D32" s="309">
        <v>11893</v>
      </c>
      <c r="E32" s="309">
        <v>1075</v>
      </c>
      <c r="F32" s="309">
        <v>1110</v>
      </c>
      <c r="G32" s="309">
        <v>4362</v>
      </c>
      <c r="H32" s="309">
        <v>71</v>
      </c>
      <c r="I32" s="309">
        <f>SUM(C32:H32)</f>
        <v>18552</v>
      </c>
    </row>
    <row r="33" spans="1:9">
      <c r="A33" s="312"/>
      <c r="B33" s="312"/>
      <c r="C33" s="313"/>
      <c r="D33" s="313"/>
      <c r="E33" s="313"/>
      <c r="F33" s="313"/>
      <c r="G33" s="313"/>
      <c r="H33" s="313"/>
      <c r="I33" s="313"/>
    </row>
    <row r="34" spans="1:9">
      <c r="A34" s="244" t="s">
        <v>911</v>
      </c>
      <c r="B34" s="245"/>
      <c r="C34" s="304"/>
      <c r="D34" s="304"/>
      <c r="E34" s="304"/>
      <c r="F34" s="304"/>
      <c r="G34" s="304"/>
      <c r="H34" s="304"/>
      <c r="I34" s="304"/>
    </row>
    <row r="35" spans="1:9" ht="5.25" customHeight="1">
      <c r="A35" s="37"/>
      <c r="B35" s="50"/>
      <c r="C35" s="314"/>
      <c r="D35" s="314"/>
      <c r="E35" s="314"/>
      <c r="F35" s="314"/>
      <c r="G35" s="314"/>
      <c r="H35" s="314"/>
      <c r="I35" s="314"/>
    </row>
    <row r="36" spans="1:9">
      <c r="A36" s="69" t="s">
        <v>679</v>
      </c>
      <c r="B36" s="70"/>
      <c r="C36" s="315">
        <f t="shared" ref="C36:I36" si="4">100*C8/$I$8</f>
        <v>0.35410167776747326</v>
      </c>
      <c r="D36" s="315">
        <f t="shared" si="4"/>
        <v>59.514374841918894</v>
      </c>
      <c r="E36" s="315">
        <f t="shared" si="4"/>
        <v>5.4464210437568505</v>
      </c>
      <c r="F36" s="315">
        <f t="shared" si="4"/>
        <v>6.2094258494224768</v>
      </c>
      <c r="G36" s="315">
        <f t="shared" si="4"/>
        <v>25.781974538403169</v>
      </c>
      <c r="H36" s="315">
        <f t="shared" si="4"/>
        <v>2.6937020487311356</v>
      </c>
      <c r="I36" s="315">
        <f t="shared" si="4"/>
        <v>100</v>
      </c>
    </row>
    <row r="37" spans="1:9" ht="5.25" customHeight="1">
      <c r="A37" s="37"/>
      <c r="B37" s="50"/>
      <c r="C37" s="316"/>
      <c r="D37" s="316"/>
      <c r="E37" s="316"/>
      <c r="F37" s="316"/>
      <c r="G37" s="316"/>
      <c r="H37" s="316"/>
      <c r="I37" s="316"/>
    </row>
    <row r="38" spans="1:9">
      <c r="A38" s="37" t="s">
        <v>716</v>
      </c>
      <c r="B38" s="50"/>
      <c r="C38" s="316">
        <f t="shared" ref="C38:H38" si="5">100*C10/$I$10</f>
        <v>1.2416647505173604</v>
      </c>
      <c r="D38" s="316">
        <f t="shared" si="5"/>
        <v>63.761784318234078</v>
      </c>
      <c r="E38" s="316">
        <f t="shared" si="5"/>
        <v>7.105081627960451</v>
      </c>
      <c r="F38" s="316">
        <f t="shared" si="5"/>
        <v>7.0590940446079555</v>
      </c>
      <c r="G38" s="316">
        <f t="shared" si="5"/>
        <v>18.257070590940447</v>
      </c>
      <c r="H38" s="316">
        <f t="shared" si="5"/>
        <v>2.5753046677397102</v>
      </c>
      <c r="I38" s="316">
        <f t="shared" ref="I38:I43" si="6">100*I10/$I10</f>
        <v>100</v>
      </c>
    </row>
    <row r="39" spans="1:9">
      <c r="A39" s="37" t="s">
        <v>751</v>
      </c>
      <c r="B39" s="50"/>
      <c r="C39" s="316">
        <f t="shared" ref="C39:H43" si="7">100*C11/$I11</f>
        <v>0.31545741324921134</v>
      </c>
      <c r="D39" s="316">
        <f t="shared" si="7"/>
        <v>58.654048370136699</v>
      </c>
      <c r="E39" s="316">
        <f t="shared" si="7"/>
        <v>10.578338590956887</v>
      </c>
      <c r="F39" s="316">
        <f t="shared" si="7"/>
        <v>5.8885383806519451</v>
      </c>
      <c r="G39" s="316">
        <f t="shared" si="7"/>
        <v>21.955835962145109</v>
      </c>
      <c r="H39" s="316">
        <f t="shared" si="7"/>
        <v>2.6077812828601474</v>
      </c>
      <c r="I39" s="316">
        <f t="shared" si="6"/>
        <v>100</v>
      </c>
    </row>
    <row r="40" spans="1:9">
      <c r="A40" s="37" t="s">
        <v>752</v>
      </c>
      <c r="B40" s="50"/>
      <c r="C40" s="316">
        <f t="shared" si="7"/>
        <v>1.4947683109118086E-2</v>
      </c>
      <c r="D40" s="316">
        <f t="shared" si="7"/>
        <v>58.968609865470853</v>
      </c>
      <c r="E40" s="316">
        <f t="shared" si="7"/>
        <v>3.0044843049327352</v>
      </c>
      <c r="F40" s="316">
        <f t="shared" si="7"/>
        <v>5.9043348281016446</v>
      </c>
      <c r="G40" s="316">
        <f t="shared" si="7"/>
        <v>29.701046337817637</v>
      </c>
      <c r="H40" s="316">
        <f t="shared" si="7"/>
        <v>2.4065769805680119</v>
      </c>
      <c r="I40" s="316">
        <f t="shared" si="6"/>
        <v>100</v>
      </c>
    </row>
    <row r="41" spans="1:9">
      <c r="A41" s="37" t="s">
        <v>753</v>
      </c>
      <c r="B41" s="50"/>
      <c r="C41" s="316">
        <f t="shared" si="7"/>
        <v>0.1961333706920706</v>
      </c>
      <c r="D41" s="316">
        <f t="shared" si="7"/>
        <v>56.122163070888206</v>
      </c>
      <c r="E41" s="316">
        <f t="shared" si="7"/>
        <v>3.7825721490613615</v>
      </c>
      <c r="F41" s="316">
        <f t="shared" si="7"/>
        <v>6.2482488091902493</v>
      </c>
      <c r="G41" s="316">
        <f t="shared" si="7"/>
        <v>30.344634351358923</v>
      </c>
      <c r="H41" s="316">
        <f t="shared" si="7"/>
        <v>3.3062482488091902</v>
      </c>
      <c r="I41" s="316">
        <f t="shared" si="6"/>
        <v>100</v>
      </c>
    </row>
    <row r="42" spans="1:9">
      <c r="A42" s="37" t="s">
        <v>720</v>
      </c>
      <c r="B42" s="50"/>
      <c r="C42" s="316">
        <f t="shared" si="7"/>
        <v>0</v>
      </c>
      <c r="D42" s="316">
        <f t="shared" si="7"/>
        <v>86.029411764705884</v>
      </c>
      <c r="E42" s="316">
        <f t="shared" si="7"/>
        <v>1.4705882352941178</v>
      </c>
      <c r="F42" s="316">
        <f t="shared" si="7"/>
        <v>2.9411764705882355</v>
      </c>
      <c r="G42" s="316">
        <f t="shared" si="7"/>
        <v>9.5588235294117645</v>
      </c>
      <c r="H42" s="316">
        <f t="shared" si="7"/>
        <v>0</v>
      </c>
      <c r="I42" s="316">
        <f t="shared" si="6"/>
        <v>100</v>
      </c>
    </row>
    <row r="43" spans="1:9">
      <c r="A43" s="37" t="s">
        <v>754</v>
      </c>
      <c r="B43" s="50"/>
      <c r="C43" s="316">
        <f t="shared" si="7"/>
        <v>0</v>
      </c>
      <c r="D43" s="316">
        <f t="shared" si="7"/>
        <v>74.61773700305811</v>
      </c>
      <c r="E43" s="316">
        <f t="shared" si="7"/>
        <v>1.070336391437309</v>
      </c>
      <c r="F43" s="316">
        <f t="shared" si="7"/>
        <v>6.2691131498470947</v>
      </c>
      <c r="G43" s="316">
        <f t="shared" si="7"/>
        <v>17.125382262996943</v>
      </c>
      <c r="H43" s="316">
        <f t="shared" si="7"/>
        <v>0.91743119266055051</v>
      </c>
      <c r="I43" s="316">
        <f t="shared" si="6"/>
        <v>100</v>
      </c>
    </row>
    <row r="44" spans="1:9">
      <c r="A44" s="37"/>
      <c r="B44" s="50"/>
      <c r="C44" s="316"/>
      <c r="D44" s="316"/>
      <c r="E44" s="316"/>
      <c r="F44" s="316"/>
      <c r="G44" s="316"/>
      <c r="H44" s="316"/>
      <c r="I44" s="316"/>
    </row>
    <row r="45" spans="1:9">
      <c r="A45" s="244" t="s">
        <v>912</v>
      </c>
      <c r="B45" s="245"/>
      <c r="C45" s="304"/>
      <c r="D45" s="304"/>
      <c r="E45" s="304"/>
      <c r="F45" s="304"/>
      <c r="G45" s="304"/>
      <c r="H45" s="304"/>
      <c r="I45" s="304"/>
    </row>
    <row r="46" spans="1:9" ht="5.25" customHeight="1">
      <c r="A46" s="37"/>
      <c r="B46" s="50"/>
      <c r="C46" s="316"/>
      <c r="D46" s="316"/>
      <c r="E46" s="316"/>
      <c r="F46" s="316"/>
      <c r="G46" s="316"/>
      <c r="H46" s="316"/>
      <c r="I46" s="316"/>
    </row>
    <row r="47" spans="1:9">
      <c r="A47" s="69" t="s">
        <v>679</v>
      </c>
      <c r="B47" s="70"/>
      <c r="C47" s="315">
        <f t="shared" ref="C47:I47" si="8">100*C19/C$19</f>
        <v>100</v>
      </c>
      <c r="D47" s="315">
        <f t="shared" si="8"/>
        <v>100</v>
      </c>
      <c r="E47" s="315">
        <f t="shared" si="8"/>
        <v>100</v>
      </c>
      <c r="F47" s="315">
        <f t="shared" si="8"/>
        <v>100</v>
      </c>
      <c r="G47" s="315">
        <f t="shared" si="8"/>
        <v>100</v>
      </c>
      <c r="H47" s="315">
        <f t="shared" si="8"/>
        <v>100</v>
      </c>
      <c r="I47" s="315">
        <f t="shared" si="8"/>
        <v>100</v>
      </c>
    </row>
    <row r="48" spans="1:9" ht="5.25" customHeight="1">
      <c r="A48" s="37"/>
      <c r="B48" s="50"/>
      <c r="C48" s="316"/>
      <c r="D48" s="316"/>
      <c r="E48" s="316"/>
      <c r="F48" s="316"/>
      <c r="G48" s="316"/>
      <c r="H48" s="316"/>
      <c r="I48" s="316"/>
    </row>
    <row r="49" spans="1:9">
      <c r="A49" s="37" t="s">
        <v>906</v>
      </c>
      <c r="B49" s="50"/>
      <c r="C49" s="316">
        <f>100*C21/C$19</f>
        <v>1.1904761904761905</v>
      </c>
      <c r="D49" s="316">
        <f t="shared" ref="D49:I53" si="9">100*D21/D$19</f>
        <v>9.0451905369032435</v>
      </c>
      <c r="E49" s="316">
        <f t="shared" si="9"/>
        <v>1.3157894736842106</v>
      </c>
      <c r="F49" s="316">
        <f t="shared" si="9"/>
        <v>2.8513238289205702</v>
      </c>
      <c r="G49" s="316">
        <f t="shared" si="9"/>
        <v>5.1177240026160886</v>
      </c>
      <c r="H49" s="316">
        <f t="shared" si="9"/>
        <v>7.8247261345852896</v>
      </c>
      <c r="I49" s="316">
        <f t="shared" si="9"/>
        <v>7.166343478627434</v>
      </c>
    </row>
    <row r="50" spans="1:9">
      <c r="A50" s="37" t="s">
        <v>907</v>
      </c>
      <c r="B50" s="50"/>
      <c r="C50" s="316">
        <f>100*C22/C$19</f>
        <v>25</v>
      </c>
      <c r="D50" s="316">
        <f t="shared" si="9"/>
        <v>37.519478679699674</v>
      </c>
      <c r="E50" s="316">
        <f t="shared" si="9"/>
        <v>33.978328173374614</v>
      </c>
      <c r="F50" s="316">
        <f t="shared" si="9"/>
        <v>24.100475220638153</v>
      </c>
      <c r="G50" s="316">
        <f t="shared" si="9"/>
        <v>30.183126226291694</v>
      </c>
      <c r="H50" s="316">
        <f t="shared" si="9"/>
        <v>33.176838810641627</v>
      </c>
      <c r="I50" s="316">
        <f t="shared" si="9"/>
        <v>34.440603659050673</v>
      </c>
    </row>
    <row r="51" spans="1:9">
      <c r="A51" s="37" t="s">
        <v>908</v>
      </c>
      <c r="B51" s="50"/>
      <c r="C51" s="316">
        <f>100*C23/C$19</f>
        <v>22.61904761904762</v>
      </c>
      <c r="D51" s="316">
        <f t="shared" si="9"/>
        <v>19.259101855786938</v>
      </c>
      <c r="E51" s="316">
        <f t="shared" si="9"/>
        <v>19.272445820433436</v>
      </c>
      <c r="F51" s="316">
        <f t="shared" si="9"/>
        <v>21.452817379497624</v>
      </c>
      <c r="G51" s="316">
        <f t="shared" si="9"/>
        <v>25.179856115107913</v>
      </c>
      <c r="H51" s="316">
        <f t="shared" si="9"/>
        <v>18.935837245696401</v>
      </c>
      <c r="I51" s="316">
        <f t="shared" si="9"/>
        <v>20.925722957592107</v>
      </c>
    </row>
    <row r="52" spans="1:9">
      <c r="A52" s="37" t="s">
        <v>909</v>
      </c>
      <c r="B52" s="50"/>
      <c r="C52" s="316">
        <f>100*C24/C$19</f>
        <v>44.047619047619051</v>
      </c>
      <c r="D52" s="316">
        <f t="shared" si="9"/>
        <v>32.957926051848702</v>
      </c>
      <c r="E52" s="316">
        <f t="shared" si="9"/>
        <v>41.71826625386997</v>
      </c>
      <c r="F52" s="316">
        <f t="shared" si="9"/>
        <v>48.744059742023083</v>
      </c>
      <c r="G52" s="316">
        <f t="shared" si="9"/>
        <v>38.68541530412034</v>
      </c>
      <c r="H52" s="316">
        <f t="shared" si="9"/>
        <v>36.776212832550861</v>
      </c>
      <c r="I52" s="316">
        <f t="shared" si="9"/>
        <v>36.0340612090043</v>
      </c>
    </row>
    <row r="53" spans="1:9">
      <c r="A53" s="37" t="s">
        <v>910</v>
      </c>
      <c r="B53" s="50"/>
      <c r="C53" s="316">
        <f>100*C25/C$19</f>
        <v>7.1428571428571432</v>
      </c>
      <c r="D53" s="316">
        <f t="shared" si="9"/>
        <v>1.2183028757614394</v>
      </c>
      <c r="E53" s="316">
        <f t="shared" si="9"/>
        <v>3.7151702786377707</v>
      </c>
      <c r="F53" s="316">
        <f t="shared" si="9"/>
        <v>2.8513238289205702</v>
      </c>
      <c r="G53" s="316">
        <f t="shared" si="9"/>
        <v>0.83387835186396342</v>
      </c>
      <c r="H53" s="316">
        <f t="shared" si="9"/>
        <v>3.2863849765258215</v>
      </c>
      <c r="I53" s="316">
        <f t="shared" si="9"/>
        <v>1.433268695725487</v>
      </c>
    </row>
    <row r="54" spans="1:9">
      <c r="A54" s="37"/>
      <c r="B54" s="50"/>
      <c r="C54" s="316"/>
      <c r="D54" s="316"/>
      <c r="E54" s="316"/>
      <c r="F54" s="316"/>
      <c r="G54" s="316"/>
      <c r="H54" s="316"/>
      <c r="I54" s="316"/>
    </row>
    <row r="55" spans="1:9">
      <c r="A55" s="244" t="s">
        <v>913</v>
      </c>
      <c r="B55" s="245"/>
      <c r="C55" s="304"/>
      <c r="D55" s="304"/>
      <c r="E55" s="304"/>
      <c r="F55" s="304"/>
      <c r="G55" s="304"/>
      <c r="H55" s="304"/>
      <c r="I55" s="304"/>
    </row>
    <row r="56" spans="1:9" ht="5.25" customHeight="1">
      <c r="A56" s="37"/>
      <c r="B56" s="50"/>
      <c r="C56" s="316"/>
      <c r="D56" s="316"/>
      <c r="E56" s="316"/>
      <c r="F56" s="316"/>
      <c r="G56" s="316"/>
      <c r="H56" s="316"/>
      <c r="I56" s="316"/>
    </row>
    <row r="57" spans="1:9">
      <c r="A57" s="69" t="s">
        <v>679</v>
      </c>
      <c r="B57" s="70"/>
      <c r="C57" s="315">
        <f t="shared" ref="C57:I57" si="10">100*C29/C$29</f>
        <v>100</v>
      </c>
      <c r="D57" s="315">
        <f t="shared" si="10"/>
        <v>100</v>
      </c>
      <c r="E57" s="315">
        <f t="shared" si="10"/>
        <v>100</v>
      </c>
      <c r="F57" s="315">
        <f t="shared" si="10"/>
        <v>100</v>
      </c>
      <c r="G57" s="315">
        <f t="shared" si="10"/>
        <v>100</v>
      </c>
      <c r="H57" s="315">
        <f t="shared" si="10"/>
        <v>100</v>
      </c>
      <c r="I57" s="315">
        <f t="shared" si="10"/>
        <v>100</v>
      </c>
    </row>
    <row r="58" spans="1:9" ht="5.25" customHeight="1">
      <c r="A58" s="37"/>
      <c r="B58" s="50"/>
      <c r="C58" s="316"/>
      <c r="D58" s="316"/>
      <c r="E58" s="316"/>
      <c r="F58" s="316"/>
      <c r="G58" s="316"/>
      <c r="H58" s="316"/>
      <c r="I58" s="316"/>
    </row>
    <row r="59" spans="1:9">
      <c r="A59" s="37" t="s">
        <v>737</v>
      </c>
      <c r="B59" s="50"/>
      <c r="C59" s="316">
        <f t="shared" ref="C59:I60" si="11">100*C31/C$29</f>
        <v>51.19047619047619</v>
      </c>
      <c r="D59" s="316">
        <f t="shared" si="11"/>
        <v>15.760022666100014</v>
      </c>
      <c r="E59" s="316">
        <f t="shared" si="11"/>
        <v>16.795665634674922</v>
      </c>
      <c r="F59" s="316">
        <f t="shared" si="11"/>
        <v>24.643584521384927</v>
      </c>
      <c r="G59" s="316">
        <f t="shared" si="11"/>
        <v>28.678875081752778</v>
      </c>
      <c r="H59" s="316">
        <f t="shared" si="11"/>
        <v>88.888888888888886</v>
      </c>
      <c r="I59" s="316">
        <f t="shared" si="11"/>
        <v>21.794115167355198</v>
      </c>
    </row>
    <row r="60" spans="1:9">
      <c r="A60" s="37" t="s">
        <v>738</v>
      </c>
      <c r="B60" s="50"/>
      <c r="C60" s="316">
        <f t="shared" si="11"/>
        <v>48.80952380952381</v>
      </c>
      <c r="D60" s="316">
        <f t="shared" si="11"/>
        <v>84.239977333899986</v>
      </c>
      <c r="E60" s="316">
        <f t="shared" si="11"/>
        <v>83.204334365325082</v>
      </c>
      <c r="F60" s="316">
        <f t="shared" si="11"/>
        <v>75.356415478615077</v>
      </c>
      <c r="G60" s="316">
        <f t="shared" si="11"/>
        <v>71.321124918247222</v>
      </c>
      <c r="H60" s="316">
        <f t="shared" si="11"/>
        <v>11.111111111111111</v>
      </c>
      <c r="I60" s="316">
        <f t="shared" si="11"/>
        <v>78.205884832644799</v>
      </c>
    </row>
    <row r="61" spans="1:9">
      <c r="A61" s="45"/>
      <c r="B61" s="45"/>
      <c r="C61" s="45"/>
      <c r="D61" s="45"/>
      <c r="E61" s="45"/>
      <c r="F61" s="45"/>
      <c r="G61" s="45"/>
      <c r="H61" s="45"/>
      <c r="I61" s="45"/>
    </row>
    <row r="62" spans="1:9">
      <c r="A62" s="317" t="s">
        <v>693</v>
      </c>
      <c r="B62" s="61"/>
    </row>
    <row r="63" spans="1:9">
      <c r="A63" s="318"/>
      <c r="B63" s="318"/>
    </row>
    <row r="64" spans="1:9">
      <c r="A64" s="231"/>
      <c r="B64" s="231"/>
    </row>
  </sheetData>
  <sheetProtection algorithmName="SHA-512" hashValue="EIjOKoQxFTnl3yTYW9NdAcZsNIz+GCWgexv7RmMpGW34xl8Sf1dqK/mx74bZqONslTWLul0inK6XQ1EjzqZUng==" saltValue="X8U/xGjKXdNaNU9X4aN0vA==" spinCount="100000" sheet="1" objects="1" scenarios="1"/>
  <pageMargins left="0.70866141732283472" right="0.70866141732283472" top="0.78740157480314965" bottom="0.78740157480314965" header="0.31496062992125984" footer="0.31496062992125984"/>
  <pageSetup paperSize="9" scale="70"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5"/>
  <sheetViews>
    <sheetView workbookViewId="0"/>
  </sheetViews>
  <sheetFormatPr baseColWidth="10" defaultRowHeight="15"/>
  <cols>
    <col min="1" max="1" width="28.7109375" style="99" customWidth="1"/>
    <col min="2" max="2" width="14.28515625" style="300" customWidth="1"/>
    <col min="3" max="3" width="13.42578125" style="300" customWidth="1"/>
    <col min="4" max="4" width="15.5703125" style="300" customWidth="1"/>
    <col min="5" max="5" width="13.5703125" style="300" customWidth="1"/>
    <col min="6" max="6" width="14.5703125" style="300" customWidth="1"/>
    <col min="7" max="9" width="13.5703125" style="300" customWidth="1"/>
    <col min="18" max="16384" width="11.42578125" style="99"/>
  </cols>
  <sheetData>
    <row r="1" spans="1:17" ht="15" customHeight="1">
      <c r="A1" s="164" t="s">
        <v>914</v>
      </c>
      <c r="I1"/>
    </row>
    <row r="2" spans="1:17" ht="15" customHeight="1">
      <c r="A2" s="2" t="s">
        <v>896</v>
      </c>
    </row>
    <row r="3" spans="1:17" ht="19.5" customHeight="1">
      <c r="A3" s="43" t="s">
        <v>915</v>
      </c>
      <c r="B3" s="302"/>
      <c r="C3" s="302"/>
      <c r="D3" s="302"/>
      <c r="E3" s="302"/>
      <c r="F3" s="302"/>
      <c r="G3" s="302"/>
      <c r="H3" s="302"/>
      <c r="I3" s="302"/>
    </row>
    <row r="4" spans="1:17" s="317" customFormat="1" ht="15" customHeight="1">
      <c r="A4" s="45"/>
      <c r="B4" s="15" t="s">
        <v>898</v>
      </c>
      <c r="C4" s="15"/>
      <c r="D4" s="45"/>
      <c r="E4" s="45"/>
      <c r="F4" s="45"/>
      <c r="G4" s="45"/>
      <c r="H4" s="45"/>
      <c r="I4" s="45"/>
      <c r="J4"/>
      <c r="K4"/>
      <c r="L4"/>
      <c r="M4"/>
      <c r="N4"/>
      <c r="O4"/>
      <c r="P4"/>
      <c r="Q4"/>
    </row>
    <row r="5" spans="1:17" s="317" customFormat="1" ht="99.75" customHeight="1">
      <c r="A5" s="45"/>
      <c r="B5" s="45" t="s">
        <v>899</v>
      </c>
      <c r="C5" s="45" t="s">
        <v>900</v>
      </c>
      <c r="D5" s="45" t="s">
        <v>901</v>
      </c>
      <c r="E5" s="45" t="s">
        <v>902</v>
      </c>
      <c r="F5" s="45" t="s">
        <v>903</v>
      </c>
      <c r="G5" s="45" t="s">
        <v>904</v>
      </c>
      <c r="H5" s="45" t="s">
        <v>916</v>
      </c>
      <c r="I5" s="45" t="s">
        <v>917</v>
      </c>
      <c r="J5"/>
      <c r="K5"/>
      <c r="L5"/>
      <c r="M5"/>
      <c r="N5"/>
      <c r="O5"/>
      <c r="P5"/>
      <c r="Q5"/>
    </row>
    <row r="6" spans="1:17" ht="20.25" customHeight="1">
      <c r="A6" s="152" t="s">
        <v>715</v>
      </c>
      <c r="B6" s="319"/>
      <c r="C6" s="319"/>
      <c r="D6" s="319"/>
      <c r="E6" s="319"/>
      <c r="F6" s="319"/>
      <c r="G6" s="319"/>
      <c r="H6" s="319"/>
      <c r="I6" s="319"/>
    </row>
    <row r="7" spans="1:17" ht="5.25" customHeight="1">
      <c r="A7" s="320"/>
      <c r="B7" s="319"/>
      <c r="C7" s="319"/>
      <c r="D7" s="319"/>
      <c r="E7" s="319"/>
      <c r="F7" s="319"/>
      <c r="G7" s="319"/>
      <c r="H7" s="319"/>
      <c r="I7" s="319"/>
    </row>
    <row r="8" spans="1:17">
      <c r="A8" s="70" t="s">
        <v>679</v>
      </c>
      <c r="B8" s="321">
        <f t="shared" ref="B8:G8" si="0">SUM(B9:B15)</f>
        <v>49.36364424867763</v>
      </c>
      <c r="C8" s="321">
        <f t="shared" si="0"/>
        <v>10791.431202880431</v>
      </c>
      <c r="D8" s="321">
        <f t="shared" si="0"/>
        <v>804.55749951502241</v>
      </c>
      <c r="E8" s="321">
        <f t="shared" si="0"/>
        <v>1007.3231256862729</v>
      </c>
      <c r="F8" s="321">
        <f t="shared" si="0"/>
        <v>4611.8759108489203</v>
      </c>
      <c r="G8" s="321">
        <f t="shared" si="0"/>
        <v>537.53053751985885</v>
      </c>
      <c r="H8" s="321">
        <f>SUM(B8:G8)</f>
        <v>17802.08192069918</v>
      </c>
      <c r="I8" s="322">
        <v>0.7504460804611407</v>
      </c>
    </row>
    <row r="9" spans="1:17" ht="5.25" customHeight="1">
      <c r="A9" s="50"/>
      <c r="B9" s="323"/>
      <c r="C9" s="323"/>
      <c r="D9" s="323"/>
      <c r="E9" s="323"/>
      <c r="F9" s="323"/>
      <c r="G9" s="323"/>
      <c r="H9" s="323"/>
      <c r="I9" s="322"/>
    </row>
    <row r="10" spans="1:17">
      <c r="A10" s="50" t="s">
        <v>716</v>
      </c>
      <c r="B10" s="323">
        <v>38.289794474774858</v>
      </c>
      <c r="C10" s="323">
        <v>2293.676983555938</v>
      </c>
      <c r="D10" s="323">
        <v>217.50157247198845</v>
      </c>
      <c r="E10" s="323">
        <v>213.50686531644638</v>
      </c>
      <c r="F10" s="323">
        <v>656.11867042879737</v>
      </c>
      <c r="G10" s="323">
        <v>101.10891061119777</v>
      </c>
      <c r="H10" s="323">
        <f t="shared" ref="H10:H15" si="1">SUM(B10:G10)</f>
        <v>3520.2027968591424</v>
      </c>
      <c r="I10" s="324">
        <v>0.80942809769122614</v>
      </c>
    </row>
    <row r="11" spans="1:17">
      <c r="A11" s="50" t="s">
        <v>751</v>
      </c>
      <c r="B11" s="323">
        <v>7.6412416731912263</v>
      </c>
      <c r="C11" s="323">
        <v>2133.014558542488</v>
      </c>
      <c r="D11" s="323">
        <v>323.88286539536654</v>
      </c>
      <c r="E11" s="323">
        <v>190.98653510623649</v>
      </c>
      <c r="F11" s="323">
        <v>783.32015325751183</v>
      </c>
      <c r="G11" s="323">
        <v>96.950440592171759</v>
      </c>
      <c r="H11" s="323">
        <f t="shared" si="1"/>
        <v>3535.7957945669655</v>
      </c>
      <c r="I11" s="324">
        <v>0.74359533008768985</v>
      </c>
    </row>
    <row r="12" spans="1:17">
      <c r="A12" s="50" t="s">
        <v>752</v>
      </c>
      <c r="B12" s="323">
        <v>9.02014652014652E-2</v>
      </c>
      <c r="C12" s="323">
        <v>2942.1829534154353</v>
      </c>
      <c r="D12" s="323">
        <v>116.1460941032574</v>
      </c>
      <c r="E12" s="323">
        <v>269.94281628474215</v>
      </c>
      <c r="F12" s="323">
        <v>1547.5259937206617</v>
      </c>
      <c r="G12" s="323">
        <v>143.34417340434555</v>
      </c>
      <c r="H12" s="323">
        <f t="shared" si="1"/>
        <v>5019.2322323936432</v>
      </c>
      <c r="I12" s="324">
        <v>0.7502589286089153</v>
      </c>
    </row>
    <row r="13" spans="1:17">
      <c r="A13" s="50" t="s">
        <v>753</v>
      </c>
      <c r="B13" s="323">
        <v>3.3424066355100823</v>
      </c>
      <c r="C13" s="323">
        <v>3014.4545047986867</v>
      </c>
      <c r="D13" s="323">
        <v>142.21284581315106</v>
      </c>
      <c r="E13" s="323">
        <v>308.060566126796</v>
      </c>
      <c r="F13" s="323">
        <v>1550.8068820655126</v>
      </c>
      <c r="G13" s="323">
        <v>191.33270916561318</v>
      </c>
      <c r="H13" s="323">
        <f t="shared" si="1"/>
        <v>5210.2099146052688</v>
      </c>
      <c r="I13" s="324">
        <v>0.7299257375462691</v>
      </c>
    </row>
    <row r="14" spans="1:17" ht="15" customHeight="1">
      <c r="A14" s="50" t="s">
        <v>720</v>
      </c>
      <c r="B14" s="323">
        <v>0</v>
      </c>
      <c r="C14" s="323">
        <v>94.412357382686011</v>
      </c>
      <c r="D14" s="323">
        <v>1.6763119176066701</v>
      </c>
      <c r="E14" s="323">
        <v>3.2945266479474422</v>
      </c>
      <c r="F14" s="323">
        <v>7.1912974021237854</v>
      </c>
      <c r="G14" s="323">
        <v>0</v>
      </c>
      <c r="H14" s="323">
        <f t="shared" si="1"/>
        <v>106.57449335036389</v>
      </c>
      <c r="I14" s="324">
        <v>0.78363598051738159</v>
      </c>
    </row>
    <row r="15" spans="1:17" ht="15" customHeight="1">
      <c r="A15" s="50" t="s">
        <v>754</v>
      </c>
      <c r="B15" s="323">
        <v>0</v>
      </c>
      <c r="C15" s="323">
        <v>313.68984518519665</v>
      </c>
      <c r="D15" s="323">
        <v>3.1378098136523018</v>
      </c>
      <c r="E15" s="323">
        <v>21.531816204104384</v>
      </c>
      <c r="F15" s="323">
        <v>66.91291397431354</v>
      </c>
      <c r="G15" s="323">
        <v>4.7943037465305878</v>
      </c>
      <c r="H15" s="323">
        <f t="shared" si="1"/>
        <v>410.06668892379747</v>
      </c>
      <c r="I15" s="324">
        <v>0.62701328581620408</v>
      </c>
    </row>
    <row r="16" spans="1:17" ht="15" customHeight="1">
      <c r="A16" s="50"/>
      <c r="B16" s="323"/>
      <c r="C16" s="323"/>
      <c r="D16" s="323"/>
      <c r="E16" s="323"/>
      <c r="F16" s="323"/>
      <c r="G16" s="323"/>
      <c r="H16" s="323"/>
      <c r="I16" s="322"/>
    </row>
    <row r="17" spans="1:9">
      <c r="A17" s="65" t="s">
        <v>905</v>
      </c>
      <c r="B17" s="323"/>
      <c r="C17" s="323"/>
      <c r="D17" s="323"/>
      <c r="E17" s="323"/>
      <c r="F17" s="323"/>
      <c r="G17" s="323"/>
      <c r="H17" s="323"/>
      <c r="I17" s="322"/>
    </row>
    <row r="18" spans="1:9" ht="5.25" customHeight="1">
      <c r="A18" s="70"/>
      <c r="B18" s="323"/>
      <c r="C18" s="323"/>
      <c r="D18" s="323"/>
      <c r="E18" s="323"/>
      <c r="F18" s="323"/>
      <c r="G18" s="323"/>
      <c r="H18" s="323"/>
      <c r="I18" s="322"/>
    </row>
    <row r="19" spans="1:9">
      <c r="A19" s="70" t="s">
        <v>679</v>
      </c>
      <c r="B19" s="321">
        <f t="shared" ref="B19:G19" si="2">SUM(B21:B25)</f>
        <v>49.363644248677616</v>
      </c>
      <c r="C19" s="321">
        <f t="shared" si="2"/>
        <v>10791.431202880434</v>
      </c>
      <c r="D19" s="321">
        <f t="shared" si="2"/>
        <v>804.55749951502185</v>
      </c>
      <c r="E19" s="321">
        <f t="shared" si="2"/>
        <v>1007.3231256862724</v>
      </c>
      <c r="F19" s="321">
        <f t="shared" si="2"/>
        <v>4611.8759108489267</v>
      </c>
      <c r="G19" s="321">
        <f t="shared" si="2"/>
        <v>537.53053751985897</v>
      </c>
      <c r="H19" s="321">
        <f>SUM(B19:G19)</f>
        <v>17802.081920699191</v>
      </c>
      <c r="I19" s="322">
        <v>0.75044608046114114</v>
      </c>
    </row>
    <row r="20" spans="1:9" ht="5.25" customHeight="1">
      <c r="A20" s="70"/>
      <c r="B20" s="321"/>
      <c r="C20" s="321"/>
      <c r="D20" s="321"/>
      <c r="E20" s="321"/>
      <c r="F20" s="321"/>
      <c r="G20" s="321"/>
      <c r="H20" s="321"/>
      <c r="I20" s="322"/>
    </row>
    <row r="21" spans="1:9">
      <c r="A21" s="50" t="s">
        <v>906</v>
      </c>
      <c r="B21" s="323">
        <v>3.53114271701815E-2</v>
      </c>
      <c r="C21" s="323">
        <v>1052.6978852498166</v>
      </c>
      <c r="D21" s="323">
        <v>11.712655821880738</v>
      </c>
      <c r="E21" s="323">
        <v>28.389194346345317</v>
      </c>
      <c r="F21" s="323">
        <v>247.77122520679836</v>
      </c>
      <c r="G21" s="323">
        <v>43.112050316579747</v>
      </c>
      <c r="H21" s="323">
        <f>SUM(B21:G21)</f>
        <v>1383.7183223685911</v>
      </c>
      <c r="I21" s="324">
        <v>0.81395195433446532</v>
      </c>
    </row>
    <row r="22" spans="1:9">
      <c r="A22" s="50" t="s">
        <v>907</v>
      </c>
      <c r="B22" s="323">
        <v>16.108122780383216</v>
      </c>
      <c r="C22" s="323">
        <v>4170.4735607964149</v>
      </c>
      <c r="D22" s="323">
        <v>297.30996451889649</v>
      </c>
      <c r="E22" s="323">
        <v>233.17182807719163</v>
      </c>
      <c r="F22" s="323">
        <v>1430.4649462256777</v>
      </c>
      <c r="G22" s="323">
        <v>178.28186386509265</v>
      </c>
      <c r="H22" s="323">
        <f>SUM(B22:G22)</f>
        <v>6325.810286263657</v>
      </c>
      <c r="I22" s="324">
        <v>0.77427298485479279</v>
      </c>
    </row>
    <row r="23" spans="1:9">
      <c r="A23" s="50" t="s">
        <v>908</v>
      </c>
      <c r="B23" s="323">
        <v>9.8855377784459826</v>
      </c>
      <c r="C23" s="323">
        <v>1995.9908367567268</v>
      </c>
      <c r="D23" s="323">
        <v>153.75149962528857</v>
      </c>
      <c r="E23" s="323">
        <v>206.63888440393788</v>
      </c>
      <c r="F23" s="323">
        <v>1142.4934848382386</v>
      </c>
      <c r="G23" s="323">
        <v>103.28095751585907</v>
      </c>
      <c r="H23" s="323">
        <f>SUM(B23:G23)</f>
        <v>3612.041200918497</v>
      </c>
      <c r="I23" s="324">
        <v>0.7276473007490929</v>
      </c>
    </row>
    <row r="24" spans="1:9">
      <c r="A24" s="50" t="s">
        <v>909</v>
      </c>
      <c r="B24" s="323">
        <v>21.827230316948349</v>
      </c>
      <c r="C24" s="323">
        <v>3497.6549529681915</v>
      </c>
      <c r="D24" s="323">
        <v>330.59718217046782</v>
      </c>
      <c r="E24" s="323">
        <v>518.19355362430542</v>
      </c>
      <c r="F24" s="323">
        <v>1767.7432562798645</v>
      </c>
      <c r="G24" s="323">
        <v>206.04845420711325</v>
      </c>
      <c r="H24" s="323">
        <f>SUM(B24:G24)</f>
        <v>6342.0646295668903</v>
      </c>
      <c r="I24" s="324">
        <v>0.74193549714165774</v>
      </c>
    </row>
    <row r="25" spans="1:9">
      <c r="A25" s="50" t="s">
        <v>910</v>
      </c>
      <c r="B25" s="323">
        <v>1.5074419457298895</v>
      </c>
      <c r="C25" s="323">
        <v>74.613967109284459</v>
      </c>
      <c r="D25" s="323">
        <v>11.186197378488281</v>
      </c>
      <c r="E25" s="323">
        <v>20.92966523449217</v>
      </c>
      <c r="F25" s="323">
        <v>23.402998298347818</v>
      </c>
      <c r="G25" s="323">
        <v>6.8072116152142321</v>
      </c>
      <c r="H25" s="323">
        <f>SUM(B25:G25)</f>
        <v>138.44748158155687</v>
      </c>
      <c r="I25" s="324">
        <v>0.40719847523987313</v>
      </c>
    </row>
    <row r="26" spans="1:9">
      <c r="A26" s="50"/>
      <c r="B26" s="323"/>
      <c r="C26" s="323"/>
      <c r="D26" s="323"/>
      <c r="E26" s="323"/>
      <c r="F26" s="323"/>
      <c r="G26" s="323"/>
      <c r="H26" s="323"/>
      <c r="I26" s="322"/>
    </row>
    <row r="27" spans="1:9">
      <c r="A27" s="65" t="s">
        <v>918</v>
      </c>
      <c r="B27" s="323"/>
      <c r="C27" s="323"/>
      <c r="D27" s="323"/>
      <c r="E27" s="323"/>
      <c r="F27" s="323"/>
      <c r="G27" s="323"/>
      <c r="H27" s="323"/>
      <c r="I27" s="322"/>
    </row>
    <row r="28" spans="1:9" ht="5.25" customHeight="1">
      <c r="A28" s="70"/>
      <c r="B28" s="323"/>
      <c r="C28" s="323"/>
      <c r="D28" s="323"/>
      <c r="E28" s="323"/>
      <c r="F28" s="323"/>
      <c r="G28" s="323"/>
      <c r="H28" s="323"/>
      <c r="I28" s="322"/>
    </row>
    <row r="29" spans="1:9">
      <c r="A29" s="70" t="s">
        <v>679</v>
      </c>
      <c r="B29" s="321">
        <f t="shared" ref="B29:G29" si="3">SUM(B31:B32)</f>
        <v>49.36364424867763</v>
      </c>
      <c r="C29" s="321">
        <f t="shared" si="3"/>
        <v>10791.436</v>
      </c>
      <c r="D29" s="321">
        <f t="shared" si="3"/>
        <v>804.55749951502116</v>
      </c>
      <c r="E29" s="321">
        <f t="shared" si="3"/>
        <v>1007.3231256862721</v>
      </c>
      <c r="F29" s="321">
        <f t="shared" si="3"/>
        <v>4611.8759108489412</v>
      </c>
      <c r="G29" s="321">
        <f t="shared" si="3"/>
        <v>537.5305375198584</v>
      </c>
      <c r="H29" s="321">
        <f>SUM(B29:G29)</f>
        <v>17802.086717818769</v>
      </c>
      <c r="I29" s="322">
        <v>0.75044628268353297</v>
      </c>
    </row>
    <row r="30" spans="1:9" ht="5.25" customHeight="1">
      <c r="A30" s="70"/>
      <c r="B30" s="321"/>
      <c r="C30" s="321"/>
      <c r="D30" s="321"/>
      <c r="E30" s="321"/>
      <c r="F30" s="321"/>
      <c r="G30" s="321"/>
      <c r="H30" s="321"/>
      <c r="I30" s="322"/>
    </row>
    <row r="31" spans="1:9">
      <c r="A31" s="50" t="s">
        <v>737</v>
      </c>
      <c r="B31" s="323">
        <v>20.869814948179805</v>
      </c>
      <c r="C31" s="323">
        <v>1909</v>
      </c>
      <c r="D31" s="323">
        <v>163.23149860407673</v>
      </c>
      <c r="E31" s="323">
        <v>278.89756033674331</v>
      </c>
      <c r="F31" s="323">
        <v>1522.3702703643764</v>
      </c>
      <c r="G31" s="323">
        <v>489.25902252329155</v>
      </c>
      <c r="H31" s="323">
        <f>SUM(B31:G31)</f>
        <v>4383.628166776668</v>
      </c>
      <c r="I31" s="324">
        <v>0.84789713090457797</v>
      </c>
    </row>
    <row r="32" spans="1:9">
      <c r="A32" s="50" t="s">
        <v>738</v>
      </c>
      <c r="B32" s="323">
        <v>28.493829300497822</v>
      </c>
      <c r="C32" s="323">
        <v>8882.4359999999997</v>
      </c>
      <c r="D32" s="323">
        <v>641.32600091094446</v>
      </c>
      <c r="E32" s="323">
        <v>728.42556534952882</v>
      </c>
      <c r="F32" s="323">
        <v>3089.505640484565</v>
      </c>
      <c r="G32" s="323">
        <v>48.271514996566864</v>
      </c>
      <c r="H32" s="323">
        <f>SUM(B32:G32)</f>
        <v>13418.458551042102</v>
      </c>
      <c r="I32" s="324">
        <v>0.72328905514457209</v>
      </c>
    </row>
    <row r="33" spans="1:9">
      <c r="A33" s="312"/>
      <c r="B33" s="313"/>
      <c r="C33" s="313"/>
      <c r="D33" s="313"/>
      <c r="E33" s="313"/>
      <c r="F33" s="313"/>
      <c r="G33" s="313"/>
      <c r="H33" s="313"/>
      <c r="I33" s="313"/>
    </row>
    <row r="34" spans="1:9">
      <c r="A34" s="35" t="s">
        <v>919</v>
      </c>
      <c r="B34" s="325"/>
      <c r="C34" s="325"/>
      <c r="D34" s="325"/>
      <c r="E34" s="325"/>
      <c r="F34" s="325"/>
      <c r="G34" s="325"/>
      <c r="H34" s="325"/>
      <c r="I34" s="325"/>
    </row>
    <row r="35" spans="1:9" ht="5.25" customHeight="1">
      <c r="A35" s="70"/>
      <c r="B35" s="325"/>
      <c r="C35" s="325"/>
      <c r="D35" s="325"/>
      <c r="E35" s="325"/>
      <c r="F35" s="325"/>
      <c r="G35" s="325"/>
      <c r="H35" s="325"/>
      <c r="I35" s="325"/>
    </row>
    <row r="36" spans="1:9">
      <c r="A36" s="70" t="s">
        <v>679</v>
      </c>
      <c r="B36" s="326">
        <f t="shared" ref="B36:H36" si="4">100*B8/$H8</f>
        <v>0.27729141158080267</v>
      </c>
      <c r="C36" s="326">
        <f t="shared" si="4"/>
        <v>60.618927892545024</v>
      </c>
      <c r="D36" s="326">
        <f t="shared" si="4"/>
        <v>4.5194573482977392</v>
      </c>
      <c r="E36" s="326">
        <f t="shared" si="4"/>
        <v>5.6584568601216167</v>
      </c>
      <c r="F36" s="326">
        <f t="shared" si="4"/>
        <v>25.906385171087834</v>
      </c>
      <c r="G36" s="326">
        <f t="shared" si="4"/>
        <v>3.0194813163669973</v>
      </c>
      <c r="H36" s="326">
        <f t="shared" si="4"/>
        <v>100</v>
      </c>
      <c r="I36" s="322"/>
    </row>
    <row r="37" spans="1:9" ht="5.25" customHeight="1">
      <c r="A37" s="50"/>
      <c r="B37" s="327"/>
      <c r="C37" s="327"/>
      <c r="D37" s="327"/>
      <c r="E37" s="327"/>
      <c r="F37" s="327"/>
      <c r="G37" s="327"/>
      <c r="H37" s="327"/>
      <c r="I37" s="324"/>
    </row>
    <row r="38" spans="1:9">
      <c r="A38" s="50" t="s">
        <v>716</v>
      </c>
      <c r="B38" s="327">
        <f t="shared" ref="B38:H43" si="5">100*B10/$H10</f>
        <v>1.0877155858446126</v>
      </c>
      <c r="C38" s="327">
        <f t="shared" si="5"/>
        <v>65.157524038173122</v>
      </c>
      <c r="D38" s="327">
        <f t="shared" si="5"/>
        <v>6.1786659753253854</v>
      </c>
      <c r="E38" s="327">
        <f t="shared" si="5"/>
        <v>6.0651865144515327</v>
      </c>
      <c r="F38" s="327">
        <f t="shared" si="5"/>
        <v>18.638661130949931</v>
      </c>
      <c r="G38" s="327">
        <f t="shared" si="5"/>
        <v>2.8722467552554343</v>
      </c>
      <c r="H38" s="327">
        <f t="shared" si="5"/>
        <v>100</v>
      </c>
      <c r="I38" s="324"/>
    </row>
    <row r="39" spans="1:9">
      <c r="A39" s="50" t="s">
        <v>751</v>
      </c>
      <c r="B39" s="327">
        <f t="shared" si="5"/>
        <v>0.21611094410295439</v>
      </c>
      <c r="C39" s="327">
        <f t="shared" si="5"/>
        <v>60.326293781446218</v>
      </c>
      <c r="D39" s="327">
        <f t="shared" si="5"/>
        <v>9.1601122975777791</v>
      </c>
      <c r="E39" s="327">
        <f t="shared" si="5"/>
        <v>5.4015148555723336</v>
      </c>
      <c r="F39" s="327">
        <f t="shared" si="5"/>
        <v>22.153998668733816</v>
      </c>
      <c r="G39" s="327">
        <f t="shared" si="5"/>
        <v>2.7419694525669134</v>
      </c>
      <c r="H39" s="327">
        <f t="shared" si="5"/>
        <v>99.999999999999986</v>
      </c>
      <c r="I39" s="324"/>
    </row>
    <row r="40" spans="1:9">
      <c r="A40" s="50" t="s">
        <v>752</v>
      </c>
      <c r="B40" s="327">
        <f t="shared" si="5"/>
        <v>1.797116790478703E-3</v>
      </c>
      <c r="C40" s="327">
        <f t="shared" si="5"/>
        <v>58.618187347994564</v>
      </c>
      <c r="D40" s="327">
        <f t="shared" si="5"/>
        <v>2.3140211236623331</v>
      </c>
      <c r="E40" s="327">
        <f t="shared" si="5"/>
        <v>5.3781694846187253</v>
      </c>
      <c r="F40" s="327">
        <f t="shared" si="5"/>
        <v>30.831926519220957</v>
      </c>
      <c r="G40" s="327">
        <f t="shared" si="5"/>
        <v>2.8558984077129566</v>
      </c>
      <c r="H40" s="327">
        <f t="shared" si="5"/>
        <v>100</v>
      </c>
      <c r="I40" s="324"/>
    </row>
    <row r="41" spans="1:9">
      <c r="A41" s="50" t="s">
        <v>753</v>
      </c>
      <c r="B41" s="327">
        <f t="shared" si="5"/>
        <v>6.4151093531580036E-2</v>
      </c>
      <c r="C41" s="327">
        <f t="shared" si="5"/>
        <v>57.856680521615132</v>
      </c>
      <c r="D41" s="327">
        <f t="shared" si="5"/>
        <v>2.7295031897755173</v>
      </c>
      <c r="E41" s="327">
        <f t="shared" si="5"/>
        <v>5.91263252682469</v>
      </c>
      <c r="F41" s="327">
        <f t="shared" si="5"/>
        <v>29.764767782547267</v>
      </c>
      <c r="G41" s="327">
        <f t="shared" si="5"/>
        <v>3.6722648857058338</v>
      </c>
      <c r="H41" s="327">
        <f t="shared" si="5"/>
        <v>100</v>
      </c>
      <c r="I41" s="324"/>
    </row>
    <row r="42" spans="1:9" ht="15" customHeight="1">
      <c r="A42" s="50" t="s">
        <v>720</v>
      </c>
      <c r="B42" s="327">
        <f t="shared" si="5"/>
        <v>0</v>
      </c>
      <c r="C42" s="327">
        <f t="shared" si="5"/>
        <v>88.588136255365683</v>
      </c>
      <c r="D42" s="327">
        <f t="shared" si="5"/>
        <v>1.5729016061054972</v>
      </c>
      <c r="E42" s="327">
        <f t="shared" si="5"/>
        <v>3.091289992922301</v>
      </c>
      <c r="F42" s="327">
        <f t="shared" si="5"/>
        <v>6.7476721456065283</v>
      </c>
      <c r="G42" s="327">
        <f t="shared" si="5"/>
        <v>0</v>
      </c>
      <c r="H42" s="327">
        <f t="shared" si="5"/>
        <v>100</v>
      </c>
      <c r="I42" s="324"/>
    </row>
    <row r="43" spans="1:9">
      <c r="A43" s="50" t="s">
        <v>754</v>
      </c>
      <c r="B43" s="327">
        <f t="shared" si="5"/>
        <v>0</v>
      </c>
      <c r="C43" s="327">
        <f t="shared" si="5"/>
        <v>76.497275603746857</v>
      </c>
      <c r="D43" s="327">
        <f t="shared" si="5"/>
        <v>0.76519500325358047</v>
      </c>
      <c r="E43" s="327">
        <f t="shared" si="5"/>
        <v>5.2508084137762365</v>
      </c>
      <c r="F43" s="327">
        <f t="shared" si="5"/>
        <v>16.317568771538998</v>
      </c>
      <c r="G43" s="327">
        <f t="shared" si="5"/>
        <v>1.1691522076843242</v>
      </c>
      <c r="H43" s="327">
        <f t="shared" si="5"/>
        <v>100</v>
      </c>
      <c r="I43" s="324"/>
    </row>
    <row r="44" spans="1:9">
      <c r="A44" s="50"/>
      <c r="B44" s="327"/>
      <c r="C44" s="327"/>
      <c r="D44" s="327"/>
      <c r="E44" s="327"/>
      <c r="F44" s="327"/>
      <c r="G44" s="327"/>
      <c r="H44" s="327"/>
      <c r="I44" s="328"/>
    </row>
    <row r="45" spans="1:9">
      <c r="A45" s="35" t="s">
        <v>912</v>
      </c>
      <c r="B45" s="327"/>
      <c r="C45" s="327"/>
      <c r="D45" s="327"/>
      <c r="E45" s="327"/>
      <c r="F45" s="327"/>
      <c r="G45" s="327"/>
      <c r="H45" s="327"/>
      <c r="I45" s="328"/>
    </row>
    <row r="46" spans="1:9" ht="5.25" customHeight="1">
      <c r="A46" s="70"/>
      <c r="B46" s="327"/>
      <c r="C46" s="327"/>
      <c r="D46" s="327"/>
      <c r="E46" s="327"/>
      <c r="F46" s="327"/>
      <c r="G46" s="327"/>
      <c r="H46" s="327"/>
      <c r="I46" s="328"/>
    </row>
    <row r="47" spans="1:9">
      <c r="A47" s="70" t="s">
        <v>679</v>
      </c>
      <c r="B47" s="326">
        <f t="shared" ref="B47:H47" si="6">100*B19/B$19</f>
        <v>100</v>
      </c>
      <c r="C47" s="326">
        <f t="shared" si="6"/>
        <v>100.00000000000001</v>
      </c>
      <c r="D47" s="326">
        <f t="shared" si="6"/>
        <v>100.00000000000001</v>
      </c>
      <c r="E47" s="326">
        <f t="shared" si="6"/>
        <v>100</v>
      </c>
      <c r="F47" s="326">
        <f t="shared" si="6"/>
        <v>100</v>
      </c>
      <c r="G47" s="326">
        <f t="shared" si="6"/>
        <v>100</v>
      </c>
      <c r="H47" s="326">
        <f t="shared" si="6"/>
        <v>100</v>
      </c>
      <c r="I47" s="322"/>
    </row>
    <row r="48" spans="1:9" ht="5.25" customHeight="1">
      <c r="A48" s="70"/>
      <c r="B48" s="326"/>
      <c r="C48" s="326"/>
      <c r="D48" s="326"/>
      <c r="E48" s="326"/>
      <c r="F48" s="326"/>
      <c r="G48" s="326"/>
      <c r="H48" s="326"/>
      <c r="I48" s="322"/>
    </row>
    <row r="49" spans="1:9">
      <c r="A49" s="50" t="s">
        <v>906</v>
      </c>
      <c r="B49" s="327">
        <f t="shared" ref="B49:H53" si="7">100*B21/B$19</f>
        <v>7.1533266450698574E-2</v>
      </c>
      <c r="C49" s="327">
        <f t="shared" si="7"/>
        <v>9.7549422820657181</v>
      </c>
      <c r="D49" s="327">
        <f t="shared" si="7"/>
        <v>1.4557885333168845</v>
      </c>
      <c r="E49" s="327">
        <f t="shared" si="7"/>
        <v>2.8182808100433743</v>
      </c>
      <c r="F49" s="327">
        <f t="shared" si="7"/>
        <v>5.3724607946181733</v>
      </c>
      <c r="G49" s="327">
        <f t="shared" si="7"/>
        <v>8.0203909001145774</v>
      </c>
      <c r="H49" s="327">
        <f t="shared" si="7"/>
        <v>7.7727893205551792</v>
      </c>
      <c r="I49" s="324"/>
    </row>
    <row r="50" spans="1:9">
      <c r="A50" s="50" t="s">
        <v>907</v>
      </c>
      <c r="B50" s="327">
        <f t="shared" si="7"/>
        <v>32.631551064657735</v>
      </c>
      <c r="C50" s="327">
        <f t="shared" si="7"/>
        <v>38.646158071074368</v>
      </c>
      <c r="D50" s="327">
        <f t="shared" si="7"/>
        <v>36.953227668390582</v>
      </c>
      <c r="E50" s="327">
        <f t="shared" si="7"/>
        <v>23.147669514520036</v>
      </c>
      <c r="F50" s="327">
        <f t="shared" si="7"/>
        <v>31.016986880775949</v>
      </c>
      <c r="G50" s="327">
        <f t="shared" si="7"/>
        <v>33.166834518402787</v>
      </c>
      <c r="H50" s="327">
        <f t="shared" si="7"/>
        <v>35.534103901119479</v>
      </c>
      <c r="I50" s="324"/>
    </row>
    <row r="51" spans="1:9">
      <c r="A51" s="50" t="s">
        <v>908</v>
      </c>
      <c r="B51" s="327">
        <f t="shared" si="7"/>
        <v>20.0259481018985</v>
      </c>
      <c r="C51" s="327">
        <f t="shared" si="7"/>
        <v>18.496071551880529</v>
      </c>
      <c r="D51" s="327">
        <f t="shared" si="7"/>
        <v>19.110069785934286</v>
      </c>
      <c r="E51" s="327">
        <f t="shared" si="7"/>
        <v>20.513664298450237</v>
      </c>
      <c r="F51" s="327">
        <f t="shared" si="7"/>
        <v>24.772858310230106</v>
      </c>
      <c r="G51" s="327">
        <f t="shared" si="7"/>
        <v>19.213970241094138</v>
      </c>
      <c r="H51" s="327">
        <f t="shared" si="7"/>
        <v>20.289993142423597</v>
      </c>
      <c r="I51" s="324"/>
    </row>
    <row r="52" spans="1:9">
      <c r="A52" s="50" t="s">
        <v>909</v>
      </c>
      <c r="B52" s="327">
        <f t="shared" si="7"/>
        <v>44.217218256800543</v>
      </c>
      <c r="C52" s="327">
        <f t="shared" si="7"/>
        <v>32.41140945266465</v>
      </c>
      <c r="D52" s="327">
        <f t="shared" si="7"/>
        <v>41.09056001214929</v>
      </c>
      <c r="E52" s="327">
        <f t="shared" si="7"/>
        <v>51.44263448446781</v>
      </c>
      <c r="F52" s="327">
        <f t="shared" si="7"/>
        <v>38.330243277392711</v>
      </c>
      <c r="G52" s="327">
        <f t="shared" si="7"/>
        <v>38.332418313908505</v>
      </c>
      <c r="H52" s="327">
        <f t="shared" si="7"/>
        <v>35.625409757230244</v>
      </c>
      <c r="I52" s="324"/>
    </row>
    <row r="53" spans="1:9">
      <c r="A53" s="50" t="s">
        <v>910</v>
      </c>
      <c r="B53" s="327">
        <f t="shared" si="7"/>
        <v>3.053749310192535</v>
      </c>
      <c r="C53" s="327">
        <f t="shared" si="7"/>
        <v>0.69141864231473393</v>
      </c>
      <c r="D53" s="327">
        <f t="shared" si="7"/>
        <v>1.3903540002089587</v>
      </c>
      <c r="E53" s="327">
        <f t="shared" si="7"/>
        <v>2.0777508925185386</v>
      </c>
      <c r="F53" s="327">
        <f t="shared" si="7"/>
        <v>0.50745073698307575</v>
      </c>
      <c r="G53" s="327">
        <f t="shared" si="7"/>
        <v>1.2663860264799824</v>
      </c>
      <c r="H53" s="327">
        <f t="shared" si="7"/>
        <v>0.77770387867150792</v>
      </c>
      <c r="I53" s="324"/>
    </row>
    <row r="54" spans="1:9">
      <c r="A54" s="50"/>
      <c r="B54" s="327"/>
      <c r="C54" s="327"/>
      <c r="D54" s="327"/>
      <c r="E54" s="327"/>
      <c r="F54" s="327"/>
      <c r="G54" s="327"/>
      <c r="H54" s="327"/>
      <c r="I54" s="328"/>
    </row>
    <row r="55" spans="1:9">
      <c r="A55" s="35" t="s">
        <v>920</v>
      </c>
      <c r="B55" s="327"/>
      <c r="C55" s="327"/>
      <c r="D55" s="327"/>
      <c r="E55" s="327"/>
      <c r="F55" s="327"/>
      <c r="G55" s="327"/>
      <c r="H55" s="327"/>
      <c r="I55" s="328"/>
    </row>
    <row r="56" spans="1:9" ht="5.25" customHeight="1">
      <c r="A56" s="70"/>
      <c r="B56" s="327"/>
      <c r="C56" s="327"/>
      <c r="D56" s="327"/>
      <c r="E56" s="327"/>
      <c r="F56" s="327"/>
      <c r="G56" s="327"/>
      <c r="H56" s="327"/>
      <c r="I56" s="328"/>
    </row>
    <row r="57" spans="1:9">
      <c r="A57" s="70" t="s">
        <v>679</v>
      </c>
      <c r="B57" s="326">
        <f t="shared" ref="B57:H57" si="8">100*B29/B$29</f>
        <v>100</v>
      </c>
      <c r="C57" s="326">
        <f t="shared" si="8"/>
        <v>99.999999999999986</v>
      </c>
      <c r="D57" s="326">
        <f t="shared" si="8"/>
        <v>100</v>
      </c>
      <c r="E57" s="326">
        <f t="shared" si="8"/>
        <v>100</v>
      </c>
      <c r="F57" s="326">
        <f t="shared" si="8"/>
        <v>100</v>
      </c>
      <c r="G57" s="326">
        <f t="shared" si="8"/>
        <v>100</v>
      </c>
      <c r="H57" s="326">
        <f t="shared" si="8"/>
        <v>100</v>
      </c>
      <c r="I57" s="322"/>
    </row>
    <row r="58" spans="1:9" ht="5.25" customHeight="1">
      <c r="A58" s="70"/>
      <c r="B58" s="326"/>
      <c r="C58" s="326"/>
      <c r="D58" s="326"/>
      <c r="E58" s="326"/>
      <c r="F58" s="326"/>
      <c r="G58" s="326"/>
      <c r="H58" s="326"/>
      <c r="I58" s="322"/>
    </row>
    <row r="59" spans="1:9">
      <c r="A59" s="50" t="s">
        <v>737</v>
      </c>
      <c r="B59" s="327">
        <f t="shared" ref="B59:H60" si="9">100*B31/B$29</f>
        <v>42.277703086596716</v>
      </c>
      <c r="C59" s="327">
        <f t="shared" si="9"/>
        <v>17.689953403791673</v>
      </c>
      <c r="D59" s="327">
        <f t="shared" si="9"/>
        <v>20.288357103435239</v>
      </c>
      <c r="E59" s="327">
        <f t="shared" si="9"/>
        <v>27.687000648052742</v>
      </c>
      <c r="F59" s="327">
        <f t="shared" si="9"/>
        <v>33.009783866542556</v>
      </c>
      <c r="G59" s="327">
        <f t="shared" si="9"/>
        <v>91.019763226980658</v>
      </c>
      <c r="H59" s="327">
        <f t="shared" si="9"/>
        <v>24.624237800105377</v>
      </c>
      <c r="I59" s="324"/>
    </row>
    <row r="60" spans="1:9">
      <c r="A60" s="50" t="s">
        <v>738</v>
      </c>
      <c r="B60" s="327">
        <f t="shared" si="9"/>
        <v>57.722296913403277</v>
      </c>
      <c r="C60" s="327">
        <f t="shared" si="9"/>
        <v>82.310046596208323</v>
      </c>
      <c r="D60" s="327">
        <f t="shared" si="9"/>
        <v>79.711642896564754</v>
      </c>
      <c r="E60" s="327">
        <f t="shared" si="9"/>
        <v>72.312999351947255</v>
      </c>
      <c r="F60" s="327">
        <f t="shared" si="9"/>
        <v>66.990216133457452</v>
      </c>
      <c r="G60" s="327">
        <f t="shared" si="9"/>
        <v>8.9802367730193442</v>
      </c>
      <c r="H60" s="327">
        <f t="shared" si="9"/>
        <v>75.375762199894638</v>
      </c>
      <c r="I60" s="324"/>
    </row>
    <row r="61" spans="1:9">
      <c r="A61" s="45"/>
      <c r="B61" s="45"/>
      <c r="C61" s="45"/>
      <c r="D61" s="45"/>
      <c r="E61" s="45"/>
      <c r="F61" s="45"/>
      <c r="G61" s="45"/>
      <c r="H61" s="45"/>
      <c r="I61" s="45"/>
    </row>
    <row r="62" spans="1:9" customFormat="1">
      <c r="A62" s="317" t="s">
        <v>693</v>
      </c>
      <c r="B62" s="329"/>
      <c r="C62" s="330"/>
      <c r="D62" s="330"/>
      <c r="E62" s="330"/>
      <c r="F62" s="330"/>
      <c r="G62" s="330"/>
      <c r="H62" s="330"/>
      <c r="I62" s="330"/>
    </row>
    <row r="63" spans="1:9" customFormat="1">
      <c r="A63" s="317"/>
      <c r="B63" s="329"/>
      <c r="C63" s="330"/>
      <c r="D63" s="330"/>
      <c r="E63" s="330"/>
      <c r="F63" s="330"/>
      <c r="G63" s="330"/>
      <c r="H63" s="330"/>
      <c r="I63" s="330"/>
    </row>
    <row r="64" spans="1:9" customFormat="1">
      <c r="A64" s="58" t="s">
        <v>664</v>
      </c>
      <c r="B64" s="329"/>
      <c r="C64" s="330"/>
      <c r="D64" s="330"/>
      <c r="E64" s="330"/>
      <c r="F64" s="330"/>
      <c r="G64" s="330"/>
      <c r="H64" s="330"/>
      <c r="I64" s="330"/>
    </row>
    <row r="65" spans="1:1">
      <c r="A65" s="58" t="s">
        <v>921</v>
      </c>
    </row>
  </sheetData>
  <sheetProtection algorithmName="SHA-512" hashValue="nGRvC7EwuGo2LgSeW6rUR0h1Ps21pZBFkjK9LVWVsOaW6HpP+UI5mgZ2jd5leZxwS6mBdR9rw/2ztP9SpI2yRg==" saltValue="BjjaM17LESa0Y3fHpymaxw==" spinCount="100000" sheet="1" objects="1" scenarios="1"/>
  <pageMargins left="0.70866141732283472" right="0.70866141732283472" top="0.78740157480314965" bottom="0.78740157480314965" header="0.31496062992125984" footer="0.31496062992125984"/>
  <pageSetup paperSize="9" scale="61"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workbookViewId="0"/>
  </sheetViews>
  <sheetFormatPr baseColWidth="10" defaultRowHeight="15"/>
  <cols>
    <col min="1" max="1" width="11" style="99" customWidth="1"/>
    <col min="2" max="2" width="17.7109375" style="99" customWidth="1"/>
    <col min="3" max="4" width="14.28515625" style="300" customWidth="1"/>
    <col min="5" max="5" width="15.28515625" style="300" customWidth="1"/>
    <col min="6" max="6" width="15.85546875" style="300" customWidth="1"/>
    <col min="7" max="9" width="14.28515625" style="300" customWidth="1"/>
    <col min="19" max="16384" width="11.42578125" style="99"/>
  </cols>
  <sheetData>
    <row r="1" spans="1:18" ht="15" customHeight="1">
      <c r="A1" s="150" t="s">
        <v>922</v>
      </c>
      <c r="B1" s="6"/>
    </row>
    <row r="2" spans="1:18" ht="15" customHeight="1">
      <c r="A2" s="2" t="s">
        <v>896</v>
      </c>
      <c r="B2" s="31"/>
    </row>
    <row r="3" spans="1:18" ht="19.5">
      <c r="A3" s="43" t="s">
        <v>923</v>
      </c>
      <c r="B3" s="301"/>
      <c r="C3" s="302"/>
      <c r="D3" s="302"/>
      <c r="E3" s="302"/>
      <c r="F3" s="302"/>
      <c r="G3" s="302"/>
      <c r="H3" s="302"/>
      <c r="I3" s="302"/>
    </row>
    <row r="4" spans="1:18" s="331" customFormat="1" ht="83.25" customHeight="1">
      <c r="A4" s="45"/>
      <c r="B4" s="45"/>
      <c r="C4" s="45" t="s">
        <v>924</v>
      </c>
      <c r="D4" s="45" t="s">
        <v>925</v>
      </c>
      <c r="E4" s="45" t="s">
        <v>926</v>
      </c>
      <c r="F4" s="45" t="s">
        <v>927</v>
      </c>
      <c r="G4" s="45" t="s">
        <v>928</v>
      </c>
      <c r="H4" s="45" t="s">
        <v>929</v>
      </c>
      <c r="I4" s="45" t="s">
        <v>916</v>
      </c>
      <c r="J4"/>
      <c r="K4"/>
      <c r="L4"/>
      <c r="M4"/>
      <c r="N4"/>
      <c r="O4"/>
      <c r="P4"/>
      <c r="Q4"/>
      <c r="R4"/>
    </row>
    <row r="5" spans="1:18" ht="20.25" customHeight="1">
      <c r="A5" s="332" t="s">
        <v>750</v>
      </c>
      <c r="B5" s="21"/>
      <c r="C5" s="333"/>
      <c r="D5" s="333"/>
      <c r="E5" s="333"/>
      <c r="F5" s="333"/>
      <c r="G5" s="333"/>
      <c r="H5" s="333"/>
      <c r="I5" s="333"/>
    </row>
    <row r="6" spans="1:18" ht="5.25" customHeight="1">
      <c r="A6" s="22"/>
      <c r="B6" s="21"/>
      <c r="C6" s="333"/>
      <c r="D6" s="333"/>
      <c r="E6" s="333"/>
      <c r="F6" s="333"/>
      <c r="G6" s="333"/>
      <c r="H6" s="333"/>
      <c r="I6" s="333"/>
    </row>
    <row r="7" spans="1:18">
      <c r="A7" s="22" t="s">
        <v>679</v>
      </c>
      <c r="B7" s="21"/>
      <c r="C7" s="334">
        <f t="shared" ref="C7:H7" si="0">SUM(C8:C14)</f>
        <v>3589.4604119547198</v>
      </c>
      <c r="D7" s="334">
        <f t="shared" si="0"/>
        <v>2718.4737214010311</v>
      </c>
      <c r="E7" s="334">
        <f t="shared" si="0"/>
        <v>575.50033878015165</v>
      </c>
      <c r="F7" s="334">
        <f t="shared" si="0"/>
        <v>1334.7904630075464</v>
      </c>
      <c r="G7" s="334">
        <f t="shared" si="0"/>
        <v>290.69326928721597</v>
      </c>
      <c r="H7" s="334">
        <f t="shared" si="0"/>
        <v>1816.4710239485828</v>
      </c>
      <c r="I7" s="334">
        <f>SUM(C7:H7)</f>
        <v>10325.389228379248</v>
      </c>
    </row>
    <row r="8" spans="1:18" ht="5.25" customHeight="1">
      <c r="A8" s="17"/>
      <c r="B8" s="18"/>
      <c r="C8" s="335"/>
      <c r="D8" s="335"/>
      <c r="E8" s="335"/>
      <c r="F8" s="335"/>
      <c r="G8" s="335"/>
      <c r="H8" s="335"/>
      <c r="I8" s="335"/>
    </row>
    <row r="9" spans="1:18">
      <c r="A9" s="17" t="s">
        <v>716</v>
      </c>
      <c r="B9" s="18"/>
      <c r="C9" s="336">
        <v>914.61140440272493</v>
      </c>
      <c r="D9" s="336">
        <v>293.45336664920018</v>
      </c>
      <c r="E9" s="336">
        <v>157.98286149072803</v>
      </c>
      <c r="F9" s="336">
        <v>434.26584182289832</v>
      </c>
      <c r="G9" s="336">
        <v>59.458611512990345</v>
      </c>
      <c r="H9" s="336">
        <v>471.75094395269321</v>
      </c>
      <c r="I9" s="336">
        <f t="shared" ref="I9:I14" si="1">SUM(C9:H9)</f>
        <v>2331.5230298312349</v>
      </c>
    </row>
    <row r="10" spans="1:18">
      <c r="A10" s="17" t="s">
        <v>751</v>
      </c>
      <c r="B10" s="18"/>
      <c r="C10" s="336">
        <v>658.69498431557622</v>
      </c>
      <c r="D10" s="336">
        <v>621.12846026158331</v>
      </c>
      <c r="E10" s="336">
        <v>252.91192548019265</v>
      </c>
      <c r="F10" s="336">
        <v>202.93448248324546</v>
      </c>
      <c r="G10" s="336">
        <v>24.090935003323406</v>
      </c>
      <c r="H10" s="336">
        <v>348.70527763694849</v>
      </c>
      <c r="I10" s="336">
        <f t="shared" si="1"/>
        <v>2108.4660651808699</v>
      </c>
    </row>
    <row r="11" spans="1:18">
      <c r="A11" s="17" t="s">
        <v>752</v>
      </c>
      <c r="B11" s="18"/>
      <c r="C11" s="336">
        <v>931.81479749051528</v>
      </c>
      <c r="D11" s="336">
        <v>751.1640629911542</v>
      </c>
      <c r="E11" s="336">
        <v>87.086000258616622</v>
      </c>
      <c r="F11" s="336">
        <v>299.4396459225315</v>
      </c>
      <c r="G11" s="336">
        <v>157.67263691232102</v>
      </c>
      <c r="H11" s="336">
        <v>477.25209263374234</v>
      </c>
      <c r="I11" s="336">
        <f t="shared" si="1"/>
        <v>2704.4292362088813</v>
      </c>
    </row>
    <row r="12" spans="1:18">
      <c r="A12" s="17" t="s">
        <v>753</v>
      </c>
      <c r="B12" s="18"/>
      <c r="C12" s="336">
        <v>952.76638563179745</v>
      </c>
      <c r="D12" s="336">
        <v>922.80798177845656</v>
      </c>
      <c r="E12" s="336">
        <v>71.86694993978449</v>
      </c>
      <c r="F12" s="336">
        <v>332.6594106268945</v>
      </c>
      <c r="G12" s="336">
        <v>41.374956534395892</v>
      </c>
      <c r="H12" s="336">
        <v>465.54433974105456</v>
      </c>
      <c r="I12" s="336">
        <f t="shared" si="1"/>
        <v>2787.0200242523838</v>
      </c>
    </row>
    <row r="13" spans="1:18" ht="15" customHeight="1">
      <c r="A13" s="17" t="s">
        <v>720</v>
      </c>
      <c r="B13" s="18"/>
      <c r="C13" s="336">
        <v>39.143821623039386</v>
      </c>
      <c r="D13" s="336">
        <v>10.156818189983966</v>
      </c>
      <c r="E13" s="336">
        <v>0</v>
      </c>
      <c r="F13" s="336">
        <v>20.690205821642802</v>
      </c>
      <c r="G13" s="336">
        <v>3.4418832761157452</v>
      </c>
      <c r="H13" s="336">
        <v>20.632664192926576</v>
      </c>
      <c r="I13" s="336">
        <f t="shared" si="1"/>
        <v>94.065393103708487</v>
      </c>
    </row>
    <row r="14" spans="1:18" ht="15" customHeight="1">
      <c r="A14" s="17" t="s">
        <v>754</v>
      </c>
      <c r="B14" s="18"/>
      <c r="C14" s="336">
        <v>92.429018491065861</v>
      </c>
      <c r="D14" s="336">
        <v>119.76303153065273</v>
      </c>
      <c r="E14" s="336">
        <v>5.652601610829791</v>
      </c>
      <c r="F14" s="336">
        <v>44.800876330333658</v>
      </c>
      <c r="G14" s="336">
        <v>4.6542460480695764</v>
      </c>
      <c r="H14" s="336">
        <v>32.585705791217705</v>
      </c>
      <c r="I14" s="336">
        <f t="shared" si="1"/>
        <v>299.88547980216936</v>
      </c>
    </row>
    <row r="15" spans="1:18" ht="15" customHeight="1">
      <c r="A15" s="17"/>
      <c r="B15" s="18"/>
      <c r="C15" s="336"/>
      <c r="D15" s="336"/>
      <c r="E15" s="336"/>
      <c r="F15" s="336"/>
      <c r="G15" s="336"/>
      <c r="H15" s="336"/>
      <c r="I15" s="336"/>
    </row>
    <row r="16" spans="1:18">
      <c r="A16" s="20" t="s">
        <v>905</v>
      </c>
      <c r="B16" s="21"/>
      <c r="C16" s="336"/>
      <c r="D16" s="336"/>
      <c r="E16" s="336"/>
      <c r="F16" s="336"/>
      <c r="G16" s="336"/>
      <c r="H16" s="336"/>
      <c r="I16" s="336"/>
    </row>
    <row r="17" spans="1:9" ht="5.25" customHeight="1">
      <c r="A17" s="20"/>
      <c r="B17" s="21"/>
      <c r="C17" s="336"/>
      <c r="D17" s="336"/>
      <c r="E17" s="336"/>
      <c r="F17" s="336"/>
      <c r="G17" s="336"/>
      <c r="H17" s="336"/>
      <c r="I17" s="336"/>
    </row>
    <row r="18" spans="1:9">
      <c r="A18" s="22" t="s">
        <v>679</v>
      </c>
      <c r="B18" s="21"/>
      <c r="C18" s="334">
        <f>SUM(C20:C24)</f>
        <v>3589.460411954718</v>
      </c>
      <c r="D18" s="334">
        <f t="shared" ref="D18:H18" si="2">SUM(D20:D24)</f>
        <v>2718.4737214010293</v>
      </c>
      <c r="E18" s="334">
        <f t="shared" si="2"/>
        <v>575.50033878015165</v>
      </c>
      <c r="F18" s="334">
        <f t="shared" si="2"/>
        <v>1334.7904630075466</v>
      </c>
      <c r="G18" s="334">
        <f t="shared" si="2"/>
        <v>290.69326928721597</v>
      </c>
      <c r="H18" s="334">
        <f t="shared" si="2"/>
        <v>1816.4710239485828</v>
      </c>
      <c r="I18" s="334">
        <f>SUM(C18:H18)</f>
        <v>10325.389228379245</v>
      </c>
    </row>
    <row r="19" spans="1:9" ht="5.25" customHeight="1">
      <c r="A19" s="22"/>
      <c r="B19" s="21"/>
      <c r="C19" s="334"/>
      <c r="D19" s="334"/>
      <c r="E19" s="334"/>
      <c r="F19" s="334"/>
      <c r="G19" s="334"/>
      <c r="H19" s="334"/>
      <c r="I19" s="334"/>
    </row>
    <row r="20" spans="1:9">
      <c r="A20" s="17" t="s">
        <v>906</v>
      </c>
      <c r="B20" s="18"/>
      <c r="C20" s="336">
        <v>5.1812728713170104</v>
      </c>
      <c r="D20" s="336">
        <v>31.301985851640353</v>
      </c>
      <c r="E20" s="336">
        <v>1.2227616754124842</v>
      </c>
      <c r="F20" s="336">
        <v>89.472169959422928</v>
      </c>
      <c r="G20" s="336">
        <v>137.87182685314588</v>
      </c>
      <c r="H20" s="336">
        <v>288.35097371110703</v>
      </c>
      <c r="I20" s="336">
        <f>SUM(C20:H20)</f>
        <v>553.40099092204571</v>
      </c>
    </row>
    <row r="21" spans="1:9">
      <c r="A21" s="17" t="s">
        <v>907</v>
      </c>
      <c r="B21" s="18"/>
      <c r="C21" s="336">
        <v>942.65717740834418</v>
      </c>
      <c r="D21" s="336">
        <v>920.37216860358353</v>
      </c>
      <c r="E21" s="336">
        <v>208.48136571380579</v>
      </c>
      <c r="F21" s="336">
        <v>677.13559405500075</v>
      </c>
      <c r="G21" s="336">
        <v>127.59859663645275</v>
      </c>
      <c r="H21" s="336">
        <v>1073.071789821073</v>
      </c>
      <c r="I21" s="336">
        <f>SUM(C21:H21)</f>
        <v>3949.3166922382597</v>
      </c>
    </row>
    <row r="22" spans="1:9">
      <c r="A22" s="17" t="s">
        <v>908</v>
      </c>
      <c r="B22" s="18"/>
      <c r="C22" s="336">
        <v>870.47647818421069</v>
      </c>
      <c r="D22" s="336">
        <v>610.90010047283158</v>
      </c>
      <c r="E22" s="336">
        <v>103.51576383833977</v>
      </c>
      <c r="F22" s="336">
        <v>216.9322851189032</v>
      </c>
      <c r="G22" s="336">
        <v>16.981783192360837</v>
      </c>
      <c r="H22" s="336">
        <v>216.30572621684266</v>
      </c>
      <c r="I22" s="336">
        <f>SUM(C22:H22)</f>
        <v>2035.1121370234887</v>
      </c>
    </row>
    <row r="23" spans="1:9">
      <c r="A23" s="17" t="s">
        <v>909</v>
      </c>
      <c r="B23" s="18"/>
      <c r="C23" s="336">
        <v>1737.6119159374789</v>
      </c>
      <c r="D23" s="336">
        <v>1125.9877145505479</v>
      </c>
      <c r="E23" s="336">
        <v>256.4197432934356</v>
      </c>
      <c r="F23" s="336">
        <v>346.62576330300652</v>
      </c>
      <c r="G23" s="336">
        <v>8.2410626052565625</v>
      </c>
      <c r="H23" s="336">
        <v>236.33990841642191</v>
      </c>
      <c r="I23" s="336">
        <f>SUM(C23:H23)</f>
        <v>3711.2261081061474</v>
      </c>
    </row>
    <row r="24" spans="1:9">
      <c r="A24" s="17" t="s">
        <v>910</v>
      </c>
      <c r="B24" s="18"/>
      <c r="C24" s="336">
        <v>33.533567553367483</v>
      </c>
      <c r="D24" s="336">
        <v>29.911751922425875</v>
      </c>
      <c r="E24" s="336">
        <v>5.8607042591579326</v>
      </c>
      <c r="F24" s="336">
        <v>4.6246505712130439</v>
      </c>
      <c r="G24" s="336">
        <v>0</v>
      </c>
      <c r="H24" s="336">
        <v>2.402625783138272</v>
      </c>
      <c r="I24" s="336">
        <f>SUM(C24:H24)</f>
        <v>76.333300089302597</v>
      </c>
    </row>
    <row r="25" spans="1:9">
      <c r="A25" s="17"/>
      <c r="B25" s="18"/>
      <c r="C25" s="336"/>
      <c r="D25" s="336"/>
      <c r="E25" s="336"/>
      <c r="F25" s="336"/>
      <c r="G25" s="336"/>
      <c r="H25" s="336"/>
      <c r="I25" s="336"/>
    </row>
    <row r="26" spans="1:9">
      <c r="A26" s="20" t="s">
        <v>918</v>
      </c>
      <c r="B26" s="21"/>
      <c r="C26" s="336"/>
      <c r="D26" s="336"/>
      <c r="E26" s="336"/>
      <c r="F26" s="336"/>
      <c r="G26" s="336"/>
      <c r="H26" s="336"/>
      <c r="I26" s="336"/>
    </row>
    <row r="27" spans="1:9" ht="5.25" customHeight="1">
      <c r="A27" s="20"/>
      <c r="B27" s="21"/>
      <c r="C27" s="336"/>
      <c r="D27" s="336"/>
      <c r="E27" s="336"/>
      <c r="F27" s="336"/>
      <c r="G27" s="336"/>
      <c r="H27" s="336"/>
      <c r="I27" s="336"/>
    </row>
    <row r="28" spans="1:9">
      <c r="A28" s="22" t="s">
        <v>679</v>
      </c>
      <c r="B28" s="21"/>
      <c r="C28" s="334">
        <f t="shared" ref="C28:H28" si="3">SUM(C30:C31)</f>
        <v>3589.4604119547175</v>
      </c>
      <c r="D28" s="334">
        <f t="shared" si="3"/>
        <v>2718.4737214010247</v>
      </c>
      <c r="E28" s="334">
        <f t="shared" si="3"/>
        <v>575.50033878015165</v>
      </c>
      <c r="F28" s="334">
        <f t="shared" si="3"/>
        <v>1334.7904630075459</v>
      </c>
      <c r="G28" s="334">
        <f t="shared" si="3"/>
        <v>290.69326928721591</v>
      </c>
      <c r="H28" s="334">
        <f t="shared" si="3"/>
        <v>1816.4710239485798</v>
      </c>
      <c r="I28" s="334">
        <f>SUM(C28:H28)</f>
        <v>10325.389228379236</v>
      </c>
    </row>
    <row r="29" spans="1:9" ht="5.25" customHeight="1">
      <c r="A29" s="22"/>
      <c r="B29" s="21"/>
      <c r="C29" s="334"/>
      <c r="D29" s="334"/>
      <c r="E29" s="334"/>
      <c r="F29" s="334"/>
      <c r="G29" s="334"/>
      <c r="H29" s="334"/>
      <c r="I29" s="334"/>
    </row>
    <row r="30" spans="1:9">
      <c r="A30" s="17" t="s">
        <v>737</v>
      </c>
      <c r="B30" s="18"/>
      <c r="C30" s="336">
        <v>711.17823350317963</v>
      </c>
      <c r="D30" s="336">
        <v>424.54683822717521</v>
      </c>
      <c r="E30" s="336">
        <v>126.27194216163642</v>
      </c>
      <c r="F30" s="336">
        <v>214.21299919613739</v>
      </c>
      <c r="G30" s="336">
        <v>57.929944788221334</v>
      </c>
      <c r="H30" s="336">
        <v>296.64222294778972</v>
      </c>
      <c r="I30" s="336">
        <f>SUM(C30:H30)</f>
        <v>1830.7821808241397</v>
      </c>
    </row>
    <row r="31" spans="1:9">
      <c r="A31" s="17" t="s">
        <v>738</v>
      </c>
      <c r="B31" s="18"/>
      <c r="C31" s="336">
        <v>2878.2821784515377</v>
      </c>
      <c r="D31" s="336">
        <v>2293.9268831738495</v>
      </c>
      <c r="E31" s="336">
        <v>449.22839661851526</v>
      </c>
      <c r="F31" s="336">
        <v>1120.5774638114085</v>
      </c>
      <c r="G31" s="336">
        <v>232.76332449899459</v>
      </c>
      <c r="H31" s="336">
        <v>1519.82880100079</v>
      </c>
      <c r="I31" s="336">
        <f>SUM(C31:H31)</f>
        <v>8494.6070475550951</v>
      </c>
    </row>
    <row r="32" spans="1:9">
      <c r="A32" s="337"/>
      <c r="B32" s="337"/>
      <c r="C32" s="338"/>
      <c r="D32" s="338"/>
      <c r="E32" s="338"/>
      <c r="F32" s="338"/>
      <c r="G32" s="338"/>
      <c r="H32" s="338"/>
      <c r="I32" s="338"/>
    </row>
    <row r="33" spans="1:9">
      <c r="A33" s="20" t="s">
        <v>911</v>
      </c>
      <c r="B33" s="21"/>
      <c r="C33" s="333"/>
      <c r="D33" s="333"/>
      <c r="E33" s="333"/>
      <c r="F33" s="333"/>
      <c r="G33" s="333"/>
      <c r="H33" s="333"/>
      <c r="I33" s="333"/>
    </row>
    <row r="34" spans="1:9" ht="5.25" customHeight="1">
      <c r="A34" s="20"/>
      <c r="B34" s="21"/>
      <c r="C34" s="333"/>
      <c r="D34" s="333"/>
      <c r="E34" s="333"/>
      <c r="F34" s="333"/>
      <c r="G34" s="333"/>
      <c r="H34" s="333"/>
      <c r="I34" s="333"/>
    </row>
    <row r="35" spans="1:9">
      <c r="A35" s="22" t="s">
        <v>679</v>
      </c>
      <c r="B35" s="21"/>
      <c r="C35" s="339">
        <f t="shared" ref="C35:I35" si="4">100*C7/$I7</f>
        <v>34.763439252140898</v>
      </c>
      <c r="D35" s="339">
        <f t="shared" si="4"/>
        <v>26.328050800538623</v>
      </c>
      <c r="E35" s="339">
        <f t="shared" si="4"/>
        <v>5.5736430467763256</v>
      </c>
      <c r="F35" s="339">
        <f t="shared" si="4"/>
        <v>12.927265340650653</v>
      </c>
      <c r="G35" s="339">
        <f t="shared" si="4"/>
        <v>2.8153250483598997</v>
      </c>
      <c r="H35" s="339">
        <f t="shared" si="4"/>
        <v>17.592276511533598</v>
      </c>
      <c r="I35" s="339">
        <f t="shared" si="4"/>
        <v>100</v>
      </c>
    </row>
    <row r="36" spans="1:9" ht="5.25" customHeight="1">
      <c r="A36" s="17"/>
      <c r="B36" s="18"/>
      <c r="C36" s="340"/>
      <c r="D36" s="340"/>
      <c r="E36" s="340"/>
      <c r="F36" s="340"/>
      <c r="G36" s="340"/>
      <c r="H36" s="340"/>
      <c r="I36" s="340"/>
    </row>
    <row r="37" spans="1:9">
      <c r="A37" s="17" t="s">
        <v>716</v>
      </c>
      <c r="B37" s="18"/>
      <c r="C37" s="341">
        <f t="shared" ref="C37:I42" si="5">100*C9/$I9</f>
        <v>39.228066491323837</v>
      </c>
      <c r="D37" s="341">
        <f t="shared" si="5"/>
        <v>12.586337895639037</v>
      </c>
      <c r="E37" s="341">
        <f t="shared" si="5"/>
        <v>6.7759511473563903</v>
      </c>
      <c r="F37" s="341">
        <f t="shared" si="5"/>
        <v>18.62584397694464</v>
      </c>
      <c r="G37" s="341">
        <f t="shared" si="5"/>
        <v>2.5502047696819963</v>
      </c>
      <c r="H37" s="341">
        <f t="shared" si="5"/>
        <v>20.233595719054101</v>
      </c>
      <c r="I37" s="341">
        <f t="shared" si="5"/>
        <v>100</v>
      </c>
    </row>
    <row r="38" spans="1:9">
      <c r="A38" s="17" t="s">
        <v>751</v>
      </c>
      <c r="B38" s="18"/>
      <c r="C38" s="341">
        <f t="shared" si="5"/>
        <v>31.240483078824013</v>
      </c>
      <c r="D38" s="341">
        <f t="shared" si="5"/>
        <v>29.458783829575232</v>
      </c>
      <c r="E38" s="341">
        <f t="shared" si="5"/>
        <v>11.995067393152338</v>
      </c>
      <c r="F38" s="341">
        <f t="shared" si="5"/>
        <v>9.6247450141360087</v>
      </c>
      <c r="G38" s="341">
        <f t="shared" si="5"/>
        <v>1.1425811115085138</v>
      </c>
      <c r="H38" s="341">
        <f t="shared" si="5"/>
        <v>16.538339572803874</v>
      </c>
      <c r="I38" s="341">
        <f t="shared" si="5"/>
        <v>100</v>
      </c>
    </row>
    <row r="39" spans="1:9">
      <c r="A39" s="17" t="s">
        <v>752</v>
      </c>
      <c r="B39" s="18"/>
      <c r="C39" s="341">
        <f t="shared" si="5"/>
        <v>34.455136966229162</v>
      </c>
      <c r="D39" s="341">
        <f t="shared" si="5"/>
        <v>27.775326968589862</v>
      </c>
      <c r="E39" s="341">
        <f t="shared" si="5"/>
        <v>3.2201249377371539</v>
      </c>
      <c r="F39" s="341">
        <f t="shared" si="5"/>
        <v>11.072193789115055</v>
      </c>
      <c r="G39" s="341">
        <f t="shared" si="5"/>
        <v>5.8301631561027429</v>
      </c>
      <c r="H39" s="341">
        <f t="shared" si="5"/>
        <v>17.647054182226011</v>
      </c>
      <c r="I39" s="341">
        <f t="shared" si="5"/>
        <v>100</v>
      </c>
    </row>
    <row r="40" spans="1:9">
      <c r="A40" s="17" t="s">
        <v>753</v>
      </c>
      <c r="B40" s="18"/>
      <c r="C40" s="341">
        <f t="shared" si="5"/>
        <v>34.185846436011033</v>
      </c>
      <c r="D40" s="341">
        <f t="shared" si="5"/>
        <v>33.110920400580873</v>
      </c>
      <c r="E40" s="341">
        <f t="shared" si="5"/>
        <v>2.5786305557335472</v>
      </c>
      <c r="F40" s="341">
        <f t="shared" si="5"/>
        <v>11.93602513552554</v>
      </c>
      <c r="G40" s="341">
        <f t="shared" si="5"/>
        <v>1.48455899758003</v>
      </c>
      <c r="H40" s="341">
        <f t="shared" si="5"/>
        <v>16.704018474568961</v>
      </c>
      <c r="I40" s="341">
        <f t="shared" si="5"/>
        <v>100</v>
      </c>
    </row>
    <row r="41" spans="1:9">
      <c r="A41" s="17" t="s">
        <v>720</v>
      </c>
      <c r="B41" s="18"/>
      <c r="C41" s="341">
        <f t="shared" si="5"/>
        <v>41.613414170164305</v>
      </c>
      <c r="D41" s="341">
        <f t="shared" si="5"/>
        <v>10.797614143584052</v>
      </c>
      <c r="E41" s="341">
        <f t="shared" si="5"/>
        <v>0</v>
      </c>
      <c r="F41" s="341">
        <f t="shared" si="5"/>
        <v>21.995555579969292</v>
      </c>
      <c r="G41" s="341">
        <f t="shared" si="5"/>
        <v>3.6590324693811866</v>
      </c>
      <c r="H41" s="341">
        <f t="shared" si="5"/>
        <v>21.934383636901149</v>
      </c>
      <c r="I41" s="341">
        <f t="shared" si="5"/>
        <v>100</v>
      </c>
    </row>
    <row r="42" spans="1:9">
      <c r="A42" s="17" t="s">
        <v>754</v>
      </c>
      <c r="B42" s="18"/>
      <c r="C42" s="341">
        <f t="shared" si="5"/>
        <v>30.821438421106652</v>
      </c>
      <c r="D42" s="341">
        <f t="shared" si="5"/>
        <v>39.936255536499765</v>
      </c>
      <c r="E42" s="341">
        <f t="shared" si="5"/>
        <v>1.8849200750095469</v>
      </c>
      <c r="F42" s="341">
        <f t="shared" si="5"/>
        <v>14.939328292883079</v>
      </c>
      <c r="G42" s="341">
        <f t="shared" si="5"/>
        <v>1.5520078034921609</v>
      </c>
      <c r="H42" s="341">
        <f t="shared" si="5"/>
        <v>10.866049871008787</v>
      </c>
      <c r="I42" s="341">
        <f t="shared" si="5"/>
        <v>100</v>
      </c>
    </row>
    <row r="43" spans="1:9">
      <c r="A43" s="17"/>
      <c r="B43" s="18"/>
      <c r="C43" s="341"/>
      <c r="D43" s="341"/>
      <c r="E43" s="341"/>
      <c r="F43" s="341"/>
      <c r="G43" s="341"/>
      <c r="H43" s="341"/>
      <c r="I43" s="341"/>
    </row>
    <row r="44" spans="1:9">
      <c r="A44" s="20" t="s">
        <v>912</v>
      </c>
      <c r="B44" s="21"/>
      <c r="C44" s="341"/>
      <c r="D44" s="341"/>
      <c r="E44" s="341"/>
      <c r="F44" s="341"/>
      <c r="G44" s="341"/>
      <c r="H44" s="341"/>
      <c r="I44" s="341"/>
    </row>
    <row r="45" spans="1:9" ht="5.25" customHeight="1">
      <c r="A45" s="20"/>
      <c r="B45" s="21"/>
      <c r="C45" s="341"/>
      <c r="D45" s="341"/>
      <c r="E45" s="341"/>
      <c r="F45" s="341"/>
      <c r="G45" s="341"/>
      <c r="H45" s="341"/>
      <c r="I45" s="341"/>
    </row>
    <row r="46" spans="1:9">
      <c r="A46" s="22" t="s">
        <v>679</v>
      </c>
      <c r="B46" s="21"/>
      <c r="C46" s="339">
        <f t="shared" ref="C46:I46" si="6">100*C18/C$18</f>
        <v>99.999999999999986</v>
      </c>
      <c r="D46" s="339">
        <f t="shared" si="6"/>
        <v>99.999999999999986</v>
      </c>
      <c r="E46" s="339">
        <f t="shared" si="6"/>
        <v>100</v>
      </c>
      <c r="F46" s="339">
        <f t="shared" si="6"/>
        <v>100</v>
      </c>
      <c r="G46" s="339">
        <f t="shared" si="6"/>
        <v>100</v>
      </c>
      <c r="H46" s="339">
        <f t="shared" si="6"/>
        <v>100</v>
      </c>
      <c r="I46" s="339">
        <f t="shared" si="6"/>
        <v>100</v>
      </c>
    </row>
    <row r="47" spans="1:9" ht="5.25" customHeight="1">
      <c r="A47" s="22"/>
      <c r="B47" s="21"/>
      <c r="C47" s="339"/>
      <c r="D47" s="339"/>
      <c r="E47" s="339"/>
      <c r="F47" s="339"/>
      <c r="G47" s="339"/>
      <c r="H47" s="339"/>
      <c r="I47" s="339"/>
    </row>
    <row r="48" spans="1:9">
      <c r="A48" s="17" t="s">
        <v>906</v>
      </c>
      <c r="B48" s="18"/>
      <c r="C48" s="341">
        <f t="shared" ref="C48:I52" si="7">100*C20/C$18</f>
        <v>0.14434684539383</v>
      </c>
      <c r="D48" s="341">
        <f t="shared" si="7"/>
        <v>1.1514544211046536</v>
      </c>
      <c r="E48" s="341">
        <f t="shared" si="7"/>
        <v>0.21246932330296933</v>
      </c>
      <c r="F48" s="341">
        <f t="shared" si="7"/>
        <v>6.7030872964004002</v>
      </c>
      <c r="G48" s="341">
        <f t="shared" si="7"/>
        <v>47.428627154391826</v>
      </c>
      <c r="H48" s="341">
        <f t="shared" si="7"/>
        <v>15.874240211346697</v>
      </c>
      <c r="I48" s="341">
        <f t="shared" si="7"/>
        <v>5.3596138477862683</v>
      </c>
    </row>
    <row r="49" spans="1:9">
      <c r="A49" s="17" t="s">
        <v>907</v>
      </c>
      <c r="B49" s="18"/>
      <c r="C49" s="341">
        <f t="shared" si="7"/>
        <v>26.261807325380136</v>
      </c>
      <c r="D49" s="341">
        <f t="shared" si="7"/>
        <v>33.856209878285974</v>
      </c>
      <c r="E49" s="341">
        <f t="shared" si="7"/>
        <v>36.226106513804901</v>
      </c>
      <c r="F49" s="341">
        <f t="shared" si="7"/>
        <v>50.729729708233037</v>
      </c>
      <c r="G49" s="341">
        <f t="shared" si="7"/>
        <v>43.894582406165206</v>
      </c>
      <c r="H49" s="341">
        <f t="shared" si="7"/>
        <v>59.074533844666902</v>
      </c>
      <c r="I49" s="341">
        <f t="shared" si="7"/>
        <v>38.248598719974609</v>
      </c>
    </row>
    <row r="50" spans="1:9">
      <c r="A50" s="17" t="s">
        <v>908</v>
      </c>
      <c r="B50" s="18"/>
      <c r="C50" s="341">
        <f t="shared" si="7"/>
        <v>24.250900644706483</v>
      </c>
      <c r="D50" s="341">
        <f t="shared" si="7"/>
        <v>22.472172368765435</v>
      </c>
      <c r="E50" s="341">
        <f t="shared" si="7"/>
        <v>17.987089991598438</v>
      </c>
      <c r="F50" s="341">
        <f t="shared" si="7"/>
        <v>16.252160255184318</v>
      </c>
      <c r="G50" s="341">
        <f t="shared" si="7"/>
        <v>5.8418219431087657</v>
      </c>
      <c r="H50" s="341">
        <f t="shared" si="7"/>
        <v>11.908019636153879</v>
      </c>
      <c r="I50" s="341">
        <f t="shared" si="7"/>
        <v>19.709786159247152</v>
      </c>
    </row>
    <row r="51" spans="1:9">
      <c r="A51" s="17" t="s">
        <v>909</v>
      </c>
      <c r="B51" s="18"/>
      <c r="C51" s="341">
        <f t="shared" si="7"/>
        <v>48.408722106262893</v>
      </c>
      <c r="D51" s="341">
        <f t="shared" si="7"/>
        <v>41.419849148670224</v>
      </c>
      <c r="E51" s="341">
        <f t="shared" si="7"/>
        <v>44.555967392990738</v>
      </c>
      <c r="F51" s="341">
        <f t="shared" si="7"/>
        <v>25.968552586298092</v>
      </c>
      <c r="G51" s="341">
        <f t="shared" si="7"/>
        <v>2.8349684963342168</v>
      </c>
      <c r="H51" s="341">
        <f t="shared" si="7"/>
        <v>13.010937433104452</v>
      </c>
      <c r="I51" s="341">
        <f t="shared" si="7"/>
        <v>35.942723572162045</v>
      </c>
    </row>
    <row r="52" spans="1:9">
      <c r="A52" s="17" t="s">
        <v>910</v>
      </c>
      <c r="B52" s="18"/>
      <c r="C52" s="341">
        <f t="shared" si="7"/>
        <v>0.93422307825665796</v>
      </c>
      <c r="D52" s="341">
        <f t="shared" si="7"/>
        <v>1.1003141831737167</v>
      </c>
      <c r="E52" s="341">
        <f t="shared" si="7"/>
        <v>1.0183667783029395</v>
      </c>
      <c r="F52" s="341">
        <f t="shared" si="7"/>
        <v>0.34647015388413793</v>
      </c>
      <c r="G52" s="341">
        <f t="shared" si="7"/>
        <v>0</v>
      </c>
      <c r="H52" s="341">
        <f t="shared" si="7"/>
        <v>0.13226887472807167</v>
      </c>
      <c r="I52" s="341">
        <f t="shared" si="7"/>
        <v>0.73927770082992283</v>
      </c>
    </row>
    <row r="53" spans="1:9">
      <c r="A53" s="17"/>
      <c r="B53" s="18"/>
      <c r="C53" s="341"/>
      <c r="D53" s="341"/>
      <c r="E53" s="341"/>
      <c r="F53" s="341"/>
      <c r="G53" s="341"/>
      <c r="H53" s="341"/>
      <c r="I53" s="341"/>
    </row>
    <row r="54" spans="1:9">
      <c r="A54" s="20" t="s">
        <v>920</v>
      </c>
      <c r="B54" s="21"/>
      <c r="C54" s="341"/>
      <c r="D54" s="341"/>
      <c r="E54" s="341"/>
      <c r="F54" s="341"/>
      <c r="G54" s="341"/>
      <c r="H54" s="341"/>
      <c r="I54" s="341"/>
    </row>
    <row r="55" spans="1:9" ht="5.25" customHeight="1">
      <c r="A55" s="20"/>
      <c r="B55" s="21"/>
      <c r="C55" s="341"/>
      <c r="D55" s="341"/>
      <c r="E55" s="341"/>
      <c r="F55" s="341"/>
      <c r="G55" s="341"/>
      <c r="H55" s="341"/>
      <c r="I55" s="341"/>
    </row>
    <row r="56" spans="1:9">
      <c r="A56" s="22" t="s">
        <v>679</v>
      </c>
      <c r="B56" s="21"/>
      <c r="C56" s="339">
        <f t="shared" ref="C56:I56" si="8">100*C28/C$28</f>
        <v>100</v>
      </c>
      <c r="D56" s="339">
        <f t="shared" si="8"/>
        <v>100.00000000000001</v>
      </c>
      <c r="E56" s="339">
        <f t="shared" si="8"/>
        <v>100</v>
      </c>
      <c r="F56" s="339">
        <f t="shared" si="8"/>
        <v>100</v>
      </c>
      <c r="G56" s="339">
        <f t="shared" si="8"/>
        <v>100</v>
      </c>
      <c r="H56" s="339">
        <f t="shared" si="8"/>
        <v>100</v>
      </c>
      <c r="I56" s="339">
        <f t="shared" si="8"/>
        <v>100</v>
      </c>
    </row>
    <row r="57" spans="1:9" ht="5.25" customHeight="1">
      <c r="A57" s="22"/>
      <c r="B57" s="21"/>
      <c r="C57" s="339"/>
      <c r="D57" s="339"/>
      <c r="E57" s="339"/>
      <c r="F57" s="339"/>
      <c r="G57" s="339"/>
      <c r="H57" s="339"/>
      <c r="I57" s="339"/>
    </row>
    <row r="58" spans="1:9">
      <c r="A58" s="17" t="s">
        <v>737</v>
      </c>
      <c r="B58" s="18"/>
      <c r="C58" s="341">
        <f t="shared" ref="C58:I59" si="9">100*C30/C$28</f>
        <v>19.81295659744837</v>
      </c>
      <c r="D58" s="341">
        <f t="shared" si="9"/>
        <v>15.617102894354108</v>
      </c>
      <c r="E58" s="341">
        <f t="shared" si="9"/>
        <v>21.941245495925568</v>
      </c>
      <c r="F58" s="341">
        <f t="shared" si="9"/>
        <v>16.048436449978322</v>
      </c>
      <c r="G58" s="341">
        <f t="shared" si="9"/>
        <v>19.928202992200816</v>
      </c>
      <c r="H58" s="341">
        <f t="shared" si="9"/>
        <v>16.33068840828297</v>
      </c>
      <c r="I58" s="341">
        <f t="shared" si="9"/>
        <v>17.730878132828661</v>
      </c>
    </row>
    <row r="59" spans="1:9">
      <c r="A59" s="17" t="s">
        <v>738</v>
      </c>
      <c r="B59" s="18"/>
      <c r="C59" s="341">
        <f t="shared" si="9"/>
        <v>80.187043402551623</v>
      </c>
      <c r="D59" s="341">
        <f t="shared" si="9"/>
        <v>84.382897105645895</v>
      </c>
      <c r="E59" s="341">
        <f t="shared" si="9"/>
        <v>78.058754504074429</v>
      </c>
      <c r="F59" s="341">
        <f t="shared" si="9"/>
        <v>83.951563550021675</v>
      </c>
      <c r="G59" s="341">
        <f t="shared" si="9"/>
        <v>80.071797007799191</v>
      </c>
      <c r="H59" s="341">
        <f t="shared" si="9"/>
        <v>83.669311591717019</v>
      </c>
      <c r="I59" s="341">
        <f t="shared" si="9"/>
        <v>82.269121867171336</v>
      </c>
    </row>
    <row r="60" spans="1:9">
      <c r="A60" s="45"/>
      <c r="B60" s="45"/>
      <c r="C60" s="45"/>
      <c r="D60" s="45"/>
      <c r="E60" s="45"/>
      <c r="F60" s="45"/>
      <c r="G60" s="45"/>
      <c r="H60" s="45"/>
      <c r="I60" s="45"/>
    </row>
    <row r="61" spans="1:9">
      <c r="A61" s="317" t="s">
        <v>693</v>
      </c>
    </row>
    <row r="62" spans="1:9">
      <c r="A62" s="317"/>
    </row>
    <row r="63" spans="1:9" customFormat="1">
      <c r="A63" s="41" t="s">
        <v>664</v>
      </c>
      <c r="B63" s="342"/>
      <c r="C63" s="329"/>
      <c r="D63" s="330"/>
      <c r="E63" s="330"/>
      <c r="F63" s="330"/>
      <c r="G63" s="330"/>
      <c r="H63" s="330"/>
      <c r="I63" s="330"/>
    </row>
    <row r="64" spans="1:9">
      <c r="A64" s="41" t="s">
        <v>921</v>
      </c>
      <c r="B64" s="343"/>
    </row>
    <row r="65" spans="1:2">
      <c r="A65" s="231"/>
      <c r="B65" s="231"/>
    </row>
    <row r="66" spans="1:2">
      <c r="A66" s="344"/>
      <c r="B66" s="344"/>
    </row>
  </sheetData>
  <sheetProtection algorithmName="SHA-512" hashValue="zB9xvjsk7yu0YDPge5KRXXb46DxzB9ZS07toRN4dSs5y3TZ8FZByiTHh1kSUUM8TZ80XSQs5hpVm3fOkHizCrw==" saltValue="TZ0xBDoGGiEgqQaYhKCT4Q==" spinCount="100000" sheet="1" objects="1" scenarios="1"/>
  <pageMargins left="0.70866141732283472" right="0.70866141732283472" top="0.78740157480314965" bottom="0.78740157480314965" header="0.31496062992125984" footer="0.31496062992125984"/>
  <pageSetup paperSize="9" scale="66"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1"/>
  <sheetViews>
    <sheetView workbookViewId="0"/>
  </sheetViews>
  <sheetFormatPr baseColWidth="10" defaultRowHeight="15"/>
  <cols>
    <col min="1" max="1" width="31" style="111" customWidth="1"/>
    <col min="2" max="2" width="13.5703125" style="365" customWidth="1"/>
    <col min="3" max="4" width="13.5703125" style="330" customWidth="1"/>
    <col min="5" max="5" width="15.7109375" style="330" customWidth="1"/>
    <col min="6" max="6" width="13.5703125" style="330" customWidth="1"/>
    <col min="7" max="8" width="14.28515625" style="330" customWidth="1"/>
    <col min="9" max="9" width="13.5703125" style="330" customWidth="1"/>
  </cols>
  <sheetData>
    <row r="1" spans="1:18" ht="15" customHeight="1">
      <c r="A1" s="345" t="s">
        <v>930</v>
      </c>
      <c r="B1" s="346"/>
      <c r="I1"/>
    </row>
    <row r="2" spans="1:18" ht="15" customHeight="1">
      <c r="A2" s="2" t="s">
        <v>896</v>
      </c>
      <c r="B2" s="347"/>
      <c r="C2" s="138"/>
      <c r="D2" s="138"/>
      <c r="E2" s="138"/>
      <c r="F2" s="138"/>
      <c r="G2" s="348"/>
      <c r="H2" s="348"/>
      <c r="I2" s="348"/>
    </row>
    <row r="3" spans="1:18" s="281" customFormat="1" ht="26.25" customHeight="1">
      <c r="A3" s="276" t="s">
        <v>931</v>
      </c>
      <c r="B3" s="349"/>
      <c r="C3" s="349"/>
      <c r="D3" s="349"/>
      <c r="E3" s="349"/>
      <c r="F3" s="349"/>
      <c r="G3" s="350"/>
      <c r="H3" s="350"/>
      <c r="I3" s="350"/>
      <c r="J3"/>
      <c r="K3"/>
      <c r="L3"/>
      <c r="M3"/>
      <c r="N3"/>
      <c r="O3"/>
      <c r="P3"/>
      <c r="Q3"/>
      <c r="R3"/>
    </row>
    <row r="4" spans="1:18" ht="13.5" customHeight="1">
      <c r="A4" s="45"/>
      <c r="B4" s="15" t="s">
        <v>898</v>
      </c>
      <c r="C4" s="45"/>
      <c r="D4" s="45"/>
      <c r="E4" s="45"/>
      <c r="F4" s="45"/>
      <c r="G4" s="45"/>
      <c r="H4" s="45"/>
      <c r="I4" s="45"/>
    </row>
    <row r="5" spans="1:18" s="351" customFormat="1" ht="78" customHeight="1">
      <c r="A5" s="45"/>
      <c r="B5" s="45" t="s">
        <v>932</v>
      </c>
      <c r="C5" s="45" t="s">
        <v>899</v>
      </c>
      <c r="D5" s="45" t="s">
        <v>900</v>
      </c>
      <c r="E5" s="45" t="s">
        <v>933</v>
      </c>
      <c r="F5" s="45" t="s">
        <v>902</v>
      </c>
      <c r="G5" s="45" t="s">
        <v>934</v>
      </c>
      <c r="H5" s="45" t="s">
        <v>904</v>
      </c>
      <c r="I5" s="45" t="s">
        <v>935</v>
      </c>
      <c r="J5"/>
      <c r="K5"/>
      <c r="L5"/>
      <c r="M5"/>
      <c r="N5"/>
      <c r="O5"/>
      <c r="P5"/>
      <c r="Q5"/>
      <c r="R5"/>
    </row>
    <row r="6" spans="1:18" ht="30">
      <c r="A6" s="48" t="s">
        <v>750</v>
      </c>
      <c r="B6" s="352"/>
      <c r="C6" s="353"/>
      <c r="D6" s="353"/>
      <c r="E6" s="353"/>
      <c r="F6" s="353"/>
      <c r="G6" s="354"/>
      <c r="H6" s="354"/>
      <c r="I6" s="354"/>
    </row>
    <row r="7" spans="1:18" ht="5.25" customHeight="1">
      <c r="A7" s="48"/>
      <c r="B7" s="352"/>
      <c r="C7" s="353"/>
      <c r="D7" s="353"/>
      <c r="E7" s="353"/>
      <c r="F7" s="353"/>
      <c r="G7" s="354"/>
      <c r="H7" s="354"/>
      <c r="I7" s="354"/>
    </row>
    <row r="8" spans="1:18">
      <c r="A8" s="70" t="s">
        <v>679</v>
      </c>
      <c r="B8" s="355">
        <v>243</v>
      </c>
      <c r="C8" s="356">
        <v>8.0981131851989418E-3</v>
      </c>
      <c r="D8" s="356">
        <v>1.7703358947927417</v>
      </c>
      <c r="E8" s="357">
        <v>0.1319877775281518</v>
      </c>
      <c r="F8" s="357">
        <v>0.16525150867673916</v>
      </c>
      <c r="G8" s="357">
        <v>0.75657892950534122</v>
      </c>
      <c r="H8" s="357">
        <v>8.8181964674402105E-2</v>
      </c>
      <c r="I8" s="357">
        <v>2.9204341883625746</v>
      </c>
    </row>
    <row r="9" spans="1:18" ht="5.25" customHeight="1">
      <c r="A9" s="56"/>
      <c r="B9" s="56"/>
      <c r="C9" s="358"/>
      <c r="D9" s="358"/>
      <c r="E9" s="358"/>
      <c r="F9" s="358"/>
      <c r="G9" s="359"/>
      <c r="H9" s="359"/>
      <c r="I9" s="359"/>
    </row>
    <row r="10" spans="1:18">
      <c r="A10" s="50" t="s">
        <v>716</v>
      </c>
      <c r="B10" s="360">
        <v>16</v>
      </c>
      <c r="C10" s="359">
        <v>3.9825754342502136E-2</v>
      </c>
      <c r="D10" s="359">
        <v>2.3856857249084835</v>
      </c>
      <c r="E10" s="359">
        <v>0.22622644788767232</v>
      </c>
      <c r="F10" s="359">
        <v>0.22207149673086568</v>
      </c>
      <c r="G10" s="359">
        <v>0.68243826707508204</v>
      </c>
      <c r="H10" s="359">
        <v>0.10516480151107542</v>
      </c>
      <c r="I10" s="359">
        <v>3.6614124924556806</v>
      </c>
    </row>
    <row r="11" spans="1:18">
      <c r="A11" s="50" t="s">
        <v>717</v>
      </c>
      <c r="B11" s="360">
        <v>43</v>
      </c>
      <c r="C11" s="359">
        <v>7.4874274510640182E-3</v>
      </c>
      <c r="D11" s="359">
        <v>2.0900780844535589</v>
      </c>
      <c r="E11" s="359">
        <v>0.31736327170473616</v>
      </c>
      <c r="F11" s="359">
        <v>0.18714207545026176</v>
      </c>
      <c r="G11" s="359">
        <v>0.76755232582802668</v>
      </c>
      <c r="H11" s="359">
        <v>9.4998878628506353E-2</v>
      </c>
      <c r="I11" s="359">
        <v>3.4646220635161531</v>
      </c>
    </row>
    <row r="12" spans="1:18">
      <c r="A12" s="50" t="s">
        <v>752</v>
      </c>
      <c r="B12" s="360">
        <v>69</v>
      </c>
      <c r="C12" s="359">
        <v>4.400685422525543E-5</v>
      </c>
      <c r="D12" s="359">
        <v>1.4354114541908947</v>
      </c>
      <c r="E12" s="359">
        <v>5.6664536663777187E-2</v>
      </c>
      <c r="F12" s="359">
        <v>0.13169779602653936</v>
      </c>
      <c r="G12" s="359">
        <v>0.75499605980183659</v>
      </c>
      <c r="H12" s="359">
        <v>6.9933743636597864E-2</v>
      </c>
      <c r="I12" s="359">
        <v>2.4487475971738708</v>
      </c>
    </row>
    <row r="13" spans="1:18">
      <c r="A13" s="50" t="s">
        <v>788</v>
      </c>
      <c r="B13" s="360">
        <v>93</v>
      </c>
      <c r="C13" s="359">
        <v>1.753089239591752E-3</v>
      </c>
      <c r="D13" s="359">
        <v>1.5810786453860008</v>
      </c>
      <c r="E13" s="359">
        <v>7.4590508251761167E-2</v>
      </c>
      <c r="F13" s="359">
        <v>0.16157748667735386</v>
      </c>
      <c r="G13" s="359">
        <v>0.81339679880661386</v>
      </c>
      <c r="H13" s="359">
        <v>0.10035383189364269</v>
      </c>
      <c r="I13" s="359">
        <v>2.7327503602549634</v>
      </c>
    </row>
    <row r="14" spans="1:18">
      <c r="A14" s="50" t="s">
        <v>720</v>
      </c>
      <c r="B14" s="360">
        <v>2</v>
      </c>
      <c r="C14" s="359">
        <v>0</v>
      </c>
      <c r="D14" s="359">
        <v>2.1306753939808631</v>
      </c>
      <c r="E14" s="359">
        <v>3.7830604536270226E-2</v>
      </c>
      <c r="F14" s="359">
        <v>7.435008571116522E-2</v>
      </c>
      <c r="G14" s="359">
        <v>0.16229147169153901</v>
      </c>
      <c r="H14" s="359">
        <v>0</v>
      </c>
      <c r="I14" s="359">
        <v>2.4051475559198368</v>
      </c>
    </row>
    <row r="15" spans="1:18">
      <c r="A15" s="50" t="s">
        <v>721</v>
      </c>
      <c r="B15" s="360">
        <v>20</v>
      </c>
      <c r="C15" s="359">
        <v>0</v>
      </c>
      <c r="D15" s="359">
        <v>2.7731940519400315</v>
      </c>
      <c r="E15" s="359">
        <v>2.7739997468525852E-2</v>
      </c>
      <c r="F15" s="359">
        <v>0.19035332364500185</v>
      </c>
      <c r="G15" s="359">
        <v>0.59154766365480738</v>
      </c>
      <c r="H15" s="359">
        <v>4.2384332285997327E-2</v>
      </c>
      <c r="I15" s="359">
        <v>3.6252193689943639</v>
      </c>
    </row>
    <row r="16" spans="1:18">
      <c r="A16" s="70"/>
      <c r="B16" s="355"/>
      <c r="C16" s="359"/>
      <c r="D16" s="359"/>
      <c r="E16" s="359"/>
      <c r="F16" s="359"/>
      <c r="G16" s="359"/>
      <c r="H16" s="359"/>
      <c r="I16" s="359"/>
    </row>
    <row r="17" spans="1:9" ht="16.5">
      <c r="A17" s="48" t="s">
        <v>936</v>
      </c>
      <c r="B17" s="355"/>
      <c r="C17" s="361"/>
      <c r="D17" s="361"/>
      <c r="E17" s="361"/>
      <c r="F17" s="361"/>
      <c r="G17" s="362"/>
      <c r="H17" s="362"/>
      <c r="I17" s="362"/>
    </row>
    <row r="18" spans="1:9" ht="5.25" customHeight="1">
      <c r="A18" s="121"/>
      <c r="B18" s="355"/>
      <c r="C18" s="361"/>
      <c r="D18" s="361"/>
      <c r="E18" s="361"/>
      <c r="F18" s="361"/>
      <c r="G18" s="362"/>
      <c r="H18" s="362"/>
      <c r="I18" s="362"/>
    </row>
    <row r="19" spans="1:9">
      <c r="A19" s="70" t="s">
        <v>680</v>
      </c>
      <c r="B19" s="355">
        <v>243</v>
      </c>
      <c r="C19" s="357">
        <v>8.0981131851989401E-3</v>
      </c>
      <c r="D19" s="357">
        <v>1.7703358947927412</v>
      </c>
      <c r="E19" s="357">
        <v>0.1319877775281518</v>
      </c>
      <c r="F19" s="357">
        <v>0.16525150867673916</v>
      </c>
      <c r="G19" s="357">
        <v>0.75657892950534145</v>
      </c>
      <c r="H19" s="357">
        <v>8.8181964674402105E-2</v>
      </c>
      <c r="I19" s="357">
        <v>2.9204341883625746</v>
      </c>
    </row>
    <row r="20" spans="1:9" ht="5.25" customHeight="1">
      <c r="A20" s="70"/>
      <c r="B20" s="355"/>
      <c r="C20" s="357"/>
      <c r="D20" s="357"/>
      <c r="E20" s="357"/>
      <c r="F20" s="357"/>
      <c r="G20" s="357"/>
      <c r="H20" s="357"/>
      <c r="I20" s="357"/>
    </row>
    <row r="21" spans="1:9">
      <c r="A21" s="50" t="s">
        <v>681</v>
      </c>
      <c r="B21" s="360">
        <v>3</v>
      </c>
      <c r="C21" s="359">
        <v>0</v>
      </c>
      <c r="D21" s="359">
        <v>2.0916436978608437</v>
      </c>
      <c r="E21" s="359">
        <v>6.4312157469483558E-2</v>
      </c>
      <c r="F21" s="359">
        <v>8.4980507733737526E-2</v>
      </c>
      <c r="G21" s="359">
        <v>0.67986900356370195</v>
      </c>
      <c r="H21" s="359">
        <v>3.7528935274675053E-2</v>
      </c>
      <c r="I21" s="359">
        <v>2.958334301902442</v>
      </c>
    </row>
    <row r="22" spans="1:9">
      <c r="A22" s="50" t="s">
        <v>682</v>
      </c>
      <c r="B22" s="360">
        <v>5</v>
      </c>
      <c r="C22" s="359">
        <v>0</v>
      </c>
      <c r="D22" s="359">
        <v>1.6870952479575771</v>
      </c>
      <c r="E22" s="359">
        <v>6.7615280632262978E-2</v>
      </c>
      <c r="F22" s="359">
        <v>0.1300482296701253</v>
      </c>
      <c r="G22" s="359">
        <v>0.71964671471997721</v>
      </c>
      <c r="H22" s="359">
        <v>4.5394556392871065E-2</v>
      </c>
      <c r="I22" s="359">
        <v>2.6498000293728134</v>
      </c>
    </row>
    <row r="23" spans="1:9">
      <c r="A23" s="50" t="s">
        <v>683</v>
      </c>
      <c r="B23" s="360">
        <v>15</v>
      </c>
      <c r="C23" s="359">
        <v>6.2152705638802942E-3</v>
      </c>
      <c r="D23" s="359">
        <v>2.1559511997051923</v>
      </c>
      <c r="E23" s="359">
        <v>9.9105928293129308E-2</v>
      </c>
      <c r="F23" s="359">
        <v>0.27296083253154063</v>
      </c>
      <c r="G23" s="359">
        <v>0.79135911276786308</v>
      </c>
      <c r="H23" s="359">
        <v>0.13370549079411193</v>
      </c>
      <c r="I23" s="359">
        <v>3.4592978346557173</v>
      </c>
    </row>
    <row r="24" spans="1:9">
      <c r="A24" s="50" t="s">
        <v>684</v>
      </c>
      <c r="B24" s="360">
        <v>10</v>
      </c>
      <c r="C24" s="359">
        <v>3.4498720667298699E-2</v>
      </c>
      <c r="D24" s="359">
        <v>1.8839739775171624</v>
      </c>
      <c r="E24" s="359">
        <v>0.18266846027912523</v>
      </c>
      <c r="F24" s="359">
        <v>0.16042432567499651</v>
      </c>
      <c r="G24" s="359">
        <v>0.63512883616923099</v>
      </c>
      <c r="H24" s="359">
        <v>7.7206559547413608E-2</v>
      </c>
      <c r="I24" s="359">
        <v>2.9739008798552273</v>
      </c>
    </row>
    <row r="25" spans="1:9">
      <c r="A25" s="50" t="s">
        <v>685</v>
      </c>
      <c r="B25" s="360">
        <v>11</v>
      </c>
      <c r="C25" s="359">
        <v>0</v>
      </c>
      <c r="D25" s="359">
        <v>1.8367756577445591</v>
      </c>
      <c r="E25" s="359">
        <v>6.9564844066056841E-2</v>
      </c>
      <c r="F25" s="359">
        <v>0.10913652586588175</v>
      </c>
      <c r="G25" s="359">
        <v>0.59322079699795116</v>
      </c>
      <c r="H25" s="359">
        <v>5.813028717146717E-2</v>
      </c>
      <c r="I25" s="359">
        <v>2.6668281118459158</v>
      </c>
    </row>
    <row r="26" spans="1:9">
      <c r="A26" s="50" t="s">
        <v>686</v>
      </c>
      <c r="B26" s="360">
        <v>22</v>
      </c>
      <c r="C26" s="359">
        <v>5.3790798401361613E-3</v>
      </c>
      <c r="D26" s="359">
        <v>1.6215949676570949</v>
      </c>
      <c r="E26" s="359">
        <v>0.16641417681331178</v>
      </c>
      <c r="F26" s="359">
        <v>0.15086955005550634</v>
      </c>
      <c r="G26" s="359">
        <v>0.69593979445644116</v>
      </c>
      <c r="H26" s="359">
        <v>8.8284421468406371E-2</v>
      </c>
      <c r="I26" s="359">
        <v>2.7284819902908968</v>
      </c>
    </row>
    <row r="27" spans="1:9">
      <c r="A27" s="50" t="s">
        <v>687</v>
      </c>
      <c r="B27" s="360">
        <v>21</v>
      </c>
      <c r="C27" s="359">
        <v>3.9223554607459955E-4</v>
      </c>
      <c r="D27" s="359">
        <v>1.7398046954413415</v>
      </c>
      <c r="E27" s="359">
        <v>8.3997362971773626E-2</v>
      </c>
      <c r="F27" s="359">
        <v>0.17302280614104429</v>
      </c>
      <c r="G27" s="359">
        <v>0.80450272748116991</v>
      </c>
      <c r="H27" s="359">
        <v>7.6505910350216907E-2</v>
      </c>
      <c r="I27" s="359">
        <v>2.8782257379316216</v>
      </c>
    </row>
    <row r="28" spans="1:9">
      <c r="A28" s="50" t="s">
        <v>688</v>
      </c>
      <c r="B28" s="360">
        <v>26</v>
      </c>
      <c r="C28" s="359">
        <v>4.3268547396514001E-4</v>
      </c>
      <c r="D28" s="359">
        <v>1.8060782137113045</v>
      </c>
      <c r="E28" s="359">
        <v>7.779820231946992E-2</v>
      </c>
      <c r="F28" s="359">
        <v>0.13529771095067197</v>
      </c>
      <c r="G28" s="359">
        <v>0.86134140241794843</v>
      </c>
      <c r="H28" s="359">
        <v>9.0920755192757025E-2</v>
      </c>
      <c r="I28" s="359">
        <v>2.9718689700661178</v>
      </c>
    </row>
    <row r="29" spans="1:9">
      <c r="A29" s="50" t="s">
        <v>689</v>
      </c>
      <c r="B29" s="360">
        <v>9</v>
      </c>
      <c r="C29" s="359">
        <v>1.0013772772320862E-2</v>
      </c>
      <c r="D29" s="359">
        <v>1.7952808571127423</v>
      </c>
      <c r="E29" s="359">
        <v>6.9780767689237647E-2</v>
      </c>
      <c r="F29" s="359">
        <v>0.14222063673247484</v>
      </c>
      <c r="G29" s="359">
        <v>0.79173030696894175</v>
      </c>
      <c r="H29" s="359">
        <v>7.2707648854650031E-2</v>
      </c>
      <c r="I29" s="359">
        <v>2.8817339901303676</v>
      </c>
    </row>
    <row r="30" spans="1:9">
      <c r="A30" s="50" t="s">
        <v>690</v>
      </c>
      <c r="B30" s="360">
        <v>18</v>
      </c>
      <c r="C30" s="359">
        <v>0</v>
      </c>
      <c r="D30" s="359">
        <v>1.995001209995378</v>
      </c>
      <c r="E30" s="359">
        <v>0.26487742991850605</v>
      </c>
      <c r="F30" s="359">
        <v>0.23119207137331249</v>
      </c>
      <c r="G30" s="359">
        <v>0.97470509937266414</v>
      </c>
      <c r="H30" s="359">
        <v>0.11760932081225497</v>
      </c>
      <c r="I30" s="359">
        <v>3.5833851314721161</v>
      </c>
    </row>
    <row r="31" spans="1:9">
      <c r="A31" s="50" t="s">
        <v>691</v>
      </c>
      <c r="B31" s="360">
        <v>16</v>
      </c>
      <c r="C31" s="359">
        <v>1.52146351694188E-3</v>
      </c>
      <c r="D31" s="359">
        <v>1.859808761398396</v>
      </c>
      <c r="E31" s="359">
        <v>9.4178867434024774E-2</v>
      </c>
      <c r="F31" s="359">
        <v>0.20233346834072505</v>
      </c>
      <c r="G31" s="359">
        <v>0.74104773962084169</v>
      </c>
      <c r="H31" s="359">
        <v>0.10709777822355074</v>
      </c>
      <c r="I31" s="359">
        <v>3.0059880785344806</v>
      </c>
    </row>
    <row r="32" spans="1:9">
      <c r="A32" s="50" t="s">
        <v>692</v>
      </c>
      <c r="B32" s="360">
        <v>87</v>
      </c>
      <c r="C32" s="359">
        <v>1.5726456265905322E-2</v>
      </c>
      <c r="D32" s="359">
        <v>1.6298794868256778</v>
      </c>
      <c r="E32" s="359">
        <v>0.15536580648123816</v>
      </c>
      <c r="F32" s="359">
        <v>0.14638747661772697</v>
      </c>
      <c r="G32" s="359">
        <v>0.71948456897767088</v>
      </c>
      <c r="H32" s="359">
        <v>8.101605470214801E-2</v>
      </c>
      <c r="I32" s="359">
        <v>2.747859849870367</v>
      </c>
    </row>
    <row r="33" spans="1:9">
      <c r="A33" s="70"/>
      <c r="B33" s="355"/>
      <c r="C33" s="359"/>
      <c r="D33" s="359"/>
      <c r="E33" s="359"/>
      <c r="F33" s="359"/>
      <c r="G33" s="359"/>
      <c r="H33" s="359"/>
      <c r="I33" s="359"/>
    </row>
    <row r="34" spans="1:9">
      <c r="A34" s="48" t="s">
        <v>937</v>
      </c>
      <c r="B34" s="363"/>
      <c r="C34" s="361"/>
      <c r="D34" s="361"/>
      <c r="E34" s="361"/>
      <c r="F34" s="361"/>
      <c r="G34" s="362"/>
      <c r="H34" s="362"/>
      <c r="I34" s="362"/>
    </row>
    <row r="35" spans="1:9" ht="5.25" customHeight="1">
      <c r="A35" s="121"/>
      <c r="B35" s="363"/>
      <c r="C35" s="361"/>
      <c r="D35" s="361"/>
      <c r="E35" s="361"/>
      <c r="F35" s="361"/>
      <c r="G35" s="362"/>
      <c r="H35" s="362"/>
      <c r="I35" s="362"/>
    </row>
    <row r="36" spans="1:9">
      <c r="A36" s="70" t="s">
        <v>679</v>
      </c>
      <c r="B36" s="355">
        <v>243</v>
      </c>
      <c r="C36" s="357">
        <v>8.0981131851989401E-3</v>
      </c>
      <c r="D36" s="357">
        <v>1.7703358947927421</v>
      </c>
      <c r="E36" s="357">
        <v>0.13198777752815175</v>
      </c>
      <c r="F36" s="357">
        <v>0.16525150867673916</v>
      </c>
      <c r="G36" s="357">
        <v>0.75657892950534145</v>
      </c>
      <c r="H36" s="357">
        <v>8.8181964674402105E-2</v>
      </c>
      <c r="I36" s="357">
        <v>2.9204341883625755</v>
      </c>
    </row>
    <row r="37" spans="1:9" ht="5.25" customHeight="1">
      <c r="A37" s="70"/>
      <c r="B37" s="355"/>
      <c r="C37" s="357"/>
      <c r="D37" s="357"/>
      <c r="E37" s="357"/>
      <c r="F37" s="357"/>
      <c r="G37" s="357"/>
      <c r="H37" s="357"/>
      <c r="I37" s="357"/>
    </row>
    <row r="38" spans="1:9">
      <c r="A38" s="50" t="s">
        <v>938</v>
      </c>
      <c r="B38" s="360">
        <v>35</v>
      </c>
      <c r="C38" s="359">
        <v>5.8619343513082803E-3</v>
      </c>
      <c r="D38" s="359">
        <v>2.5414285781777859</v>
      </c>
      <c r="E38" s="359">
        <v>9.1221138933470766E-2</v>
      </c>
      <c r="F38" s="359">
        <v>0.18033505784685733</v>
      </c>
      <c r="G38" s="359">
        <v>0.68623070098526218</v>
      </c>
      <c r="H38" s="359">
        <v>6.3278497664080002E-2</v>
      </c>
      <c r="I38" s="359">
        <v>3.5683559079587646</v>
      </c>
    </row>
    <row r="39" spans="1:9">
      <c r="A39" s="50" t="s">
        <v>939</v>
      </c>
      <c r="B39" s="360">
        <v>48</v>
      </c>
      <c r="C39" s="359">
        <v>1.2397509909454756E-2</v>
      </c>
      <c r="D39" s="359">
        <v>1.9177771664395151</v>
      </c>
      <c r="E39" s="359">
        <v>6.7054629268199231E-2</v>
      </c>
      <c r="F39" s="359">
        <v>0.16192907899215664</v>
      </c>
      <c r="G39" s="359">
        <v>0.84414288559540596</v>
      </c>
      <c r="H39" s="359">
        <v>5.20240643278298E-2</v>
      </c>
      <c r="I39" s="359">
        <v>3.0553253345325615</v>
      </c>
    </row>
    <row r="40" spans="1:9">
      <c r="A40" s="50" t="s">
        <v>940</v>
      </c>
      <c r="B40" s="360">
        <v>44</v>
      </c>
      <c r="C40" s="359">
        <v>3.7905488577488246E-4</v>
      </c>
      <c r="D40" s="359">
        <v>1.658259687520556</v>
      </c>
      <c r="E40" s="359">
        <v>0.15070121475319831</v>
      </c>
      <c r="F40" s="359">
        <v>0.15813336993362084</v>
      </c>
      <c r="G40" s="359">
        <v>0.80684973148093986</v>
      </c>
      <c r="H40" s="359">
        <v>7.3193228786553377E-2</v>
      </c>
      <c r="I40" s="359">
        <v>2.8475162873606434</v>
      </c>
    </row>
    <row r="41" spans="1:9">
      <c r="A41" s="50" t="s">
        <v>941</v>
      </c>
      <c r="B41" s="360">
        <v>23</v>
      </c>
      <c r="C41" s="359">
        <v>0</v>
      </c>
      <c r="D41" s="359">
        <v>1.4268350046833795</v>
      </c>
      <c r="E41" s="359">
        <v>0.17392917314746614</v>
      </c>
      <c r="F41" s="359">
        <v>0.1779638179794962</v>
      </c>
      <c r="G41" s="359">
        <v>0.86391681888988903</v>
      </c>
      <c r="H41" s="359">
        <v>0.12077305517572749</v>
      </c>
      <c r="I41" s="359">
        <v>2.7634178698759584</v>
      </c>
    </row>
    <row r="42" spans="1:9">
      <c r="A42" s="50" t="s">
        <v>942</v>
      </c>
      <c r="B42" s="360">
        <v>33</v>
      </c>
      <c r="C42" s="359">
        <v>2.7397883452004784E-3</v>
      </c>
      <c r="D42" s="359">
        <v>1.3966467384949262</v>
      </c>
      <c r="E42" s="359">
        <v>5.5574297034827483E-2</v>
      </c>
      <c r="F42" s="359">
        <v>0.13082831124314379</v>
      </c>
      <c r="G42" s="359">
        <v>0.76492624189623704</v>
      </c>
      <c r="H42" s="359">
        <v>7.7197639547016847E-2</v>
      </c>
      <c r="I42" s="359">
        <v>2.4279130165613516</v>
      </c>
    </row>
    <row r="43" spans="1:9">
      <c r="A43" s="50" t="s">
        <v>943</v>
      </c>
      <c r="B43" s="360">
        <v>49</v>
      </c>
      <c r="C43" s="359">
        <v>4.0774891884732224E-3</v>
      </c>
      <c r="D43" s="359">
        <v>1.7249019813851412</v>
      </c>
      <c r="E43" s="359">
        <v>8.3839092345942418E-2</v>
      </c>
      <c r="F43" s="359">
        <v>0.1356862613024942</v>
      </c>
      <c r="G43" s="359">
        <v>0.71183133788515096</v>
      </c>
      <c r="H43" s="359">
        <v>8.9439278834117689E-2</v>
      </c>
      <c r="I43" s="359">
        <v>2.74977544094132</v>
      </c>
    </row>
    <row r="44" spans="1:9">
      <c r="A44" s="50" t="s">
        <v>944</v>
      </c>
      <c r="B44" s="360">
        <v>11</v>
      </c>
      <c r="C44" s="359">
        <v>2.8147427274519281E-2</v>
      </c>
      <c r="D44" s="359">
        <v>2.2622301109035816</v>
      </c>
      <c r="E44" s="359">
        <v>0.29477773427274356</v>
      </c>
      <c r="F44" s="359">
        <v>0.25175833886761656</v>
      </c>
      <c r="G44" s="359">
        <v>0.72708576033905781</v>
      </c>
      <c r="H44" s="359">
        <v>0.10826199256988762</v>
      </c>
      <c r="I44" s="359">
        <v>3.6722613642274067</v>
      </c>
    </row>
    <row r="45" spans="1:9">
      <c r="A45" s="50"/>
      <c r="B45" s="360"/>
      <c r="C45" s="359"/>
      <c r="D45" s="359"/>
      <c r="E45" s="359"/>
      <c r="F45" s="359"/>
      <c r="G45" s="359"/>
      <c r="H45" s="359"/>
      <c r="I45" s="359"/>
    </row>
    <row r="46" spans="1:9" ht="16.5">
      <c r="A46" s="48" t="s">
        <v>945</v>
      </c>
      <c r="B46" s="363"/>
      <c r="C46" s="361"/>
      <c r="D46" s="361"/>
      <c r="E46" s="361"/>
      <c r="F46" s="361"/>
      <c r="G46" s="362"/>
      <c r="H46" s="362"/>
      <c r="I46" s="362"/>
    </row>
    <row r="47" spans="1:9" ht="5.25" customHeight="1">
      <c r="A47" s="121"/>
      <c r="B47" s="363"/>
      <c r="C47" s="361"/>
      <c r="D47" s="361"/>
      <c r="E47" s="361"/>
      <c r="F47" s="361"/>
      <c r="G47" s="362"/>
      <c r="H47" s="362"/>
      <c r="I47" s="362"/>
    </row>
    <row r="48" spans="1:9">
      <c r="A48" s="70" t="s">
        <v>679</v>
      </c>
      <c r="B48" s="355">
        <v>243</v>
      </c>
      <c r="C48" s="357">
        <v>8.0981131851989383E-3</v>
      </c>
      <c r="D48" s="357">
        <v>1.7703358947927412</v>
      </c>
      <c r="E48" s="357">
        <v>0.13198777752815177</v>
      </c>
      <c r="F48" s="357">
        <v>0.16525150867673924</v>
      </c>
      <c r="G48" s="357">
        <v>0.756578929505342</v>
      </c>
      <c r="H48" s="357">
        <v>8.8181964674402147E-2</v>
      </c>
      <c r="I48" s="357">
        <v>2.9204341883625751</v>
      </c>
    </row>
    <row r="49" spans="1:18" ht="5.25" customHeight="1">
      <c r="A49" s="70"/>
      <c r="B49" s="355"/>
      <c r="C49" s="357"/>
      <c r="D49" s="357"/>
      <c r="E49" s="357"/>
      <c r="F49" s="357"/>
      <c r="G49" s="357"/>
      <c r="H49" s="357"/>
      <c r="I49" s="357"/>
    </row>
    <row r="50" spans="1:18" s="77" customFormat="1">
      <c r="A50" s="37" t="s">
        <v>946</v>
      </c>
      <c r="B50" s="355"/>
      <c r="C50" s="357"/>
      <c r="D50" s="357"/>
      <c r="E50" s="357"/>
      <c r="F50" s="357"/>
      <c r="G50" s="357"/>
      <c r="H50" s="357"/>
      <c r="I50" s="357"/>
      <c r="J50"/>
      <c r="K50"/>
      <c r="L50"/>
      <c r="M50"/>
      <c r="N50"/>
      <c r="O50"/>
      <c r="P50"/>
      <c r="Q50"/>
      <c r="R50"/>
    </row>
    <row r="51" spans="1:18">
      <c r="A51" s="364" t="s">
        <v>947</v>
      </c>
      <c r="B51" s="360">
        <v>37</v>
      </c>
      <c r="C51" s="359">
        <v>4.8710792831092977E-3</v>
      </c>
      <c r="D51" s="359">
        <v>0.80887231478373822</v>
      </c>
      <c r="E51" s="359">
        <v>4.9776631754472243E-2</v>
      </c>
      <c r="F51" s="359">
        <v>9.9024017878866749E-2</v>
      </c>
      <c r="G51" s="359">
        <v>0.70708836832271416</v>
      </c>
      <c r="H51" s="359">
        <v>6.6668716020587743E-2</v>
      </c>
      <c r="I51" s="359">
        <v>1.7363011280434884</v>
      </c>
    </row>
    <row r="52" spans="1:18">
      <c r="A52" s="364" t="s">
        <v>948</v>
      </c>
      <c r="B52" s="360">
        <v>166</v>
      </c>
      <c r="C52" s="359">
        <v>2.6847329229476068E-3</v>
      </c>
      <c r="D52" s="359">
        <v>1.8123591605607829</v>
      </c>
      <c r="E52" s="359">
        <v>0.1082581751088406</v>
      </c>
      <c r="F52" s="359">
        <v>0.16487999841528636</v>
      </c>
      <c r="G52" s="359">
        <v>0.80516060356419683</v>
      </c>
      <c r="H52" s="359">
        <v>8.9093057786383781E-2</v>
      </c>
      <c r="I52" s="359">
        <v>2.9824357283584382</v>
      </c>
    </row>
    <row r="53" spans="1:18">
      <c r="A53" s="364" t="s">
        <v>949</v>
      </c>
      <c r="B53" s="360">
        <v>39</v>
      </c>
      <c r="C53" s="359">
        <v>3.3916088320127734E-2</v>
      </c>
      <c r="D53" s="359">
        <v>2.4772479407504058</v>
      </c>
      <c r="E53" s="359">
        <v>0.24570591878042508</v>
      </c>
      <c r="F53" s="359">
        <v>0.22434588239106967</v>
      </c>
      <c r="G53" s="359">
        <v>0.60157056270793641</v>
      </c>
      <c r="H53" s="359">
        <v>0.10346455447103552</v>
      </c>
      <c r="I53" s="359">
        <v>3.6862509474210006</v>
      </c>
    </row>
    <row r="54" spans="1:18">
      <c r="A54" s="364" t="s">
        <v>950</v>
      </c>
      <c r="B54" s="360">
        <v>1</v>
      </c>
      <c r="C54" s="359">
        <v>0</v>
      </c>
      <c r="D54" s="359">
        <v>1.0035306570798064</v>
      </c>
      <c r="E54" s="359">
        <v>3.8137912763982365</v>
      </c>
      <c r="F54" s="359">
        <v>0.31510757225572983</v>
      </c>
      <c r="G54" s="359">
        <v>0.48730118240588266</v>
      </c>
      <c r="H54" s="359">
        <v>0.1110284253850332</v>
      </c>
      <c r="I54" s="359">
        <v>5.7307591135246891</v>
      </c>
    </row>
    <row r="55" spans="1:18">
      <c r="A55" s="45"/>
      <c r="B55" s="45"/>
      <c r="C55" s="45"/>
      <c r="D55" s="45"/>
      <c r="E55" s="45"/>
      <c r="F55" s="45"/>
      <c r="G55" s="45"/>
      <c r="H55" s="45"/>
      <c r="I55" s="45"/>
    </row>
    <row r="56" spans="1:18">
      <c r="A56" s="41" t="s">
        <v>693</v>
      </c>
      <c r="B56" s="134"/>
    </row>
    <row r="57" spans="1:18">
      <c r="B57" s="329"/>
    </row>
    <row r="58" spans="1:18">
      <c r="A58" s="58" t="s">
        <v>664</v>
      </c>
    </row>
    <row r="59" spans="1:18">
      <c r="A59" s="58" t="s">
        <v>921</v>
      </c>
    </row>
    <row r="60" spans="1:18">
      <c r="A60" s="29" t="s">
        <v>951</v>
      </c>
    </row>
    <row r="61" spans="1:18">
      <c r="A61" s="148" t="s">
        <v>952</v>
      </c>
    </row>
  </sheetData>
  <sheetProtection algorithmName="SHA-512" hashValue="tAwH41USXHtAqbEgt74QWxzE0V2FtjRue+hGHYZ6tYUZSr8KC1UV29mKaNCKVOdr/Zb5W16SKRMBZnGBkGLz4g==" saltValue="G7d7aE6sGeVfzxfdTlaVXw==" spinCount="100000" sheet="1" objects="1" scenarios="1"/>
  <pageMargins left="0.70866141732283472" right="0.70866141732283472" top="0.78740157480314965" bottom="0.78740157480314965" header="0.31496062992125984" footer="0.31496062992125984"/>
  <pageSetup paperSize="9" scale="60"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1"/>
  <sheetViews>
    <sheetView workbookViewId="0"/>
  </sheetViews>
  <sheetFormatPr baseColWidth="10" defaultRowHeight="15"/>
  <cols>
    <col min="1" max="1" width="31" style="111" customWidth="1"/>
    <col min="2" max="2" width="13.5703125" style="365" customWidth="1"/>
    <col min="3" max="4" width="13.5703125" style="330" customWidth="1"/>
    <col min="5" max="5" width="15.85546875" style="330" customWidth="1"/>
    <col min="6" max="6" width="13.5703125" style="330" customWidth="1"/>
    <col min="7" max="7" width="14.28515625" style="330" customWidth="1"/>
    <col min="8" max="9" width="13.5703125" style="330" customWidth="1"/>
  </cols>
  <sheetData>
    <row r="1" spans="1:17" ht="15" customHeight="1">
      <c r="A1" s="150" t="s">
        <v>953</v>
      </c>
      <c r="B1" s="346"/>
    </row>
    <row r="2" spans="1:17" ht="15" customHeight="1">
      <c r="A2" s="2" t="s">
        <v>896</v>
      </c>
      <c r="B2" s="347"/>
      <c r="C2" s="138"/>
      <c r="D2" s="138"/>
      <c r="E2" s="138"/>
      <c r="F2" s="138"/>
      <c r="G2" s="348"/>
      <c r="H2" s="348"/>
      <c r="I2" s="348"/>
    </row>
    <row r="3" spans="1:17" s="281" customFormat="1" ht="28.5" customHeight="1">
      <c r="A3" s="276" t="s">
        <v>954</v>
      </c>
      <c r="B3" s="366"/>
      <c r="G3" s="350"/>
      <c r="H3" s="350"/>
      <c r="I3" s="350"/>
      <c r="J3"/>
      <c r="K3"/>
      <c r="L3"/>
      <c r="M3"/>
      <c r="N3"/>
      <c r="O3"/>
      <c r="P3"/>
      <c r="Q3"/>
    </row>
    <row r="4" spans="1:17" s="367" customFormat="1" ht="13.5" customHeight="1">
      <c r="A4" s="45"/>
      <c r="B4" s="15" t="s">
        <v>898</v>
      </c>
      <c r="C4" s="64"/>
      <c r="D4" s="45"/>
      <c r="E4" s="45"/>
      <c r="F4" s="45"/>
      <c r="G4" s="45"/>
      <c r="H4" s="45"/>
      <c r="I4" s="45"/>
      <c r="J4"/>
      <c r="K4"/>
      <c r="L4"/>
      <c r="M4"/>
      <c r="N4"/>
      <c r="O4"/>
      <c r="P4"/>
      <c r="Q4"/>
    </row>
    <row r="5" spans="1:17" s="351" customFormat="1" ht="68.25" customHeight="1">
      <c r="A5" s="45"/>
      <c r="B5" s="45" t="s">
        <v>932</v>
      </c>
      <c r="C5" s="45" t="s">
        <v>899</v>
      </c>
      <c r="D5" s="45" t="s">
        <v>900</v>
      </c>
      <c r="E5" s="45" t="s">
        <v>933</v>
      </c>
      <c r="F5" s="45" t="s">
        <v>902</v>
      </c>
      <c r="G5" s="45" t="s">
        <v>934</v>
      </c>
      <c r="H5" s="45" t="s">
        <v>904</v>
      </c>
      <c r="I5" s="45" t="s">
        <v>916</v>
      </c>
      <c r="J5"/>
      <c r="K5"/>
      <c r="L5"/>
      <c r="M5"/>
      <c r="N5"/>
      <c r="O5"/>
      <c r="P5"/>
      <c r="Q5"/>
    </row>
    <row r="6" spans="1:17" s="371" customFormat="1">
      <c r="A6" s="161" t="s">
        <v>750</v>
      </c>
      <c r="B6" s="368"/>
      <c r="C6" s="369"/>
      <c r="D6" s="369"/>
      <c r="E6" s="369"/>
      <c r="F6" s="369"/>
      <c r="G6" s="370"/>
      <c r="H6" s="370"/>
      <c r="I6" s="370"/>
      <c r="J6"/>
      <c r="K6"/>
      <c r="L6"/>
      <c r="M6"/>
      <c r="N6"/>
      <c r="O6"/>
      <c r="P6"/>
      <c r="Q6"/>
    </row>
    <row r="7" spans="1:17" s="371" customFormat="1" ht="5.25" customHeight="1">
      <c r="A7" s="207"/>
      <c r="B7" s="368"/>
      <c r="C7" s="369"/>
      <c r="D7" s="369"/>
      <c r="E7" s="369"/>
      <c r="F7" s="369"/>
      <c r="G7" s="370"/>
      <c r="H7" s="370"/>
      <c r="I7" s="370"/>
      <c r="J7"/>
      <c r="K7"/>
      <c r="L7"/>
      <c r="M7"/>
      <c r="N7"/>
      <c r="O7"/>
      <c r="P7"/>
      <c r="Q7"/>
    </row>
    <row r="8" spans="1:17" s="371" customFormat="1">
      <c r="A8" s="69" t="s">
        <v>679</v>
      </c>
      <c r="B8" s="368">
        <v>243</v>
      </c>
      <c r="C8" s="372">
        <v>2.719010974865196E-3</v>
      </c>
      <c r="D8" s="372">
        <v>0.59440546421814544</v>
      </c>
      <c r="E8" s="372">
        <v>4.4316028615534145E-2</v>
      </c>
      <c r="F8" s="372">
        <v>5.5484611715024668E-2</v>
      </c>
      <c r="G8" s="372">
        <v>0.25402786619933465</v>
      </c>
      <c r="H8" s="372">
        <v>2.9607851144029682E-2</v>
      </c>
      <c r="I8" s="372">
        <v>0.98056083286693363</v>
      </c>
      <c r="J8"/>
      <c r="K8"/>
      <c r="L8"/>
      <c r="M8"/>
      <c r="N8"/>
      <c r="O8"/>
      <c r="P8"/>
      <c r="Q8"/>
    </row>
    <row r="9" spans="1:17" s="371" customFormat="1" ht="5.25" customHeight="1">
      <c r="A9" s="37"/>
      <c r="B9" s="373"/>
      <c r="C9" s="374"/>
      <c r="D9" s="374"/>
      <c r="E9" s="374"/>
      <c r="F9" s="374"/>
      <c r="G9" s="374"/>
      <c r="H9" s="374"/>
      <c r="I9" s="374"/>
      <c r="J9"/>
      <c r="K9"/>
      <c r="L9"/>
      <c r="M9"/>
      <c r="N9"/>
      <c r="O9"/>
      <c r="P9"/>
      <c r="Q9"/>
    </row>
    <row r="10" spans="1:17" s="371" customFormat="1">
      <c r="A10" s="37" t="s">
        <v>716</v>
      </c>
      <c r="B10" s="375">
        <v>16</v>
      </c>
      <c r="C10" s="374">
        <v>1.346335951996303E-2</v>
      </c>
      <c r="D10" s="374">
        <v>0.80649682966101899</v>
      </c>
      <c r="E10" s="374">
        <v>7.6477346157520554E-2</v>
      </c>
      <c r="F10" s="374">
        <v>7.5072737453040217E-2</v>
      </c>
      <c r="G10" s="374">
        <v>0.23070276738002721</v>
      </c>
      <c r="H10" s="374">
        <v>3.5551656333051254E-2</v>
      </c>
      <c r="I10" s="374">
        <v>1.2377646965046212</v>
      </c>
      <c r="J10"/>
      <c r="K10"/>
      <c r="L10"/>
      <c r="M10"/>
      <c r="N10"/>
      <c r="O10"/>
      <c r="P10"/>
      <c r="Q10"/>
    </row>
    <row r="11" spans="1:17" s="371" customFormat="1">
      <c r="A11" s="37" t="s">
        <v>751</v>
      </c>
      <c r="B11" s="375">
        <v>43</v>
      </c>
      <c r="C11" s="374">
        <v>2.4769016768853244E-3</v>
      </c>
      <c r="D11" s="374">
        <v>0.69141476776093613</v>
      </c>
      <c r="E11" s="374">
        <v>0.10498634210546727</v>
      </c>
      <c r="F11" s="374">
        <v>6.1908115107370015E-2</v>
      </c>
      <c r="G11" s="374">
        <v>0.25391252941896658</v>
      </c>
      <c r="H11" s="374">
        <v>3.1426398895355513E-2</v>
      </c>
      <c r="I11" s="374">
        <v>1.1461250549649806</v>
      </c>
      <c r="J11"/>
      <c r="K11"/>
      <c r="L11"/>
      <c r="M11"/>
      <c r="N11"/>
      <c r="O11"/>
      <c r="P11"/>
      <c r="Q11"/>
    </row>
    <row r="12" spans="1:17" s="371" customFormat="1">
      <c r="A12" s="37" t="s">
        <v>752</v>
      </c>
      <c r="B12" s="375">
        <v>69</v>
      </c>
      <c r="C12" s="374">
        <v>1.4813838922888028E-5</v>
      </c>
      <c r="D12" s="374">
        <v>0.48319641212275172</v>
      </c>
      <c r="E12" s="374">
        <v>1.9074740368411464E-2</v>
      </c>
      <c r="F12" s="374">
        <v>4.4332865213457404E-2</v>
      </c>
      <c r="G12" s="374">
        <v>0.25415109110209588</v>
      </c>
      <c r="H12" s="374">
        <v>2.3541496699679022E-2</v>
      </c>
      <c r="I12" s="374">
        <v>0.82431141934531826</v>
      </c>
      <c r="J12"/>
      <c r="K12"/>
      <c r="L12"/>
      <c r="M12"/>
      <c r="N12"/>
      <c r="O12"/>
      <c r="P12"/>
      <c r="Q12"/>
    </row>
    <row r="13" spans="1:17" s="371" customFormat="1">
      <c r="A13" s="37" t="s">
        <v>753</v>
      </c>
      <c r="B13" s="375">
        <v>93</v>
      </c>
      <c r="C13" s="374">
        <v>5.8814123447300409E-4</v>
      </c>
      <c r="D13" s="374">
        <v>0.53043366264273917</v>
      </c>
      <c r="E13" s="374">
        <v>2.5024255817904462E-2</v>
      </c>
      <c r="F13" s="374">
        <v>5.4207384502339612E-2</v>
      </c>
      <c r="G13" s="374">
        <v>0.27288525111129908</v>
      </c>
      <c r="H13" s="374">
        <v>3.3667553961923842E-2</v>
      </c>
      <c r="I13" s="374">
        <v>0.916806249270679</v>
      </c>
      <c r="J13"/>
      <c r="K13"/>
      <c r="L13"/>
      <c r="M13"/>
      <c r="N13"/>
      <c r="O13"/>
      <c r="P13"/>
      <c r="Q13"/>
    </row>
    <row r="14" spans="1:17" s="371" customFormat="1">
      <c r="A14" s="37" t="s">
        <v>720</v>
      </c>
      <c r="B14" s="375">
        <v>2</v>
      </c>
      <c r="C14" s="374">
        <v>0</v>
      </c>
      <c r="D14" s="374">
        <v>0.78676964485571677</v>
      </c>
      <c r="E14" s="374">
        <v>1.3969265980055583E-2</v>
      </c>
      <c r="F14" s="374">
        <v>2.7454388732895352E-2</v>
      </c>
      <c r="G14" s="374">
        <v>5.9927478351031543E-2</v>
      </c>
      <c r="H14" s="374">
        <v>0</v>
      </c>
      <c r="I14" s="374">
        <v>0.88812077791969912</v>
      </c>
      <c r="J14"/>
      <c r="K14"/>
      <c r="L14"/>
      <c r="M14"/>
      <c r="N14"/>
      <c r="O14"/>
      <c r="P14"/>
      <c r="Q14"/>
    </row>
    <row r="15" spans="1:17" s="371" customFormat="1">
      <c r="A15" s="37" t="s">
        <v>754</v>
      </c>
      <c r="B15" s="375">
        <v>20</v>
      </c>
      <c r="C15" s="374">
        <v>0</v>
      </c>
      <c r="D15" s="374">
        <v>0.93919115324909175</v>
      </c>
      <c r="E15" s="374">
        <v>9.3946401606356342E-3</v>
      </c>
      <c r="F15" s="374">
        <v>6.4466515581150852E-2</v>
      </c>
      <c r="G15" s="374">
        <v>0.20033806579135791</v>
      </c>
      <c r="H15" s="374">
        <v>1.4354202833923916E-2</v>
      </c>
      <c r="I15" s="374">
        <v>1.2277445776161602</v>
      </c>
      <c r="J15"/>
      <c r="K15"/>
      <c r="L15"/>
      <c r="M15"/>
      <c r="N15"/>
      <c r="O15"/>
      <c r="P15"/>
      <c r="Q15"/>
    </row>
    <row r="16" spans="1:17" s="371" customFormat="1">
      <c r="A16" s="69"/>
      <c r="B16" s="368"/>
      <c r="C16" s="374"/>
      <c r="D16" s="374"/>
      <c r="E16" s="374"/>
      <c r="F16" s="374"/>
      <c r="G16" s="374"/>
      <c r="H16" s="374"/>
      <c r="I16" s="374"/>
      <c r="J16"/>
      <c r="K16"/>
      <c r="L16"/>
      <c r="M16"/>
      <c r="N16"/>
      <c r="O16"/>
      <c r="P16"/>
      <c r="Q16"/>
    </row>
    <row r="17" spans="1:17" s="371" customFormat="1" ht="16.5">
      <c r="A17" s="161" t="s">
        <v>936</v>
      </c>
      <c r="B17" s="368"/>
      <c r="C17" s="369"/>
      <c r="D17" s="369"/>
      <c r="E17" s="369"/>
      <c r="F17" s="369"/>
      <c r="G17" s="370"/>
      <c r="H17" s="370"/>
      <c r="I17" s="370"/>
      <c r="J17"/>
      <c r="K17"/>
      <c r="L17"/>
      <c r="M17"/>
      <c r="N17"/>
      <c r="O17"/>
      <c r="P17"/>
      <c r="Q17"/>
    </row>
    <row r="18" spans="1:17" s="371" customFormat="1" ht="5.25" customHeight="1">
      <c r="A18" s="207"/>
      <c r="B18" s="368"/>
      <c r="C18" s="369"/>
      <c r="D18" s="369"/>
      <c r="E18" s="369"/>
      <c r="F18" s="369"/>
      <c r="G18" s="370"/>
      <c r="H18" s="370"/>
      <c r="I18" s="370"/>
      <c r="J18"/>
      <c r="K18"/>
      <c r="L18"/>
      <c r="M18"/>
      <c r="N18"/>
      <c r="O18"/>
      <c r="P18"/>
      <c r="Q18"/>
    </row>
    <row r="19" spans="1:17" s="371" customFormat="1">
      <c r="A19" s="69" t="s">
        <v>680</v>
      </c>
      <c r="B19" s="368">
        <v>243</v>
      </c>
      <c r="C19" s="372">
        <v>2.7190109748651955E-3</v>
      </c>
      <c r="D19" s="372">
        <v>0.59440546421814533</v>
      </c>
      <c r="E19" s="372">
        <v>4.4316028615534138E-2</v>
      </c>
      <c r="F19" s="372">
        <v>5.5484611715024661E-2</v>
      </c>
      <c r="G19" s="372">
        <v>0.25402786619933471</v>
      </c>
      <c r="H19" s="372">
        <v>2.9607851144029682E-2</v>
      </c>
      <c r="I19" s="372">
        <v>0.98056083286693363</v>
      </c>
      <c r="J19"/>
      <c r="K19"/>
      <c r="L19"/>
      <c r="M19"/>
      <c r="N19"/>
      <c r="O19"/>
      <c r="P19"/>
      <c r="Q19"/>
    </row>
    <row r="20" spans="1:17" s="371" customFormat="1" ht="5.25" customHeight="1">
      <c r="A20" s="69"/>
      <c r="B20" s="368"/>
      <c r="C20" s="372"/>
      <c r="D20" s="372"/>
      <c r="E20" s="372"/>
      <c r="F20" s="372"/>
      <c r="G20" s="372"/>
      <c r="H20" s="372"/>
      <c r="I20" s="372"/>
      <c r="J20"/>
      <c r="K20"/>
      <c r="L20"/>
      <c r="M20"/>
      <c r="N20"/>
      <c r="O20"/>
      <c r="P20"/>
      <c r="Q20"/>
    </row>
    <row r="21" spans="1:17" s="371" customFormat="1">
      <c r="A21" s="37" t="s">
        <v>681</v>
      </c>
      <c r="B21" s="375">
        <v>3</v>
      </c>
      <c r="C21" s="374">
        <v>0</v>
      </c>
      <c r="D21" s="374">
        <v>0.73372063180980363</v>
      </c>
      <c r="E21" s="374">
        <v>2.255984461398473E-2</v>
      </c>
      <c r="F21" s="374">
        <v>2.9810025431044544E-2</v>
      </c>
      <c r="G21" s="374">
        <v>0.23848895266092696</v>
      </c>
      <c r="H21" s="374">
        <v>1.3164648514966985E-2</v>
      </c>
      <c r="I21" s="374">
        <v>1.0377441030307268</v>
      </c>
      <c r="J21"/>
      <c r="K21"/>
      <c r="L21"/>
      <c r="M21"/>
      <c r="N21"/>
      <c r="O21"/>
      <c r="P21"/>
      <c r="Q21"/>
    </row>
    <row r="22" spans="1:17" s="371" customFormat="1">
      <c r="A22" s="37" t="s">
        <v>682</v>
      </c>
      <c r="B22" s="375">
        <v>5</v>
      </c>
      <c r="C22" s="374">
        <v>0</v>
      </c>
      <c r="D22" s="374">
        <v>0.59952268106572171</v>
      </c>
      <c r="E22" s="374">
        <v>2.4027626403867856E-2</v>
      </c>
      <c r="F22" s="374">
        <v>4.6213670161226593E-2</v>
      </c>
      <c r="G22" s="374">
        <v>0.25573216945004884</v>
      </c>
      <c r="H22" s="374">
        <v>1.6131315755521288E-2</v>
      </c>
      <c r="I22" s="374">
        <v>0.94162746283638621</v>
      </c>
      <c r="J22"/>
      <c r="K22"/>
      <c r="L22"/>
      <c r="M22"/>
      <c r="N22"/>
      <c r="O22"/>
      <c r="P22"/>
      <c r="Q22"/>
    </row>
    <row r="23" spans="1:17" s="371" customFormat="1">
      <c r="A23" s="37" t="s">
        <v>683</v>
      </c>
      <c r="B23" s="375">
        <v>15</v>
      </c>
      <c r="C23" s="374">
        <v>2.1068827751405321E-3</v>
      </c>
      <c r="D23" s="374">
        <v>0.73083486873443215</v>
      </c>
      <c r="E23" s="374">
        <v>3.3595411670179452E-2</v>
      </c>
      <c r="F23" s="374">
        <v>9.2529596328575658E-2</v>
      </c>
      <c r="G23" s="374">
        <v>0.26825877755516114</v>
      </c>
      <c r="H23" s="374">
        <v>4.5324140373376509E-2</v>
      </c>
      <c r="I23" s="374">
        <v>1.1726496774368653</v>
      </c>
      <c r="J23"/>
      <c r="K23"/>
      <c r="L23"/>
      <c r="M23"/>
      <c r="N23"/>
      <c r="O23"/>
      <c r="P23"/>
      <c r="Q23"/>
    </row>
    <row r="24" spans="1:17" s="371" customFormat="1">
      <c r="A24" s="37" t="s">
        <v>684</v>
      </c>
      <c r="B24" s="375">
        <v>10</v>
      </c>
      <c r="C24" s="374">
        <v>1.1549536504410148E-2</v>
      </c>
      <c r="D24" s="374">
        <v>0.63071980078723933</v>
      </c>
      <c r="E24" s="374">
        <v>6.1154037291532633E-2</v>
      </c>
      <c r="F24" s="374">
        <v>5.370711057511901E-2</v>
      </c>
      <c r="G24" s="374">
        <v>0.21262944064164457</v>
      </c>
      <c r="H24" s="374">
        <v>2.5847334643861467E-2</v>
      </c>
      <c r="I24" s="374">
        <v>0.99560726044380721</v>
      </c>
      <c r="J24"/>
      <c r="K24"/>
      <c r="L24"/>
      <c r="M24"/>
      <c r="N24"/>
      <c r="O24"/>
      <c r="P24"/>
      <c r="Q24"/>
    </row>
    <row r="25" spans="1:17" s="371" customFormat="1">
      <c r="A25" s="37" t="s">
        <v>685</v>
      </c>
      <c r="B25" s="375">
        <v>11</v>
      </c>
      <c r="C25" s="374">
        <v>0</v>
      </c>
      <c r="D25" s="374">
        <v>0.61352362187652898</v>
      </c>
      <c r="E25" s="374">
        <v>2.3236193765269638E-2</v>
      </c>
      <c r="F25" s="374">
        <v>3.6454009146918424E-2</v>
      </c>
      <c r="G25" s="374">
        <v>0.1981488432798468</v>
      </c>
      <c r="H25" s="374">
        <v>1.9416799311220572E-2</v>
      </c>
      <c r="I25" s="374">
        <v>0.89077946737978442</v>
      </c>
      <c r="J25"/>
      <c r="K25"/>
      <c r="L25"/>
      <c r="M25"/>
      <c r="N25"/>
      <c r="O25"/>
      <c r="P25"/>
      <c r="Q25"/>
    </row>
    <row r="26" spans="1:17" s="371" customFormat="1">
      <c r="A26" s="37" t="s">
        <v>686</v>
      </c>
      <c r="B26" s="375">
        <v>22</v>
      </c>
      <c r="C26" s="374">
        <v>1.9093341253678619E-3</v>
      </c>
      <c r="D26" s="374">
        <v>0.5755940981151364</v>
      </c>
      <c r="E26" s="374">
        <v>5.9069632014722866E-2</v>
      </c>
      <c r="F26" s="374">
        <v>5.3551980814730074E-2</v>
      </c>
      <c r="G26" s="374">
        <v>0.24702767726971364</v>
      </c>
      <c r="H26" s="374">
        <v>3.1337043445653794E-2</v>
      </c>
      <c r="I26" s="374">
        <v>0.96848976578532453</v>
      </c>
      <c r="J26"/>
      <c r="K26"/>
      <c r="L26"/>
      <c r="M26"/>
      <c r="N26"/>
      <c r="O26"/>
      <c r="P26"/>
      <c r="Q26"/>
    </row>
    <row r="27" spans="1:17" s="371" customFormat="1">
      <c r="A27" s="37" t="s">
        <v>687</v>
      </c>
      <c r="B27" s="375">
        <v>21</v>
      </c>
      <c r="C27" s="374">
        <v>1.2525363861820175E-4</v>
      </c>
      <c r="D27" s="374">
        <v>0.55557654264107581</v>
      </c>
      <c r="E27" s="374">
        <v>2.6823105279059706E-2</v>
      </c>
      <c r="F27" s="374">
        <v>5.5251841017427278E-2</v>
      </c>
      <c r="G27" s="374">
        <v>0.25690403356792962</v>
      </c>
      <c r="H27" s="374">
        <v>2.443083943580188E-2</v>
      </c>
      <c r="I27" s="374">
        <v>0.91911161557991261</v>
      </c>
      <c r="J27"/>
      <c r="K27"/>
      <c r="L27"/>
      <c r="M27"/>
      <c r="N27"/>
      <c r="O27"/>
      <c r="P27"/>
      <c r="Q27"/>
    </row>
    <row r="28" spans="1:17" s="371" customFormat="1">
      <c r="A28" s="37" t="s">
        <v>688</v>
      </c>
      <c r="B28" s="375">
        <v>26</v>
      </c>
      <c r="C28" s="374">
        <v>1.4784855005268635E-4</v>
      </c>
      <c r="D28" s="374">
        <v>0.61713660671787551</v>
      </c>
      <c r="E28" s="374">
        <v>2.6583631995387654E-2</v>
      </c>
      <c r="F28" s="374">
        <v>4.623120394172496E-2</v>
      </c>
      <c r="G28" s="374">
        <v>0.29432020511532381</v>
      </c>
      <c r="H28" s="374">
        <v>3.1067605995082227E-2</v>
      </c>
      <c r="I28" s="374">
        <v>1.015487102315447</v>
      </c>
      <c r="J28"/>
      <c r="K28"/>
      <c r="L28"/>
      <c r="M28"/>
      <c r="N28"/>
      <c r="O28"/>
      <c r="P28"/>
      <c r="Q28"/>
    </row>
    <row r="29" spans="1:17" s="371" customFormat="1">
      <c r="A29" s="37" t="s">
        <v>689</v>
      </c>
      <c r="B29" s="375">
        <v>9</v>
      </c>
      <c r="C29" s="374">
        <v>3.4294948166252574E-3</v>
      </c>
      <c r="D29" s="374">
        <v>0.61484382897852907</v>
      </c>
      <c r="E29" s="374">
        <v>2.3898363437191008E-2</v>
      </c>
      <c r="F29" s="374">
        <v>4.8707410042231565E-2</v>
      </c>
      <c r="G29" s="374">
        <v>0.27115004960171546</v>
      </c>
      <c r="H29" s="374">
        <v>2.4900755244343376E-2</v>
      </c>
      <c r="I29" s="374">
        <v>0.9869299021206358</v>
      </c>
      <c r="J29"/>
      <c r="K29"/>
      <c r="L29"/>
      <c r="M29"/>
      <c r="N29"/>
      <c r="O29"/>
      <c r="P29"/>
      <c r="Q29"/>
    </row>
    <row r="30" spans="1:17" s="371" customFormat="1">
      <c r="A30" s="37" t="s">
        <v>690</v>
      </c>
      <c r="B30" s="375">
        <v>18</v>
      </c>
      <c r="C30" s="374">
        <v>0</v>
      </c>
      <c r="D30" s="374">
        <v>0.68552088146401646</v>
      </c>
      <c r="E30" s="374">
        <v>9.1016992033843516E-2</v>
      </c>
      <c r="F30" s="374">
        <v>7.9442053348775743E-2</v>
      </c>
      <c r="G30" s="374">
        <v>0.33492746547806279</v>
      </c>
      <c r="H30" s="374">
        <v>4.0412830261786208E-2</v>
      </c>
      <c r="I30" s="374">
        <v>1.2313202225864848</v>
      </c>
      <c r="J30"/>
      <c r="K30"/>
      <c r="L30"/>
      <c r="M30"/>
      <c r="N30"/>
      <c r="O30"/>
      <c r="P30"/>
      <c r="Q30"/>
    </row>
    <row r="31" spans="1:17" s="371" customFormat="1">
      <c r="A31" s="37" t="s">
        <v>691</v>
      </c>
      <c r="B31" s="375">
        <v>16</v>
      </c>
      <c r="C31" s="374">
        <v>5.2015090960567251E-4</v>
      </c>
      <c r="D31" s="374">
        <v>0.63582281675632768</v>
      </c>
      <c r="E31" s="374">
        <v>3.2197435571707726E-2</v>
      </c>
      <c r="F31" s="374">
        <v>6.9172830257959436E-2</v>
      </c>
      <c r="G31" s="374">
        <v>0.25334597348727145</v>
      </c>
      <c r="H31" s="374">
        <v>3.6614093035695516E-2</v>
      </c>
      <c r="I31" s="374">
        <v>1.0276733000185674</v>
      </c>
      <c r="J31"/>
      <c r="K31"/>
      <c r="L31"/>
      <c r="M31"/>
      <c r="N31"/>
      <c r="O31"/>
      <c r="P31"/>
      <c r="Q31"/>
    </row>
    <row r="32" spans="1:17" s="371" customFormat="1">
      <c r="A32" s="37" t="s">
        <v>692</v>
      </c>
      <c r="B32" s="375">
        <v>87</v>
      </c>
      <c r="C32" s="374">
        <v>5.1565241155996106E-3</v>
      </c>
      <c r="D32" s="374">
        <v>0.53441873599703205</v>
      </c>
      <c r="E32" s="374">
        <v>5.0942660845785102E-2</v>
      </c>
      <c r="F32" s="374">
        <v>4.7998769757023128E-2</v>
      </c>
      <c r="G32" s="374">
        <v>0.23591071427696342</v>
      </c>
      <c r="H32" s="374">
        <v>2.6564232447462588E-2</v>
      </c>
      <c r="I32" s="374">
        <v>0.90099163743986577</v>
      </c>
      <c r="J32"/>
      <c r="K32"/>
      <c r="L32"/>
      <c r="M32"/>
      <c r="N32"/>
      <c r="O32"/>
      <c r="P32"/>
      <c r="Q32"/>
    </row>
    <row r="33" spans="1:17" s="371" customFormat="1">
      <c r="A33" s="69"/>
      <c r="B33" s="368"/>
      <c r="C33" s="374"/>
      <c r="D33" s="374"/>
      <c r="E33" s="374"/>
      <c r="F33" s="374"/>
      <c r="G33" s="374"/>
      <c r="H33" s="374"/>
      <c r="I33" s="374"/>
      <c r="J33"/>
      <c r="K33"/>
      <c r="L33"/>
      <c r="M33"/>
      <c r="N33"/>
      <c r="O33"/>
      <c r="P33"/>
      <c r="Q33"/>
    </row>
    <row r="34" spans="1:17" s="371" customFormat="1">
      <c r="A34" s="161" t="s">
        <v>937</v>
      </c>
      <c r="B34" s="207"/>
      <c r="C34" s="207"/>
      <c r="D34" s="207"/>
      <c r="E34" s="207"/>
      <c r="F34" s="207"/>
      <c r="G34" s="370"/>
      <c r="H34" s="370"/>
      <c r="I34" s="370"/>
      <c r="J34"/>
      <c r="K34"/>
      <c r="L34"/>
      <c r="M34"/>
      <c r="N34"/>
      <c r="O34"/>
      <c r="P34"/>
      <c r="Q34"/>
    </row>
    <row r="35" spans="1:17" s="371" customFormat="1" ht="5.25" customHeight="1">
      <c r="A35" s="207"/>
      <c r="B35" s="207"/>
      <c r="C35" s="207"/>
      <c r="D35" s="207"/>
      <c r="E35" s="207"/>
      <c r="F35" s="207"/>
      <c r="G35" s="370"/>
      <c r="H35" s="370"/>
      <c r="I35" s="370"/>
      <c r="J35"/>
      <c r="K35"/>
      <c r="L35"/>
      <c r="M35"/>
      <c r="N35"/>
      <c r="O35"/>
      <c r="P35"/>
      <c r="Q35"/>
    </row>
    <row r="36" spans="1:17" s="371" customFormat="1">
      <c r="A36" s="69" t="s">
        <v>679</v>
      </c>
      <c r="B36" s="368">
        <v>243</v>
      </c>
      <c r="C36" s="372">
        <v>2.7190109748651955E-3</v>
      </c>
      <c r="D36" s="372">
        <v>0.59440546421814566</v>
      </c>
      <c r="E36" s="372">
        <v>4.4316028615534124E-2</v>
      </c>
      <c r="F36" s="372">
        <v>5.5484611715024661E-2</v>
      </c>
      <c r="G36" s="372">
        <v>0.25402786619933471</v>
      </c>
      <c r="H36" s="372">
        <v>2.9607851144029682E-2</v>
      </c>
      <c r="I36" s="372">
        <v>0.98056083286693407</v>
      </c>
      <c r="J36"/>
      <c r="K36"/>
      <c r="L36"/>
      <c r="M36"/>
      <c r="N36"/>
      <c r="O36"/>
      <c r="P36"/>
      <c r="Q36"/>
    </row>
    <row r="37" spans="1:17" s="371" customFormat="1" ht="5.25" customHeight="1">
      <c r="A37" s="69"/>
      <c r="B37" s="368"/>
      <c r="C37" s="372"/>
      <c r="D37" s="372"/>
      <c r="E37" s="372"/>
      <c r="F37" s="372"/>
      <c r="G37" s="372"/>
      <c r="H37" s="372"/>
      <c r="I37" s="372"/>
      <c r="J37"/>
      <c r="K37"/>
      <c r="L37"/>
      <c r="M37"/>
      <c r="N37"/>
      <c r="O37"/>
      <c r="P37"/>
      <c r="Q37"/>
    </row>
    <row r="38" spans="1:17" s="371" customFormat="1">
      <c r="A38" s="37" t="s">
        <v>955</v>
      </c>
      <c r="B38" s="375">
        <v>35</v>
      </c>
      <c r="C38" s="374">
        <v>1.8827992412898094E-3</v>
      </c>
      <c r="D38" s="374">
        <v>0.81628341636365243</v>
      </c>
      <c r="E38" s="374">
        <v>2.9299388372576916E-2</v>
      </c>
      <c r="F38" s="374">
        <v>5.7921957112371733E-2</v>
      </c>
      <c r="G38" s="374">
        <v>0.22041097114580724</v>
      </c>
      <c r="H38" s="374">
        <v>2.0324469748675824E-2</v>
      </c>
      <c r="I38" s="374">
        <v>1.146123001984374</v>
      </c>
      <c r="J38"/>
      <c r="K38"/>
      <c r="L38"/>
      <c r="M38"/>
      <c r="N38"/>
      <c r="O38"/>
      <c r="P38"/>
      <c r="Q38"/>
    </row>
    <row r="39" spans="1:17" s="371" customFormat="1">
      <c r="A39" s="37" t="s">
        <v>939</v>
      </c>
      <c r="B39" s="375">
        <v>48</v>
      </c>
      <c r="C39" s="374">
        <v>4.04593902086292E-3</v>
      </c>
      <c r="D39" s="374">
        <v>0.62586838225474006</v>
      </c>
      <c r="E39" s="374">
        <v>2.1883341337666725E-2</v>
      </c>
      <c r="F39" s="374">
        <v>5.2845707250221065E-2</v>
      </c>
      <c r="G39" s="374">
        <v>0.27548682477032072</v>
      </c>
      <c r="H39" s="374">
        <v>1.6978102330640243E-2</v>
      </c>
      <c r="I39" s="374">
        <v>0.9971082969644518</v>
      </c>
      <c r="J39"/>
      <c r="K39"/>
      <c r="L39"/>
      <c r="M39"/>
      <c r="N39"/>
      <c r="O39"/>
      <c r="P39"/>
      <c r="Q39"/>
    </row>
    <row r="40" spans="1:17" s="371" customFormat="1">
      <c r="A40" s="37" t="s">
        <v>940</v>
      </c>
      <c r="B40" s="375">
        <v>44</v>
      </c>
      <c r="C40" s="374">
        <v>1.2442502540889992E-4</v>
      </c>
      <c r="D40" s="374">
        <v>0.54432487615220104</v>
      </c>
      <c r="E40" s="374">
        <v>4.9467776774561469E-2</v>
      </c>
      <c r="F40" s="374">
        <v>5.1907386793771611E-2</v>
      </c>
      <c r="G40" s="374">
        <v>0.26484897598787882</v>
      </c>
      <c r="H40" s="374">
        <v>2.4025727390135632E-2</v>
      </c>
      <c r="I40" s="374">
        <v>0.93469916812395759</v>
      </c>
      <c r="J40"/>
      <c r="K40"/>
      <c r="L40"/>
      <c r="M40"/>
      <c r="N40"/>
      <c r="O40"/>
      <c r="P40"/>
      <c r="Q40"/>
    </row>
    <row r="41" spans="1:17" s="371" customFormat="1">
      <c r="A41" s="37" t="s">
        <v>941</v>
      </c>
      <c r="B41" s="375">
        <v>23</v>
      </c>
      <c r="C41" s="374">
        <v>0</v>
      </c>
      <c r="D41" s="374">
        <v>0.45448675340165828</v>
      </c>
      <c r="E41" s="374">
        <v>5.5401293748864787E-2</v>
      </c>
      <c r="F41" s="374">
        <v>5.6686440682335922E-2</v>
      </c>
      <c r="G41" s="374">
        <v>0.27518160750021842</v>
      </c>
      <c r="H41" s="374">
        <v>3.8469587278871106E-2</v>
      </c>
      <c r="I41" s="374">
        <v>0.88022568261194845</v>
      </c>
      <c r="J41"/>
      <c r="K41"/>
      <c r="L41"/>
      <c r="M41"/>
      <c r="N41"/>
      <c r="O41"/>
      <c r="P41"/>
      <c r="Q41"/>
    </row>
    <row r="42" spans="1:17" s="371" customFormat="1">
      <c r="A42" s="37" t="s">
        <v>942</v>
      </c>
      <c r="B42" s="375">
        <v>33</v>
      </c>
      <c r="C42" s="374">
        <v>9.1628433117942336E-4</v>
      </c>
      <c r="D42" s="374">
        <v>0.46708919136675325</v>
      </c>
      <c r="E42" s="374">
        <v>1.8586055261724025E-2</v>
      </c>
      <c r="F42" s="374">
        <v>4.3753719836334942E-2</v>
      </c>
      <c r="G42" s="374">
        <v>0.25581900557584764</v>
      </c>
      <c r="H42" s="374">
        <v>2.5817683196178668E-2</v>
      </c>
      <c r="I42" s="374">
        <v>0.8119819395680179</v>
      </c>
      <c r="J42"/>
      <c r="K42"/>
      <c r="L42"/>
      <c r="M42"/>
      <c r="N42"/>
      <c r="O42"/>
      <c r="P42"/>
      <c r="Q42"/>
    </row>
    <row r="43" spans="1:17" s="371" customFormat="1">
      <c r="A43" s="37" t="s">
        <v>943</v>
      </c>
      <c r="B43" s="375">
        <v>49</v>
      </c>
      <c r="C43" s="374">
        <v>1.3992322812310858E-3</v>
      </c>
      <c r="D43" s="374">
        <v>0.59191782559140949</v>
      </c>
      <c r="E43" s="374">
        <v>2.877024536844509E-2</v>
      </c>
      <c r="F43" s="374">
        <v>4.6562133744147624E-2</v>
      </c>
      <c r="G43" s="374">
        <v>0.2442722324258976</v>
      </c>
      <c r="H43" s="374">
        <v>3.0692006862582392E-2</v>
      </c>
      <c r="I43" s="374">
        <v>0.9436136762737134</v>
      </c>
      <c r="J43"/>
      <c r="K43"/>
      <c r="L43"/>
      <c r="M43"/>
      <c r="N43"/>
      <c r="O43"/>
      <c r="P43"/>
      <c r="Q43"/>
    </row>
    <row r="44" spans="1:17" s="371" customFormat="1">
      <c r="A44" s="37" t="s">
        <v>944</v>
      </c>
      <c r="B44" s="375">
        <v>11</v>
      </c>
      <c r="C44" s="374">
        <v>9.6426801765716191E-3</v>
      </c>
      <c r="D44" s="374">
        <v>0.77498953039309115</v>
      </c>
      <c r="E44" s="374">
        <v>0.1009842706775419</v>
      </c>
      <c r="F44" s="374">
        <v>8.6246786244759094E-2</v>
      </c>
      <c r="G44" s="374">
        <v>0.24908334887983735</v>
      </c>
      <c r="H44" s="374">
        <v>3.7088141642516358E-2</v>
      </c>
      <c r="I44" s="374">
        <v>1.2580347580143174</v>
      </c>
      <c r="J44"/>
      <c r="K44"/>
      <c r="L44"/>
      <c r="M44"/>
      <c r="N44"/>
      <c r="O44"/>
      <c r="P44"/>
      <c r="Q44"/>
    </row>
    <row r="45" spans="1:17" s="371" customFormat="1">
      <c r="A45" s="376"/>
      <c r="B45" s="376"/>
      <c r="C45" s="376"/>
      <c r="D45" s="376"/>
      <c r="E45" s="376"/>
      <c r="F45" s="376"/>
      <c r="G45" s="376"/>
      <c r="H45" s="376"/>
      <c r="I45" s="376"/>
      <c r="J45"/>
      <c r="K45"/>
      <c r="L45"/>
      <c r="M45"/>
      <c r="N45"/>
      <c r="O45"/>
      <c r="P45"/>
      <c r="Q45"/>
    </row>
    <row r="46" spans="1:17" s="371" customFormat="1" ht="16.5">
      <c r="A46" s="161" t="s">
        <v>945</v>
      </c>
      <c r="B46" s="207"/>
      <c r="C46" s="207"/>
      <c r="D46" s="207"/>
      <c r="E46" s="207"/>
      <c r="F46" s="207"/>
      <c r="G46" s="370"/>
      <c r="H46" s="370"/>
      <c r="I46" s="370"/>
      <c r="J46"/>
      <c r="K46"/>
      <c r="L46"/>
      <c r="M46"/>
      <c r="N46"/>
      <c r="O46"/>
      <c r="P46"/>
      <c r="Q46"/>
    </row>
    <row r="47" spans="1:17" s="371" customFormat="1" ht="5.25" customHeight="1">
      <c r="A47" s="207"/>
      <c r="B47" s="207"/>
      <c r="C47" s="207"/>
      <c r="D47" s="207"/>
      <c r="E47" s="207"/>
      <c r="F47" s="207"/>
      <c r="G47" s="370"/>
      <c r="H47" s="370"/>
      <c r="I47" s="370"/>
      <c r="J47"/>
      <c r="K47"/>
      <c r="L47"/>
      <c r="M47"/>
      <c r="N47"/>
      <c r="O47"/>
      <c r="P47"/>
      <c r="Q47"/>
    </row>
    <row r="48" spans="1:17" s="371" customFormat="1">
      <c r="A48" s="69" t="s">
        <v>679</v>
      </c>
      <c r="B48" s="377">
        <v>243</v>
      </c>
      <c r="C48" s="372">
        <v>2.7190109748651946E-3</v>
      </c>
      <c r="D48" s="372">
        <v>0.59440546421814533</v>
      </c>
      <c r="E48" s="372">
        <v>4.4316028615534131E-2</v>
      </c>
      <c r="F48" s="372">
        <v>5.5484611715024695E-2</v>
      </c>
      <c r="G48" s="372">
        <v>0.25402786619933487</v>
      </c>
      <c r="H48" s="372">
        <v>2.9607851144029692E-2</v>
      </c>
      <c r="I48" s="372">
        <v>0.98056083286693385</v>
      </c>
      <c r="J48"/>
      <c r="K48"/>
      <c r="L48"/>
      <c r="M48"/>
      <c r="N48"/>
      <c r="O48"/>
      <c r="P48"/>
      <c r="Q48"/>
    </row>
    <row r="49" spans="1:17" s="371" customFormat="1" ht="5.25" customHeight="1">
      <c r="A49" s="69"/>
      <c r="B49" s="377"/>
      <c r="C49" s="372"/>
      <c r="D49" s="372"/>
      <c r="E49" s="372"/>
      <c r="F49" s="372"/>
      <c r="G49" s="372"/>
      <c r="H49" s="372"/>
      <c r="I49" s="372"/>
      <c r="J49"/>
      <c r="K49"/>
      <c r="L49"/>
      <c r="M49"/>
      <c r="N49"/>
      <c r="O49"/>
      <c r="P49"/>
      <c r="Q49"/>
    </row>
    <row r="50" spans="1:17" s="378" customFormat="1">
      <c r="A50" s="37" t="s">
        <v>956</v>
      </c>
      <c r="B50" s="368"/>
      <c r="C50" s="372"/>
      <c r="D50" s="372"/>
      <c r="E50" s="372"/>
      <c r="F50" s="372"/>
      <c r="G50" s="372"/>
      <c r="H50" s="372"/>
      <c r="I50" s="372"/>
      <c r="J50"/>
      <c r="K50"/>
      <c r="L50"/>
      <c r="M50"/>
      <c r="N50"/>
      <c r="O50"/>
      <c r="P50"/>
      <c r="Q50"/>
    </row>
    <row r="51" spans="1:17" s="371" customFormat="1">
      <c r="A51" s="379" t="s">
        <v>947</v>
      </c>
      <c r="B51" s="375">
        <v>37</v>
      </c>
      <c r="C51" s="374">
        <v>1.5958565849514595E-3</v>
      </c>
      <c r="D51" s="374">
        <v>0.26500168338639501</v>
      </c>
      <c r="E51" s="374">
        <v>1.6307754595070514E-2</v>
      </c>
      <c r="F51" s="374">
        <v>3.2442118433241421E-2</v>
      </c>
      <c r="G51" s="374">
        <v>0.23165536078281623</v>
      </c>
      <c r="H51" s="374">
        <v>2.1841917014292729E-2</v>
      </c>
      <c r="I51" s="374">
        <v>0.56884469079676736</v>
      </c>
      <c r="J51"/>
      <c r="K51"/>
      <c r="L51"/>
      <c r="M51"/>
      <c r="N51"/>
      <c r="O51"/>
      <c r="P51"/>
      <c r="Q51"/>
    </row>
    <row r="52" spans="1:17" s="371" customFormat="1">
      <c r="A52" s="379" t="s">
        <v>948</v>
      </c>
      <c r="B52" s="375">
        <v>166</v>
      </c>
      <c r="C52" s="374">
        <v>9.0126792318053015E-4</v>
      </c>
      <c r="D52" s="374">
        <v>0.60841105002819773</v>
      </c>
      <c r="E52" s="374">
        <v>3.6342393619003203E-2</v>
      </c>
      <c r="F52" s="374">
        <v>5.5350404681074578E-2</v>
      </c>
      <c r="G52" s="374">
        <v>0.27029333860306942</v>
      </c>
      <c r="H52" s="374">
        <v>2.9908641740340473E-2</v>
      </c>
      <c r="I52" s="374">
        <v>1.0012070965948658</v>
      </c>
      <c r="J52"/>
      <c r="K52"/>
      <c r="L52"/>
      <c r="M52"/>
      <c r="N52"/>
      <c r="O52"/>
      <c r="P52"/>
      <c r="Q52"/>
    </row>
    <row r="53" spans="1:17" s="371" customFormat="1">
      <c r="A53" s="379" t="s">
        <v>949</v>
      </c>
      <c r="B53" s="375">
        <v>39</v>
      </c>
      <c r="C53" s="374">
        <v>1.1691872208150921E-2</v>
      </c>
      <c r="D53" s="374">
        <v>0.85398015472114708</v>
      </c>
      <c r="E53" s="374">
        <v>8.4702049836984886E-2</v>
      </c>
      <c r="F53" s="374">
        <v>7.7338617666725201E-2</v>
      </c>
      <c r="G53" s="374">
        <v>0.20737904905125992</v>
      </c>
      <c r="H53" s="374">
        <v>3.5667272048903E-2</v>
      </c>
      <c r="I53" s="374">
        <v>1.2707590155331712</v>
      </c>
      <c r="J53"/>
      <c r="K53"/>
      <c r="L53"/>
      <c r="M53"/>
      <c r="N53"/>
      <c r="O53"/>
      <c r="P53"/>
      <c r="Q53"/>
    </row>
    <row r="54" spans="1:17" s="371" customFormat="1">
      <c r="A54" s="379" t="s">
        <v>950</v>
      </c>
      <c r="B54" s="375">
        <v>1</v>
      </c>
      <c r="C54" s="374">
        <v>0</v>
      </c>
      <c r="D54" s="374">
        <v>0.28797808697990168</v>
      </c>
      <c r="E54" s="374">
        <v>1.0944242790885255</v>
      </c>
      <c r="F54" s="374">
        <v>9.0424816831350396E-2</v>
      </c>
      <c r="G54" s="374">
        <v>0.13983834106338636</v>
      </c>
      <c r="H54" s="374">
        <v>3.1861262351280492E-2</v>
      </c>
      <c r="I54" s="374">
        <v>1.6445267863144444</v>
      </c>
      <c r="J54"/>
      <c r="K54"/>
      <c r="L54"/>
      <c r="M54"/>
      <c r="N54"/>
      <c r="O54"/>
      <c r="P54"/>
      <c r="Q54"/>
    </row>
    <row r="55" spans="1:17" s="371" customFormat="1">
      <c r="A55" s="45"/>
      <c r="B55" s="45"/>
      <c r="C55" s="45"/>
      <c r="D55" s="45"/>
      <c r="E55" s="45"/>
      <c r="F55" s="45"/>
      <c r="G55" s="45"/>
      <c r="H55" s="45"/>
      <c r="I55" s="45"/>
      <c r="J55"/>
      <c r="K55"/>
      <c r="L55"/>
      <c r="M55"/>
      <c r="N55"/>
      <c r="O55"/>
      <c r="P55"/>
      <c r="Q55"/>
    </row>
    <row r="56" spans="1:17" s="382" customFormat="1">
      <c r="A56" s="41" t="s">
        <v>693</v>
      </c>
      <c r="B56" s="380"/>
      <c r="C56" s="381"/>
      <c r="D56" s="381"/>
      <c r="E56" s="381"/>
      <c r="F56" s="381"/>
      <c r="G56" s="381"/>
      <c r="H56" s="381"/>
      <c r="I56" s="381"/>
      <c r="J56"/>
      <c r="K56"/>
      <c r="L56"/>
      <c r="M56"/>
      <c r="N56"/>
      <c r="O56"/>
      <c r="P56"/>
      <c r="Q56"/>
    </row>
    <row r="57" spans="1:17" s="382" customFormat="1">
      <c r="A57" s="41"/>
      <c r="B57" s="383"/>
      <c r="C57" s="381"/>
      <c r="D57" s="381"/>
      <c r="E57" s="381"/>
      <c r="F57" s="381"/>
      <c r="G57" s="381"/>
      <c r="H57" s="381"/>
      <c r="I57" s="381"/>
      <c r="J57"/>
      <c r="K57"/>
      <c r="L57"/>
      <c r="M57"/>
      <c r="N57"/>
      <c r="O57"/>
      <c r="P57"/>
      <c r="Q57"/>
    </row>
    <row r="58" spans="1:17" s="382" customFormat="1">
      <c r="A58" s="41" t="s">
        <v>664</v>
      </c>
      <c r="B58" s="384"/>
      <c r="C58" s="381"/>
      <c r="D58" s="381"/>
      <c r="E58" s="381"/>
      <c r="F58" s="381"/>
      <c r="G58" s="381"/>
      <c r="H58" s="381"/>
      <c r="I58" s="381"/>
      <c r="J58"/>
      <c r="K58"/>
      <c r="L58"/>
      <c r="M58"/>
      <c r="N58"/>
      <c r="O58"/>
      <c r="P58"/>
      <c r="Q58"/>
    </row>
    <row r="59" spans="1:17" s="382" customFormat="1">
      <c r="A59" s="41" t="s">
        <v>921</v>
      </c>
      <c r="B59" s="384"/>
      <c r="C59" s="381"/>
      <c r="D59" s="381"/>
      <c r="E59" s="381"/>
      <c r="F59" s="381"/>
      <c r="G59" s="381"/>
      <c r="H59" s="381"/>
      <c r="I59" s="381"/>
      <c r="J59"/>
      <c r="K59"/>
      <c r="L59"/>
      <c r="M59"/>
      <c r="N59"/>
      <c r="O59"/>
      <c r="P59"/>
      <c r="Q59"/>
    </row>
    <row r="60" spans="1:17" s="382" customFormat="1">
      <c r="A60" s="29" t="s">
        <v>951</v>
      </c>
      <c r="B60" s="384"/>
      <c r="C60" s="381"/>
      <c r="D60" s="381"/>
      <c r="E60" s="381"/>
      <c r="F60" s="381"/>
      <c r="G60" s="381"/>
      <c r="H60" s="381"/>
      <c r="I60" s="381"/>
      <c r="J60"/>
      <c r="K60"/>
      <c r="L60"/>
      <c r="M60"/>
      <c r="N60"/>
      <c r="O60"/>
      <c r="P60"/>
      <c r="Q60"/>
    </row>
    <row r="61" spans="1:17">
      <c r="A61" s="148" t="s">
        <v>957</v>
      </c>
    </row>
  </sheetData>
  <sheetProtection algorithmName="SHA-512" hashValue="LtZqkc9Lc9dDYS+bFdbzoF+zoJZV86yMrnzPWpH3WTyoGuyM1Cj7KOnUXEsbeTZFTow0ZUjYrs8pvvmj3iu7ww==" saltValue="d/uigLUkFi50+pzm6tTiLQ==" spinCount="100000" sheet="1" objects="1" scenarios="1"/>
  <pageMargins left="0.70866141732283472" right="0.70866141732283472" top="0.78740157480314965" bottom="0.78740157480314965" header="0.31496062992125984" footer="0.31496062992125984"/>
  <pageSetup paperSize="9" scale="61"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workbookViewId="0">
      <selection activeCell="A2" sqref="A2"/>
    </sheetView>
  </sheetViews>
  <sheetFormatPr baseColWidth="10" defaultRowHeight="15"/>
  <cols>
    <col min="1" max="1" width="31.85546875" style="386" customWidth="1"/>
    <col min="2" max="2" width="7.85546875" style="386" customWidth="1"/>
    <col min="3" max="4" width="13.5703125" style="386" customWidth="1"/>
    <col min="5" max="5" width="15.28515625" style="386" customWidth="1"/>
    <col min="6" max="9" width="13.5703125" style="386" customWidth="1"/>
    <col min="10" max="10" width="1.42578125" style="386" customWidth="1"/>
    <col min="11" max="11" width="13.5703125" style="386" customWidth="1"/>
    <col min="12" max="12" width="11.42578125" style="139"/>
    <col min="13" max="13" width="11.42578125" style="139" customWidth="1"/>
    <col min="14" max="16384" width="11.42578125" style="139"/>
  </cols>
  <sheetData>
    <row r="1" spans="1:11" ht="15.75">
      <c r="A1" s="385" t="s">
        <v>958</v>
      </c>
      <c r="B1" s="139"/>
      <c r="K1"/>
    </row>
    <row r="2" spans="1:11" ht="18.75">
      <c r="A2" s="2" t="s">
        <v>959</v>
      </c>
      <c r="B2" s="2"/>
    </row>
    <row r="3" spans="1:11" s="388" customFormat="1" ht="19.5">
      <c r="A3" s="276" t="s">
        <v>960</v>
      </c>
      <c r="B3" s="349"/>
      <c r="C3" s="387"/>
      <c r="D3" s="387"/>
      <c r="E3" s="387"/>
      <c r="F3" s="387"/>
      <c r="G3" s="387"/>
      <c r="H3" s="387"/>
      <c r="I3" s="387"/>
      <c r="J3" s="387"/>
      <c r="K3" s="387"/>
    </row>
    <row r="4" spans="1:11" ht="16.5">
      <c r="A4" s="389" t="s">
        <v>961</v>
      </c>
      <c r="B4" s="45"/>
      <c r="C4" s="564" t="s">
        <v>962</v>
      </c>
      <c r="D4" s="564"/>
      <c r="E4" s="564" t="s">
        <v>963</v>
      </c>
      <c r="F4" s="564"/>
      <c r="G4" s="564"/>
      <c r="H4" s="564"/>
      <c r="I4" s="564"/>
      <c r="J4" s="390"/>
      <c r="K4" s="45" t="s">
        <v>964</v>
      </c>
    </row>
    <row r="5" spans="1:11" ht="30">
      <c r="A5" s="45"/>
      <c r="B5" s="45"/>
      <c r="C5" s="45" t="s">
        <v>965</v>
      </c>
      <c r="D5" s="45" t="s">
        <v>966</v>
      </c>
      <c r="E5" s="45" t="s">
        <v>967</v>
      </c>
      <c r="F5" s="45" t="s">
        <v>968</v>
      </c>
      <c r="G5" s="45" t="s">
        <v>969</v>
      </c>
      <c r="H5" s="45" t="s">
        <v>970</v>
      </c>
      <c r="I5" s="45" t="s">
        <v>971</v>
      </c>
      <c r="J5" s="45"/>
      <c r="K5" s="45"/>
    </row>
    <row r="6" spans="1:11" s="394" customFormat="1" ht="15.75">
      <c r="A6" s="391" t="s">
        <v>679</v>
      </c>
      <c r="B6" s="391"/>
      <c r="C6" s="392">
        <f>C9+C11+C13+C15+C17+C19</f>
        <v>910117.45400000003</v>
      </c>
      <c r="D6" s="392">
        <f t="shared" ref="D6:I6" si="0">D9+D11+D13+D15+D17+D19</f>
        <v>318237.48500000004</v>
      </c>
      <c r="E6" s="392">
        <f t="shared" si="0"/>
        <v>789997.80499999993</v>
      </c>
      <c r="F6" s="392">
        <f t="shared" si="0"/>
        <v>11661.374999999998</v>
      </c>
      <c r="G6" s="392">
        <f t="shared" si="0"/>
        <v>16438.777000000002</v>
      </c>
      <c r="H6" s="392">
        <f t="shared" si="0"/>
        <v>9833.9719999999998</v>
      </c>
      <c r="I6" s="392">
        <f t="shared" si="0"/>
        <v>8424.2819999999992</v>
      </c>
      <c r="J6" s="393"/>
      <c r="K6" s="392">
        <f>K9+K11+K13+K15+K17+K19</f>
        <v>2064711.15</v>
      </c>
    </row>
    <row r="7" spans="1:11" s="394" customFormat="1">
      <c r="A7" s="18"/>
      <c r="B7" s="395" t="s">
        <v>972</v>
      </c>
      <c r="C7" s="396">
        <f t="shared" ref="C7:I7" si="1">C6/$K6*100</f>
        <v>44.079650269724176</v>
      </c>
      <c r="D7" s="396">
        <f t="shared" si="1"/>
        <v>15.413172200866937</v>
      </c>
      <c r="E7" s="396">
        <f t="shared" si="1"/>
        <v>38.261904334657174</v>
      </c>
      <c r="F7" s="396">
        <f t="shared" si="1"/>
        <v>0.56479449922087155</v>
      </c>
      <c r="G7" s="396">
        <f t="shared" si="1"/>
        <v>0.7961780513463107</v>
      </c>
      <c r="H7" s="396">
        <f t="shared" si="1"/>
        <v>0.47628802702014761</v>
      </c>
      <c r="I7" s="396">
        <f t="shared" si="1"/>
        <v>0.40801261716439124</v>
      </c>
      <c r="J7" s="397"/>
      <c r="K7" s="396">
        <f>K6/$K6*100</f>
        <v>100</v>
      </c>
    </row>
    <row r="8" spans="1:11" s="394" customFormat="1" ht="8.25" customHeight="1">
      <c r="A8" s="18"/>
      <c r="B8" s="18"/>
      <c r="C8" s="398"/>
      <c r="D8" s="398"/>
      <c r="E8" s="398"/>
      <c r="F8" s="398"/>
      <c r="G8" s="398"/>
      <c r="H8" s="398"/>
      <c r="I8" s="398"/>
      <c r="J8" s="399"/>
      <c r="K8" s="398"/>
    </row>
    <row r="9" spans="1:11" s="394" customFormat="1">
      <c r="A9" s="18" t="s">
        <v>716</v>
      </c>
      <c r="B9" s="18"/>
      <c r="C9" s="400">
        <v>155843.56899999999</v>
      </c>
      <c r="D9" s="400">
        <v>51668.873999999996</v>
      </c>
      <c r="E9" s="400">
        <v>180250.315</v>
      </c>
      <c r="F9" s="400">
        <v>7164.058</v>
      </c>
      <c r="G9" s="400">
        <v>12429.26</v>
      </c>
      <c r="H9" s="400">
        <v>4510.915</v>
      </c>
      <c r="I9" s="400">
        <v>1456.69</v>
      </c>
      <c r="J9" s="401"/>
      <c r="K9" s="400">
        <f>SUM(C9:I9)</f>
        <v>413323.68099999998</v>
      </c>
    </row>
    <row r="10" spans="1:11" s="394" customFormat="1">
      <c r="A10" s="18"/>
      <c r="B10" s="395" t="s">
        <v>972</v>
      </c>
      <c r="C10" s="396">
        <v>37.704969776459528</v>
      </c>
      <c r="D10" s="396">
        <v>12.500825956788089</v>
      </c>
      <c r="E10" s="396">
        <v>43.609965575623526</v>
      </c>
      <c r="F10" s="396">
        <v>1.7332803149984528</v>
      </c>
      <c r="G10" s="396">
        <v>3.0071492564685642</v>
      </c>
      <c r="H10" s="396">
        <v>1.0913758894932517</v>
      </c>
      <c r="I10" s="396">
        <v>0.35243323016858552</v>
      </c>
      <c r="J10" s="397"/>
      <c r="K10" s="396">
        <f t="shared" ref="K10" si="2">K9/$K9*100</f>
        <v>100</v>
      </c>
    </row>
    <row r="11" spans="1:11" s="394" customFormat="1">
      <c r="A11" s="18" t="s">
        <v>717</v>
      </c>
      <c r="B11" s="18"/>
      <c r="C11" s="400">
        <v>164217.269</v>
      </c>
      <c r="D11" s="400">
        <v>96813.668000000005</v>
      </c>
      <c r="E11" s="400">
        <v>138697.28099999999</v>
      </c>
      <c r="F11" s="400">
        <v>1937.491</v>
      </c>
      <c r="G11" s="400">
        <v>1839.0940000000001</v>
      </c>
      <c r="H11" s="400">
        <v>2500.7579999999998</v>
      </c>
      <c r="I11" s="400">
        <v>2395.2639999999997</v>
      </c>
      <c r="J11" s="401"/>
      <c r="K11" s="400">
        <f>SUM(C11:I11)</f>
        <v>408400.82499999995</v>
      </c>
    </row>
    <row r="12" spans="1:11" s="394" customFormat="1">
      <c r="A12" s="18"/>
      <c r="B12" s="395" t="s">
        <v>972</v>
      </c>
      <c r="C12" s="396">
        <v>40.209827930685506</v>
      </c>
      <c r="D12" s="396">
        <v>23.705551525269328</v>
      </c>
      <c r="E12" s="396">
        <v>33.961067781878256</v>
      </c>
      <c r="F12" s="396">
        <v>0.47440917877675698</v>
      </c>
      <c r="G12" s="396">
        <v>0.450315936555711</v>
      </c>
      <c r="H12" s="396">
        <v>0.612329321322992</v>
      </c>
      <c r="I12" s="396">
        <v>0.58649832551146286</v>
      </c>
      <c r="J12" s="397"/>
      <c r="K12" s="396">
        <f t="shared" ref="K12" si="3">K11/$K11*100</f>
        <v>100</v>
      </c>
    </row>
    <row r="13" spans="1:11" s="394" customFormat="1">
      <c r="A13" s="18" t="s">
        <v>752</v>
      </c>
      <c r="B13" s="18"/>
      <c r="C13" s="400">
        <v>283769.64</v>
      </c>
      <c r="D13" s="400">
        <v>80459.157999999996</v>
      </c>
      <c r="E13" s="400">
        <v>212702.68999999997</v>
      </c>
      <c r="F13" s="400">
        <v>1651.9780000000001</v>
      </c>
      <c r="G13" s="400">
        <v>465.45699999999999</v>
      </c>
      <c r="H13" s="400">
        <v>404.37099999999998</v>
      </c>
      <c r="I13" s="400">
        <v>1793.5649999999998</v>
      </c>
      <c r="J13" s="401"/>
      <c r="K13" s="400">
        <f>SUM(C13:I13)</f>
        <v>581246.85900000005</v>
      </c>
    </row>
    <row r="14" spans="1:11" s="394" customFormat="1">
      <c r="A14" s="18"/>
      <c r="B14" s="395" t="s">
        <v>972</v>
      </c>
      <c r="C14" s="396">
        <v>48.820847047364431</v>
      </c>
      <c r="D14" s="396">
        <v>13.842510588087324</v>
      </c>
      <c r="E14" s="396">
        <v>36.594208933178933</v>
      </c>
      <c r="F14" s="396">
        <v>0.2842128046665281</v>
      </c>
      <c r="G14" s="396">
        <v>8.0079056392801926E-2</v>
      </c>
      <c r="H14" s="396">
        <v>6.9569580246110194E-2</v>
      </c>
      <c r="I14" s="396">
        <v>0.30857199006386365</v>
      </c>
      <c r="J14" s="397"/>
      <c r="K14" s="396">
        <f t="shared" ref="K14" si="4">K13/$K13*100</f>
        <v>100</v>
      </c>
    </row>
    <row r="15" spans="1:11" s="394" customFormat="1">
      <c r="A15" s="18" t="s">
        <v>788</v>
      </c>
      <c r="B15" s="18"/>
      <c r="C15" s="400">
        <v>283767.30200000003</v>
      </c>
      <c r="D15" s="400">
        <v>80010.512000000002</v>
      </c>
      <c r="E15" s="400">
        <v>231521.84</v>
      </c>
      <c r="F15" s="400">
        <v>577.29499999999996</v>
      </c>
      <c r="G15" s="400">
        <v>1127.779</v>
      </c>
      <c r="H15" s="400">
        <v>2191.4110000000001</v>
      </c>
      <c r="I15" s="400">
        <v>2469.7269999999999</v>
      </c>
      <c r="J15" s="401"/>
      <c r="K15" s="400">
        <f>SUM(C15:I15)</f>
        <v>601665.86599999992</v>
      </c>
    </row>
    <row r="16" spans="1:11" s="394" customFormat="1">
      <c r="A16" s="18"/>
      <c r="B16" s="395" t="s">
        <v>972</v>
      </c>
      <c r="C16" s="396">
        <v>47.163603261482024</v>
      </c>
      <c r="D16" s="396">
        <v>13.298163735284929</v>
      </c>
      <c r="E16" s="396">
        <v>38.480135417886586</v>
      </c>
      <c r="F16" s="396">
        <v>9.5949435163735886E-2</v>
      </c>
      <c r="G16" s="396">
        <v>0.18744274251383244</v>
      </c>
      <c r="H16" s="396">
        <v>0.36422391959327144</v>
      </c>
      <c r="I16" s="396">
        <v>0.41048148807564233</v>
      </c>
      <c r="J16" s="397"/>
      <c r="K16" s="396">
        <f t="shared" ref="K16" si="5">K15/$K15*100</f>
        <v>100</v>
      </c>
    </row>
    <row r="17" spans="1:11" s="394" customFormat="1">
      <c r="A17" s="18" t="s">
        <v>720</v>
      </c>
      <c r="B17" s="18"/>
      <c r="C17" s="400">
        <v>7243.2709999999997</v>
      </c>
      <c r="D17" s="400">
        <v>2228.2809999999999</v>
      </c>
      <c r="E17" s="400">
        <v>8395.4969999999994</v>
      </c>
      <c r="F17" s="400">
        <v>330.553</v>
      </c>
      <c r="G17" s="400">
        <v>577.18700000000001</v>
      </c>
      <c r="H17" s="400">
        <v>183.77500000000001</v>
      </c>
      <c r="I17" s="400">
        <v>75.215999999999994</v>
      </c>
      <c r="J17" s="401"/>
      <c r="K17" s="400">
        <f>SUM(C17:I17)</f>
        <v>19033.780000000002</v>
      </c>
    </row>
    <row r="18" spans="1:11" s="394" customFormat="1">
      <c r="A18" s="18"/>
      <c r="B18" s="395" t="s">
        <v>972</v>
      </c>
      <c r="C18" s="396">
        <v>38.054821480546686</v>
      </c>
      <c r="D18" s="396">
        <v>11.706980957014316</v>
      </c>
      <c r="E18" s="396">
        <v>44.108406212533708</v>
      </c>
      <c r="F18" s="396">
        <v>1.7366650239731676</v>
      </c>
      <c r="G18" s="396">
        <v>3.0324349656242742</v>
      </c>
      <c r="H18" s="396">
        <v>0.96552024873671949</v>
      </c>
      <c r="I18" s="396">
        <v>0.3951711115711119</v>
      </c>
      <c r="J18" s="397"/>
      <c r="K18" s="396">
        <f t="shared" ref="K18" si="6">K17/$K17*100</f>
        <v>100</v>
      </c>
    </row>
    <row r="19" spans="1:11" s="394" customFormat="1">
      <c r="A19" s="18" t="s">
        <v>721</v>
      </c>
      <c r="B19" s="18"/>
      <c r="C19" s="400">
        <v>15276.403</v>
      </c>
      <c r="D19" s="400">
        <v>7056.9920000000002</v>
      </c>
      <c r="E19" s="400">
        <v>18430.182000000001</v>
      </c>
      <c r="F19" s="400">
        <v>0</v>
      </c>
      <c r="G19" s="400">
        <v>0</v>
      </c>
      <c r="H19" s="400">
        <v>42.741999999999997</v>
      </c>
      <c r="I19" s="400">
        <v>233.82</v>
      </c>
      <c r="J19" s="401"/>
      <c r="K19" s="400">
        <f>SUM(C19:I19)</f>
        <v>41040.139000000003</v>
      </c>
    </row>
    <row r="20" spans="1:11" s="394" customFormat="1">
      <c r="A20" s="18"/>
      <c r="B20" s="395" t="s">
        <v>972</v>
      </c>
      <c r="C20" s="396">
        <v>37.223078118716899</v>
      </c>
      <c r="D20" s="396">
        <v>17.195341370554324</v>
      </c>
      <c r="E20" s="396">
        <v>44.907698777530939</v>
      </c>
      <c r="F20" s="396">
        <v>0</v>
      </c>
      <c r="G20" s="396">
        <v>0</v>
      </c>
      <c r="H20" s="396">
        <v>0.10414682075029033</v>
      </c>
      <c r="I20" s="396">
        <v>0.56973491244754304</v>
      </c>
      <c r="J20" s="397"/>
      <c r="K20" s="396">
        <f t="shared" ref="K20" si="7">K19/$K19*100</f>
        <v>100</v>
      </c>
    </row>
    <row r="21" spans="1:11">
      <c r="A21" s="45"/>
      <c r="B21" s="45"/>
      <c r="C21" s="45"/>
      <c r="D21" s="45"/>
      <c r="E21" s="45"/>
      <c r="F21" s="45"/>
      <c r="G21" s="45"/>
      <c r="H21" s="45"/>
      <c r="I21" s="45"/>
      <c r="J21" s="45"/>
      <c r="K21" s="45"/>
    </row>
    <row r="22" spans="1:11">
      <c r="A22" s="402" t="s">
        <v>693</v>
      </c>
    </row>
    <row r="24" spans="1:11">
      <c r="A24" s="402" t="s">
        <v>664</v>
      </c>
    </row>
    <row r="25" spans="1:11">
      <c r="A25" s="402" t="s">
        <v>973</v>
      </c>
    </row>
    <row r="26" spans="1:11">
      <c r="A26" s="402"/>
    </row>
    <row r="27" spans="1:11">
      <c r="A27" s="402"/>
    </row>
    <row r="28" spans="1:11">
      <c r="A28" s="402"/>
      <c r="B28" s="403"/>
    </row>
    <row r="29" spans="1:11" ht="28.5">
      <c r="A29" s="404" t="s">
        <v>974</v>
      </c>
      <c r="B29" s="405"/>
    </row>
    <row r="35" spans="1:11">
      <c r="A35" s="139"/>
      <c r="B35" s="139"/>
      <c r="C35" s="139"/>
      <c r="D35" s="139"/>
      <c r="E35" s="139"/>
      <c r="F35" s="139"/>
      <c r="G35" s="406" t="s">
        <v>975</v>
      </c>
      <c r="H35" s="139"/>
      <c r="I35" s="139"/>
      <c r="J35" s="139"/>
      <c r="K35" s="139"/>
    </row>
  </sheetData>
  <sheetProtection algorithmName="SHA-512" hashValue="q+PsnBdnSBqaqS/8r25Lg4aK2fHjN8H8qsoInlRuwkfAcqhgraJxX1XTGbU/vdLxSBOVFAOFFPVT94+T8GvTzw==" saltValue="usuQ7A0HJyr+zXi22hvQXA==" spinCount="100000" sheet="1" objects="1" scenarios="1"/>
  <mergeCells count="2">
    <mergeCell ref="C4:D4"/>
    <mergeCell ref="E4:I4"/>
  </mergeCells>
  <pageMargins left="0.70866141732283472" right="0.70866141732283472" top="0.78740157480314965" bottom="0.78740157480314965" header="0.31496062992125984" footer="0.31496062992125984"/>
  <pageSetup paperSize="9" scale="57"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6"/>
  <sheetViews>
    <sheetView workbookViewId="0"/>
  </sheetViews>
  <sheetFormatPr baseColWidth="10" defaultRowHeight="15"/>
  <cols>
    <col min="1" max="1" width="11" style="99" customWidth="1"/>
    <col min="2" max="2" width="19" style="99" customWidth="1"/>
    <col min="3" max="3" width="10.28515625" style="99" customWidth="1"/>
    <col min="4" max="10" width="13.5703125" customWidth="1"/>
    <col min="12" max="16384" width="11.42578125" style="99"/>
  </cols>
  <sheetData>
    <row r="1" spans="1:10" s="99" customFormat="1" ht="15.75">
      <c r="A1" s="150" t="s">
        <v>976</v>
      </c>
      <c r="B1" s="6"/>
      <c r="C1"/>
      <c r="D1"/>
      <c r="E1"/>
      <c r="F1"/>
      <c r="G1"/>
      <c r="H1"/>
      <c r="I1"/>
      <c r="J1"/>
    </row>
    <row r="2" spans="1:10" s="99" customFormat="1" ht="18.75">
      <c r="A2" s="2" t="s">
        <v>959</v>
      </c>
      <c r="B2" s="31"/>
      <c r="C2"/>
      <c r="D2"/>
      <c r="E2"/>
      <c r="F2"/>
      <c r="G2"/>
      <c r="H2"/>
      <c r="I2"/>
      <c r="J2"/>
    </row>
    <row r="3" spans="1:10" s="408" customFormat="1" ht="18.75">
      <c r="A3" s="276" t="s">
        <v>977</v>
      </c>
      <c r="B3" s="407"/>
      <c r="C3" s="281"/>
      <c r="D3" s="281"/>
      <c r="E3" s="281"/>
      <c r="F3" s="281"/>
      <c r="G3" s="281"/>
      <c r="H3" s="281"/>
      <c r="I3" s="281"/>
      <c r="J3" s="281"/>
    </row>
    <row r="4" spans="1:10" s="99" customFormat="1" ht="60">
      <c r="A4" s="409"/>
      <c r="B4" s="389" t="s">
        <v>961</v>
      </c>
      <c r="C4" s="409"/>
      <c r="D4" s="409" t="s">
        <v>978</v>
      </c>
      <c r="E4" s="409" t="s">
        <v>979</v>
      </c>
      <c r="F4" s="409" t="s">
        <v>980</v>
      </c>
      <c r="G4" s="409" t="s">
        <v>981</v>
      </c>
      <c r="H4" s="409" t="s">
        <v>982</v>
      </c>
      <c r="I4" s="409" t="s">
        <v>983</v>
      </c>
      <c r="J4" s="409" t="s">
        <v>787</v>
      </c>
    </row>
    <row r="5" spans="1:10" s="412" customFormat="1" ht="20.25" customHeight="1">
      <c r="A5" s="410" t="s">
        <v>679</v>
      </c>
      <c r="B5" s="410"/>
      <c r="C5" s="410"/>
      <c r="D5" s="411">
        <f>SUM(D18,D16,D14,D12,D10,D8)</f>
        <v>1212346.375</v>
      </c>
      <c r="E5" s="411">
        <f t="shared" ref="E5:J5" si="0">SUM(E18,E16,E14,E12,E10,E8)</f>
        <v>793678.36499999999</v>
      </c>
      <c r="F5" s="411">
        <f t="shared" si="0"/>
        <v>745.54200000000003</v>
      </c>
      <c r="G5" s="411">
        <f t="shared" si="0"/>
        <v>10247.214000000002</v>
      </c>
      <c r="H5" s="411">
        <f t="shared" si="0"/>
        <v>514.13800000000003</v>
      </c>
      <c r="I5" s="411">
        <f t="shared" si="0"/>
        <v>11224.511999999999</v>
      </c>
      <c r="J5" s="411">
        <f t="shared" si="0"/>
        <v>2028756.1459999997</v>
      </c>
    </row>
    <row r="6" spans="1:10" s="412" customFormat="1">
      <c r="A6" s="70"/>
      <c r="B6" s="70"/>
      <c r="C6" s="413" t="s">
        <v>972</v>
      </c>
      <c r="D6" s="414">
        <f>D5/$J5*100</f>
        <v>59.758112249731177</v>
      </c>
      <c r="E6" s="414">
        <f t="shared" ref="E6:J6" si="1">E5/$J5*100</f>
        <v>39.121427509405564</v>
      </c>
      <c r="F6" s="414">
        <f t="shared" si="1"/>
        <v>3.6748724161351234E-2</v>
      </c>
      <c r="G6" s="414">
        <f t="shared" si="1"/>
        <v>0.50509835892322186</v>
      </c>
      <c r="H6" s="414">
        <f t="shared" si="1"/>
        <v>2.5342523349279854E-2</v>
      </c>
      <c r="I6" s="414">
        <f t="shared" si="1"/>
        <v>0.5532706344294176</v>
      </c>
      <c r="J6" s="414">
        <f t="shared" si="1"/>
        <v>100</v>
      </c>
    </row>
    <row r="7" spans="1:10" s="99" customFormat="1" ht="7.5" customHeight="1">
      <c r="A7" s="312"/>
      <c r="B7" s="312"/>
      <c r="C7" s="50"/>
      <c r="D7" s="312"/>
      <c r="E7" s="312"/>
      <c r="F7" s="312"/>
      <c r="G7" s="312"/>
      <c r="H7" s="312"/>
      <c r="I7" s="312"/>
      <c r="J7" s="312"/>
    </row>
    <row r="8" spans="1:10" s="412" customFormat="1" ht="15" customHeight="1">
      <c r="A8" s="37" t="s">
        <v>716</v>
      </c>
      <c r="B8" s="248"/>
      <c r="C8" s="50"/>
      <c r="D8" s="51">
        <v>198549.60800000001</v>
      </c>
      <c r="E8" s="51">
        <v>194519.45499999999</v>
      </c>
      <c r="F8" s="51">
        <v>47.404000000000003</v>
      </c>
      <c r="G8" s="51">
        <v>56.146000000000001</v>
      </c>
      <c r="H8" s="51">
        <v>0</v>
      </c>
      <c r="I8" s="51">
        <v>0</v>
      </c>
      <c r="J8" s="51">
        <f>SUM(D8:I8)</f>
        <v>393172.61299999995</v>
      </c>
    </row>
    <row r="9" spans="1:10" s="412" customFormat="1">
      <c r="A9" s="37"/>
      <c r="B9" s="248"/>
      <c r="C9" s="413" t="s">
        <v>972</v>
      </c>
      <c r="D9" s="414">
        <v>50.49934848844623</v>
      </c>
      <c r="E9" s="414">
        <v>49.474314478765592</v>
      </c>
      <c r="F9" s="414">
        <v>1.2056790944388593E-2</v>
      </c>
      <c r="G9" s="414">
        <v>1.4280241843803094E-2</v>
      </c>
      <c r="H9" s="414">
        <v>0</v>
      </c>
      <c r="I9" s="414">
        <v>0</v>
      </c>
      <c r="J9" s="414">
        <f t="shared" ref="J9" si="2">J8/$J8*100</f>
        <v>100</v>
      </c>
    </row>
    <row r="10" spans="1:10" s="412" customFormat="1">
      <c r="A10" s="37" t="s">
        <v>717</v>
      </c>
      <c r="B10" s="70"/>
      <c r="C10" s="50"/>
      <c r="D10" s="51">
        <v>250237.035</v>
      </c>
      <c r="E10" s="51">
        <v>133611.228</v>
      </c>
      <c r="F10" s="51">
        <v>52.823999999999998</v>
      </c>
      <c r="G10" s="51">
        <v>10180.243</v>
      </c>
      <c r="H10" s="51">
        <v>514.13800000000003</v>
      </c>
      <c r="I10" s="51">
        <v>9064.8539999999994</v>
      </c>
      <c r="J10" s="51">
        <f>SUM(D10:I10)</f>
        <v>403660.32200000004</v>
      </c>
    </row>
    <row r="11" spans="1:10" s="412" customFormat="1">
      <c r="A11" s="37"/>
      <c r="B11" s="70"/>
      <c r="C11" s="413" t="s">
        <v>972</v>
      </c>
      <c r="D11" s="414">
        <v>61.991982209239772</v>
      </c>
      <c r="E11" s="414">
        <v>33.099916122050757</v>
      </c>
      <c r="F11" s="414">
        <v>1.3086250275547268E-2</v>
      </c>
      <c r="G11" s="414">
        <v>2.521982579204304</v>
      </c>
      <c r="H11" s="414">
        <v>0.1273689713798524</v>
      </c>
      <c r="I11" s="414">
        <v>2.2456638678497605</v>
      </c>
      <c r="J11" s="414">
        <f t="shared" ref="J11" si="3">J10/$J10*100</f>
        <v>100</v>
      </c>
    </row>
    <row r="12" spans="1:10" s="412" customFormat="1">
      <c r="A12" s="37" t="s">
        <v>752</v>
      </c>
      <c r="B12" s="70"/>
      <c r="C12" s="50"/>
      <c r="D12" s="51">
        <v>353446.57500000001</v>
      </c>
      <c r="E12" s="51">
        <v>212321.81099999999</v>
      </c>
      <c r="F12" s="51">
        <v>467.17500000000001</v>
      </c>
      <c r="G12" s="51">
        <v>2.87</v>
      </c>
      <c r="H12" s="51">
        <v>0</v>
      </c>
      <c r="I12" s="51">
        <v>54.478000000000002</v>
      </c>
      <c r="J12" s="51">
        <f>SUM(D12:I12)</f>
        <v>566292.90899999999</v>
      </c>
    </row>
    <row r="13" spans="1:10" s="412" customFormat="1">
      <c r="A13" s="37"/>
      <c r="B13" s="70"/>
      <c r="C13" s="413" t="s">
        <v>972</v>
      </c>
      <c r="D13" s="414">
        <v>62.414091609259415</v>
      </c>
      <c r="E13" s="414">
        <v>37.493284416174809</v>
      </c>
      <c r="F13" s="414">
        <v>8.2497059838692072E-2</v>
      </c>
      <c r="G13" s="414">
        <v>5.0680486271107448E-4</v>
      </c>
      <c r="H13" s="414">
        <v>0</v>
      </c>
      <c r="I13" s="414">
        <v>9.6201098643811551E-3</v>
      </c>
      <c r="J13" s="414">
        <f t="shared" ref="J13" si="4">J12/$J12*100</f>
        <v>100</v>
      </c>
    </row>
    <row r="14" spans="1:10" s="412" customFormat="1">
      <c r="A14" s="37" t="s">
        <v>788</v>
      </c>
      <c r="B14" s="70"/>
      <c r="C14" s="50"/>
      <c r="D14" s="51">
        <v>377891.24300000002</v>
      </c>
      <c r="E14" s="51">
        <v>224757.152</v>
      </c>
      <c r="F14" s="51">
        <v>178.13900000000001</v>
      </c>
      <c r="G14" s="51">
        <v>4.0999999999999996</v>
      </c>
      <c r="H14" s="51">
        <v>0</v>
      </c>
      <c r="I14" s="51">
        <v>1585.3789999999999</v>
      </c>
      <c r="J14" s="51">
        <f>SUM(D14:I14)</f>
        <v>604416.01299999992</v>
      </c>
    </row>
    <row r="15" spans="1:10" s="412" customFormat="1">
      <c r="A15" s="37"/>
      <c r="B15" s="70"/>
      <c r="C15" s="413" t="s">
        <v>972</v>
      </c>
      <c r="D15" s="414">
        <v>62.52171267341987</v>
      </c>
      <c r="E15" s="414">
        <v>37.18583676902022</v>
      </c>
      <c r="F15" s="414">
        <v>2.9472912061977424E-2</v>
      </c>
      <c r="G15" s="415">
        <v>6.7834073085684449E-4</v>
      </c>
      <c r="H15" s="414">
        <v>0</v>
      </c>
      <c r="I15" s="414">
        <v>0.26229930476709595</v>
      </c>
      <c r="J15" s="414">
        <f t="shared" ref="J15" si="5">J14/$J14*100</f>
        <v>100</v>
      </c>
    </row>
    <row r="16" spans="1:10" s="412" customFormat="1">
      <c r="A16" s="37" t="s">
        <v>720</v>
      </c>
      <c r="B16" s="70"/>
      <c r="C16" s="50"/>
      <c r="D16" s="51">
        <v>9100.5450000000001</v>
      </c>
      <c r="E16" s="51">
        <v>9384.9969999999994</v>
      </c>
      <c r="F16" s="51">
        <v>0</v>
      </c>
      <c r="G16" s="51">
        <v>3.855</v>
      </c>
      <c r="H16" s="51">
        <v>0</v>
      </c>
      <c r="I16" s="51">
        <v>0</v>
      </c>
      <c r="J16" s="51">
        <f>SUM(D16:I16)</f>
        <v>18489.397000000001</v>
      </c>
    </row>
    <row r="17" spans="1:11" s="412" customFormat="1">
      <c r="A17" s="37"/>
      <c r="B17" s="70"/>
      <c r="C17" s="413" t="s">
        <v>972</v>
      </c>
      <c r="D17" s="414">
        <v>49.220345044243466</v>
      </c>
      <c r="E17" s="414">
        <v>50.75880516817287</v>
      </c>
      <c r="F17" s="414">
        <v>0</v>
      </c>
      <c r="G17" s="414">
        <v>2.0849787583662138E-2</v>
      </c>
      <c r="H17" s="414">
        <v>0</v>
      </c>
      <c r="I17" s="414">
        <v>0</v>
      </c>
      <c r="J17" s="414">
        <f t="shared" ref="J17" si="6">J16/$J16*100</f>
        <v>100</v>
      </c>
    </row>
    <row r="18" spans="1:11" s="412" customFormat="1">
      <c r="A18" s="37" t="s">
        <v>721</v>
      </c>
      <c r="B18" s="70"/>
      <c r="C18" s="50"/>
      <c r="D18" s="51">
        <v>23121.368999999999</v>
      </c>
      <c r="E18" s="51">
        <v>19083.722000000002</v>
      </c>
      <c r="F18" s="51">
        <v>0</v>
      </c>
      <c r="G18" s="51">
        <v>0</v>
      </c>
      <c r="H18" s="51">
        <v>0</v>
      </c>
      <c r="I18" s="51">
        <v>519.80100000000004</v>
      </c>
      <c r="J18" s="51">
        <f>SUM(D18:I18)</f>
        <v>42724.892</v>
      </c>
    </row>
    <row r="19" spans="1:11" s="412" customFormat="1">
      <c r="A19" s="37"/>
      <c r="B19" s="70"/>
      <c r="C19" s="413" t="s">
        <v>972</v>
      </c>
      <c r="D19" s="414">
        <v>54.116857685678873</v>
      </c>
      <c r="E19" s="414">
        <v>44.666518993190202</v>
      </c>
      <c r="F19" s="414">
        <v>0</v>
      </c>
      <c r="G19" s="414">
        <v>0</v>
      </c>
      <c r="H19" s="414">
        <v>0</v>
      </c>
      <c r="I19" s="414">
        <v>1.216623321130923</v>
      </c>
      <c r="J19" s="414">
        <f t="shared" ref="J19" si="7">J18/$J18*100</f>
        <v>100</v>
      </c>
    </row>
    <row r="20" spans="1:11">
      <c r="A20" s="409"/>
      <c r="B20" s="409"/>
      <c r="C20" s="409"/>
      <c r="D20" s="409"/>
      <c r="E20" s="409"/>
      <c r="F20" s="409"/>
      <c r="G20" s="409"/>
      <c r="H20" s="409"/>
      <c r="I20" s="409"/>
      <c r="J20" s="409"/>
      <c r="K20" s="99"/>
    </row>
    <row r="21" spans="1:11">
      <c r="A21" s="402" t="s">
        <v>693</v>
      </c>
      <c r="B21" s="416"/>
      <c r="C21" s="416"/>
    </row>
    <row r="22" spans="1:11">
      <c r="A22" s="416"/>
      <c r="B22" s="416"/>
      <c r="C22" s="416"/>
    </row>
    <row r="23" spans="1:11">
      <c r="A23" s="416"/>
      <c r="B23" s="416"/>
      <c r="C23" s="416"/>
    </row>
    <row r="24" spans="1:11">
      <c r="A24" s="231"/>
      <c r="B24" s="231"/>
      <c r="C24" s="231"/>
    </row>
    <row r="25" spans="1:11">
      <c r="A25" s="231"/>
      <c r="B25" s="231"/>
      <c r="C25" s="231"/>
    </row>
    <row r="26" spans="1:11" ht="28.5">
      <c r="A26" s="404" t="s">
        <v>984</v>
      </c>
      <c r="B26" s="61"/>
      <c r="C26" s="61"/>
    </row>
  </sheetData>
  <sheetProtection algorithmName="SHA-512" hashValue="RHLs0gInqCUDrfTIANMy1VI72wuD482xvS01UGSaaIbR63ej9IJTtK/Wn1bx0jNmwrWb6eCtY5MQjxyN756w5A==" saltValue="HYfY97pst+7/g/JWkfxrzg==" spinCount="100000" sheet="1" objects="1" scenarios="1"/>
  <pageMargins left="0.70866141732283472" right="0.70866141732283472" top="0.78740157480314965" bottom="0.78740157480314965" header="0.31496062992125984" footer="0.31496062992125984"/>
  <pageSetup paperSize="9" scale="64"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4"/>
  <sheetViews>
    <sheetView workbookViewId="0"/>
  </sheetViews>
  <sheetFormatPr baseColWidth="10" defaultRowHeight="15"/>
  <cols>
    <col min="1" max="1" width="12" style="30" customWidth="1"/>
    <col min="2" max="2" width="8.5703125" style="30" customWidth="1"/>
    <col min="3" max="6" width="12.28515625" style="30" customWidth="1"/>
    <col min="7" max="7" width="12.140625" style="30" customWidth="1"/>
    <col min="8" max="9" width="12.28515625" style="30" customWidth="1"/>
    <col min="11" max="16384" width="11.42578125" style="30"/>
  </cols>
  <sheetData>
    <row r="1" spans="1:18" ht="15.75">
      <c r="A1" s="5" t="s">
        <v>671</v>
      </c>
      <c r="B1" s="6"/>
    </row>
    <row r="2" spans="1:18" ht="18.75">
      <c r="A2" s="2" t="s">
        <v>10</v>
      </c>
      <c r="B2" s="31"/>
    </row>
    <row r="3" spans="1:18" ht="18.75">
      <c r="A3" s="2" t="s">
        <v>672</v>
      </c>
      <c r="B3" s="32"/>
      <c r="C3" s="33"/>
      <c r="D3" s="33"/>
      <c r="E3" s="33"/>
      <c r="F3" s="33"/>
      <c r="G3" s="33"/>
      <c r="H3" s="33"/>
      <c r="I3" s="33"/>
    </row>
    <row r="4" spans="1:18" s="34" customFormat="1" ht="105">
      <c r="A4" s="15"/>
      <c r="B4" s="16"/>
      <c r="C4" s="16" t="s">
        <v>673</v>
      </c>
      <c r="D4" s="16" t="s">
        <v>674</v>
      </c>
      <c r="E4" s="16" t="s">
        <v>675</v>
      </c>
      <c r="F4" s="16" t="s">
        <v>676</v>
      </c>
      <c r="G4" s="16" t="s">
        <v>677</v>
      </c>
      <c r="H4" s="16" t="s">
        <v>678</v>
      </c>
      <c r="I4" s="16" t="s">
        <v>679</v>
      </c>
      <c r="J4"/>
    </row>
    <row r="5" spans="1:18">
      <c r="A5" s="35" t="s">
        <v>680</v>
      </c>
      <c r="B5" s="35"/>
      <c r="C5" s="36">
        <f t="shared" ref="C5:I5" si="0">SUM(C6:C17)</f>
        <v>16</v>
      </c>
      <c r="D5" s="36">
        <f t="shared" si="0"/>
        <v>43</v>
      </c>
      <c r="E5" s="36">
        <f t="shared" si="0"/>
        <v>69</v>
      </c>
      <c r="F5" s="36">
        <f t="shared" si="0"/>
        <v>93</v>
      </c>
      <c r="G5" s="36">
        <f t="shared" si="0"/>
        <v>2</v>
      </c>
      <c r="H5" s="36">
        <f t="shared" si="0"/>
        <v>20</v>
      </c>
      <c r="I5" s="36">
        <f t="shared" si="0"/>
        <v>243</v>
      </c>
      <c r="K5" s="10"/>
      <c r="L5" s="10"/>
      <c r="M5" s="10"/>
      <c r="N5" s="10"/>
      <c r="O5" s="10"/>
      <c r="P5" s="10"/>
      <c r="Q5" s="10"/>
    </row>
    <row r="6" spans="1:18">
      <c r="A6" s="37" t="s">
        <v>681</v>
      </c>
      <c r="B6" s="37"/>
      <c r="C6" s="38">
        <v>0</v>
      </c>
      <c r="D6" s="38">
        <v>1</v>
      </c>
      <c r="E6" s="38">
        <v>2</v>
      </c>
      <c r="F6" s="38">
        <v>0</v>
      </c>
      <c r="G6" s="38">
        <v>0</v>
      </c>
      <c r="H6" s="38">
        <v>0</v>
      </c>
      <c r="I6" s="39">
        <f t="shared" ref="I6:I17" si="1">SUM(C6:H6)</f>
        <v>3</v>
      </c>
      <c r="K6" s="10"/>
      <c r="L6" s="10"/>
      <c r="M6" s="10"/>
      <c r="N6" s="10"/>
      <c r="O6" s="10"/>
      <c r="P6" s="10"/>
      <c r="Q6" s="10"/>
      <c r="R6" s="40"/>
    </row>
    <row r="7" spans="1:18">
      <c r="A7" s="37" t="s">
        <v>682</v>
      </c>
      <c r="B7" s="37"/>
      <c r="C7" s="38">
        <v>0</v>
      </c>
      <c r="D7" s="38">
        <v>0</v>
      </c>
      <c r="E7" s="38">
        <v>5</v>
      </c>
      <c r="F7" s="38">
        <v>0</v>
      </c>
      <c r="G7" s="38">
        <v>0</v>
      </c>
      <c r="H7" s="38">
        <v>0</v>
      </c>
      <c r="I7" s="39">
        <f t="shared" si="1"/>
        <v>5</v>
      </c>
      <c r="K7" s="10"/>
      <c r="L7" s="10"/>
      <c r="M7" s="10"/>
      <c r="N7" s="10"/>
      <c r="O7" s="10"/>
      <c r="P7" s="10"/>
      <c r="Q7" s="10"/>
      <c r="R7" s="40"/>
    </row>
    <row r="8" spans="1:18">
      <c r="A8" s="37" t="s">
        <v>683</v>
      </c>
      <c r="B8" s="37"/>
      <c r="C8" s="38">
        <v>2</v>
      </c>
      <c r="D8" s="38">
        <v>0</v>
      </c>
      <c r="E8" s="38">
        <v>8</v>
      </c>
      <c r="F8" s="38">
        <v>3</v>
      </c>
      <c r="G8" s="38">
        <v>0</v>
      </c>
      <c r="H8" s="38">
        <v>2</v>
      </c>
      <c r="I8" s="39">
        <f t="shared" si="1"/>
        <v>15</v>
      </c>
      <c r="K8" s="10"/>
      <c r="L8" s="10"/>
      <c r="M8" s="10"/>
      <c r="N8" s="10"/>
      <c r="O8" s="10"/>
      <c r="P8" s="10"/>
      <c r="Q8" s="10"/>
      <c r="R8" s="40"/>
    </row>
    <row r="9" spans="1:18">
      <c r="A9" s="37" t="s">
        <v>684</v>
      </c>
      <c r="B9" s="37"/>
      <c r="C9" s="38">
        <v>2</v>
      </c>
      <c r="D9" s="38">
        <v>1</v>
      </c>
      <c r="E9" s="38">
        <v>3</v>
      </c>
      <c r="F9" s="38">
        <v>3</v>
      </c>
      <c r="G9" s="38">
        <v>0</v>
      </c>
      <c r="H9" s="38">
        <v>1</v>
      </c>
      <c r="I9" s="39">
        <f t="shared" si="1"/>
        <v>10</v>
      </c>
      <c r="K9" s="10"/>
      <c r="L9" s="10"/>
      <c r="M9" s="10"/>
      <c r="N9" s="10"/>
      <c r="O9" s="10"/>
      <c r="P9" s="10"/>
      <c r="Q9" s="10"/>
      <c r="R9" s="40"/>
    </row>
    <row r="10" spans="1:18">
      <c r="A10" s="37" t="s">
        <v>685</v>
      </c>
      <c r="B10" s="37"/>
      <c r="C10" s="38">
        <v>1</v>
      </c>
      <c r="D10" s="38">
        <v>3</v>
      </c>
      <c r="E10" s="38">
        <v>4</v>
      </c>
      <c r="F10" s="38">
        <v>2</v>
      </c>
      <c r="G10" s="38">
        <v>1</v>
      </c>
      <c r="H10" s="38">
        <v>0</v>
      </c>
      <c r="I10" s="39">
        <f>SUM(C10:H10)</f>
        <v>11</v>
      </c>
      <c r="K10" s="10"/>
      <c r="L10" s="10"/>
      <c r="M10" s="10"/>
      <c r="N10" s="10"/>
      <c r="O10" s="10"/>
      <c r="P10" s="10"/>
      <c r="Q10" s="10"/>
      <c r="R10" s="40"/>
    </row>
    <row r="11" spans="1:18">
      <c r="A11" s="37" t="s">
        <v>686</v>
      </c>
      <c r="B11" s="37"/>
      <c r="C11" s="38">
        <v>0</v>
      </c>
      <c r="D11" s="38">
        <v>5</v>
      </c>
      <c r="E11" s="38">
        <v>6</v>
      </c>
      <c r="F11" s="38">
        <v>6</v>
      </c>
      <c r="G11" s="38">
        <v>0</v>
      </c>
      <c r="H11" s="38">
        <v>5</v>
      </c>
      <c r="I11" s="39">
        <f t="shared" si="1"/>
        <v>22</v>
      </c>
      <c r="K11" s="10"/>
      <c r="L11" s="10"/>
      <c r="M11" s="10"/>
      <c r="N11" s="10"/>
      <c r="O11" s="10"/>
      <c r="P11" s="10"/>
      <c r="Q11" s="10"/>
      <c r="R11" s="40"/>
    </row>
    <row r="12" spans="1:18">
      <c r="A12" s="37" t="s">
        <v>687</v>
      </c>
      <c r="B12" s="37"/>
      <c r="C12" s="38">
        <v>1</v>
      </c>
      <c r="D12" s="38">
        <v>5</v>
      </c>
      <c r="E12" s="38">
        <v>4</v>
      </c>
      <c r="F12" s="38">
        <v>10</v>
      </c>
      <c r="G12" s="38">
        <v>0</v>
      </c>
      <c r="H12" s="38">
        <v>1</v>
      </c>
      <c r="I12" s="39">
        <f t="shared" si="1"/>
        <v>21</v>
      </c>
      <c r="K12" s="10"/>
      <c r="L12" s="10"/>
      <c r="M12" s="10"/>
      <c r="N12" s="10"/>
      <c r="O12" s="10"/>
      <c r="P12" s="10"/>
      <c r="Q12" s="10"/>
      <c r="R12" s="40"/>
    </row>
    <row r="13" spans="1:18">
      <c r="A13" s="37" t="s">
        <v>688</v>
      </c>
      <c r="B13" s="37"/>
      <c r="C13" s="38">
        <v>0</v>
      </c>
      <c r="D13" s="38">
        <v>3</v>
      </c>
      <c r="E13" s="38">
        <v>6</v>
      </c>
      <c r="F13" s="38">
        <v>16</v>
      </c>
      <c r="G13" s="38">
        <v>0</v>
      </c>
      <c r="H13" s="38">
        <v>1</v>
      </c>
      <c r="I13" s="39">
        <f t="shared" si="1"/>
        <v>26</v>
      </c>
      <c r="K13" s="10"/>
      <c r="L13" s="10"/>
      <c r="M13" s="10"/>
      <c r="N13" s="10"/>
      <c r="O13" s="10"/>
      <c r="P13" s="10"/>
      <c r="Q13" s="10"/>
      <c r="R13" s="40"/>
    </row>
    <row r="14" spans="1:18">
      <c r="A14" s="37" t="s">
        <v>689</v>
      </c>
      <c r="B14" s="37"/>
      <c r="C14" s="38">
        <v>1</v>
      </c>
      <c r="D14" s="38">
        <v>2</v>
      </c>
      <c r="E14" s="38">
        <v>3</v>
      </c>
      <c r="F14" s="38">
        <v>3</v>
      </c>
      <c r="G14" s="38">
        <v>0</v>
      </c>
      <c r="H14" s="38">
        <v>0</v>
      </c>
      <c r="I14" s="39">
        <f t="shared" si="1"/>
        <v>9</v>
      </c>
      <c r="K14" s="10"/>
      <c r="L14" s="10"/>
      <c r="M14" s="10"/>
      <c r="N14" s="10"/>
      <c r="O14" s="10"/>
      <c r="P14" s="10"/>
      <c r="Q14" s="10"/>
      <c r="R14" s="40"/>
    </row>
    <row r="15" spans="1:18">
      <c r="A15" s="37" t="s">
        <v>690</v>
      </c>
      <c r="B15" s="37"/>
      <c r="C15" s="38">
        <v>1</v>
      </c>
      <c r="D15" s="38">
        <v>1</v>
      </c>
      <c r="E15" s="38">
        <v>2</v>
      </c>
      <c r="F15" s="38">
        <v>11</v>
      </c>
      <c r="G15" s="38">
        <v>0</v>
      </c>
      <c r="H15" s="38">
        <v>3</v>
      </c>
      <c r="I15" s="39">
        <f t="shared" si="1"/>
        <v>18</v>
      </c>
      <c r="K15" s="10"/>
      <c r="L15" s="10"/>
      <c r="M15" s="10"/>
      <c r="N15" s="10"/>
      <c r="O15" s="10"/>
      <c r="P15" s="10"/>
      <c r="Q15" s="10"/>
      <c r="R15" s="40"/>
    </row>
    <row r="16" spans="1:18">
      <c r="A16" s="37" t="s">
        <v>691</v>
      </c>
      <c r="B16" s="37"/>
      <c r="C16" s="38">
        <v>1</v>
      </c>
      <c r="D16" s="38">
        <v>4</v>
      </c>
      <c r="E16" s="38">
        <v>2</v>
      </c>
      <c r="F16" s="38">
        <v>5</v>
      </c>
      <c r="G16" s="38">
        <v>0</v>
      </c>
      <c r="H16" s="38">
        <v>4</v>
      </c>
      <c r="I16" s="39">
        <f t="shared" si="1"/>
        <v>16</v>
      </c>
      <c r="K16" s="10"/>
      <c r="L16" s="10"/>
      <c r="M16" s="10"/>
      <c r="N16" s="10"/>
      <c r="O16" s="10"/>
      <c r="P16" s="10"/>
      <c r="Q16" s="10"/>
      <c r="R16" s="40"/>
    </row>
    <row r="17" spans="1:18">
      <c r="A17" s="37" t="s">
        <v>692</v>
      </c>
      <c r="B17" s="37"/>
      <c r="C17" s="38">
        <v>7</v>
      </c>
      <c r="D17" s="38">
        <v>18</v>
      </c>
      <c r="E17" s="38">
        <v>24</v>
      </c>
      <c r="F17" s="38">
        <v>34</v>
      </c>
      <c r="G17" s="38">
        <v>1</v>
      </c>
      <c r="H17" s="38">
        <v>3</v>
      </c>
      <c r="I17" s="39">
        <f t="shared" si="1"/>
        <v>87</v>
      </c>
      <c r="K17" s="10"/>
      <c r="L17" s="10"/>
      <c r="M17" s="10"/>
      <c r="N17" s="10"/>
      <c r="O17" s="10"/>
      <c r="P17" s="10"/>
      <c r="Q17" s="10"/>
      <c r="R17" s="40"/>
    </row>
    <row r="18" spans="1:18">
      <c r="A18" s="15"/>
      <c r="B18" s="15"/>
      <c r="C18" s="15"/>
      <c r="D18" s="15"/>
      <c r="E18" s="15"/>
      <c r="F18" s="15"/>
      <c r="G18" s="15"/>
      <c r="H18" s="15"/>
      <c r="I18" s="15"/>
    </row>
    <row r="19" spans="1:18">
      <c r="A19" s="41" t="s">
        <v>693</v>
      </c>
    </row>
    <row r="20" spans="1:18">
      <c r="A20" s="14"/>
    </row>
    <row r="21" spans="1:18">
      <c r="A21" s="41"/>
    </row>
    <row r="22" spans="1:18">
      <c r="A22" s="29"/>
    </row>
    <row r="23" spans="1:18">
      <c r="A23" s="28"/>
    </row>
    <row r="24" spans="1:18">
      <c r="A24" s="28"/>
    </row>
  </sheetData>
  <sheetProtection algorithmName="SHA-512" hashValue="zVdIiY3SAbknGtXoozqCTi3O0i8I30jNkUEAhkNrFb65OKriVOg55d2iNmDcQ94CCXeXAp6aVs0YGOGD1OujnQ==" saltValue="2eOY9I0XQnNCpBXECIp55g==" spinCount="100000" sheet="1" objects="1" scenarios="1"/>
  <pageMargins left="0.70866141732283472" right="0.70866141732283472" top="0.78740157480314965" bottom="0.78740157480314965" header="0.31496062992125984" footer="0.31496062992125984"/>
  <pageSetup paperSize="9" scale="82"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6"/>
  <sheetViews>
    <sheetView workbookViewId="0"/>
  </sheetViews>
  <sheetFormatPr baseColWidth="10" defaultRowHeight="15"/>
  <cols>
    <col min="1" max="1" width="44.140625" customWidth="1"/>
  </cols>
  <sheetData>
    <row r="1" spans="1:11" ht="15.75">
      <c r="A1" s="216" t="s">
        <v>985</v>
      </c>
    </row>
    <row r="2" spans="1:11" ht="18.75">
      <c r="A2" s="2" t="s">
        <v>959</v>
      </c>
    </row>
    <row r="3" spans="1:11" s="281" customFormat="1" ht="18.75">
      <c r="A3" s="276" t="s">
        <v>986</v>
      </c>
    </row>
    <row r="4" spans="1:11" ht="16.5">
      <c r="A4" s="409" t="s">
        <v>987</v>
      </c>
      <c r="B4" s="409"/>
      <c r="C4" s="409"/>
      <c r="D4" s="409"/>
      <c r="E4" s="409"/>
    </row>
    <row r="5" spans="1:11">
      <c r="A5" s="409"/>
      <c r="B5" s="409">
        <v>2015</v>
      </c>
      <c r="C5" s="409">
        <v>2016</v>
      </c>
      <c r="D5" s="409">
        <v>2017</v>
      </c>
      <c r="E5" s="409">
        <v>2018</v>
      </c>
    </row>
    <row r="6" spans="1:11" s="138" customFormat="1" ht="21.75" customHeight="1">
      <c r="A6" s="410" t="s">
        <v>679</v>
      </c>
      <c r="B6" s="411">
        <f>SUM(B8:B10)</f>
        <v>1961825.148</v>
      </c>
      <c r="C6" s="411">
        <f>SUM(C8:C10)</f>
        <v>1990471.2480000001</v>
      </c>
      <c r="D6" s="411">
        <f>SUM(D8:D10)</f>
        <v>2036757.057</v>
      </c>
      <c r="E6" s="411">
        <f>SUM(E8:E10)</f>
        <v>2085742.2</v>
      </c>
      <c r="G6" s="233"/>
      <c r="H6" s="233"/>
      <c r="I6" s="233"/>
      <c r="J6" s="233"/>
      <c r="K6" s="233"/>
    </row>
    <row r="7" spans="1:11" ht="5.25" customHeight="1">
      <c r="A7" s="70"/>
      <c r="B7" s="51"/>
      <c r="C7" s="51"/>
      <c r="D7" s="417"/>
      <c r="E7" s="417"/>
    </row>
    <row r="8" spans="1:11">
      <c r="A8" s="50" t="s">
        <v>772</v>
      </c>
      <c r="B8" s="51">
        <v>799691.39599999995</v>
      </c>
      <c r="C8" s="51">
        <v>803825.88899999997</v>
      </c>
      <c r="D8" s="51">
        <v>817338.4580000001</v>
      </c>
      <c r="E8" s="51">
        <v>839409.62100000004</v>
      </c>
    </row>
    <row r="9" spans="1:11">
      <c r="A9" s="50" t="s">
        <v>773</v>
      </c>
      <c r="B9" s="51">
        <v>1120421.5860000001</v>
      </c>
      <c r="C9" s="51">
        <v>1134483.8770000001</v>
      </c>
      <c r="D9" s="51">
        <v>1162876.781</v>
      </c>
      <c r="E9" s="51">
        <v>1186074.145</v>
      </c>
    </row>
    <row r="10" spans="1:11">
      <c r="A10" s="50" t="s">
        <v>774</v>
      </c>
      <c r="B10" s="51">
        <v>41712.166000000005</v>
      </c>
      <c r="C10" s="51">
        <v>52161.481999999996</v>
      </c>
      <c r="D10" s="51">
        <v>56541.818000000007</v>
      </c>
      <c r="E10" s="51">
        <v>60258.433999999994</v>
      </c>
    </row>
    <row r="11" spans="1:11">
      <c r="A11" s="409"/>
      <c r="B11" s="409"/>
      <c r="C11" s="409"/>
      <c r="D11" s="409"/>
      <c r="E11" s="409"/>
    </row>
    <row r="12" spans="1:11">
      <c r="A12" s="402" t="s">
        <v>693</v>
      </c>
    </row>
    <row r="14" spans="1:11">
      <c r="A14" s="402" t="s">
        <v>664</v>
      </c>
    </row>
    <row r="15" spans="1:11">
      <c r="A15" s="402" t="s">
        <v>988</v>
      </c>
    </row>
    <row r="20" spans="1:8" ht="28.5">
      <c r="A20" s="404" t="s">
        <v>989</v>
      </c>
    </row>
    <row r="22" spans="1:8" ht="27" customHeight="1">
      <c r="B22" s="367"/>
      <c r="C22" s="367"/>
      <c r="D22" s="367"/>
      <c r="E22" s="367"/>
      <c r="F22" s="418"/>
      <c r="G22" s="418"/>
      <c r="H22" s="418"/>
    </row>
    <row r="23" spans="1:8">
      <c r="B23" s="367"/>
      <c r="C23" s="367"/>
      <c r="D23" s="367"/>
      <c r="E23" s="367"/>
    </row>
    <row r="24" spans="1:8">
      <c r="B24" s="367"/>
      <c r="C24" s="367"/>
      <c r="D24" s="367"/>
      <c r="E24" s="367"/>
    </row>
    <row r="25" spans="1:8">
      <c r="B25" s="419"/>
      <c r="C25" s="419"/>
      <c r="D25" s="419"/>
      <c r="E25" s="419"/>
    </row>
    <row r="43" spans="1:6">
      <c r="A43" s="419"/>
    </row>
    <row r="46" spans="1:6">
      <c r="F46" s="420" t="s">
        <v>975</v>
      </c>
    </row>
  </sheetData>
  <sheetProtection algorithmName="SHA-512" hashValue="mItO4TmzaWNAOuZ8RgUSLSotg+sCa4S1NWm+lYB+jWGG24ji9UMHwm4IzKZgGbu/wM/XvaIuYKzxPI6IlKQ0Nw==" saltValue="W6GbVUkA7BUw34krWT78sA==" spinCount="100000" sheet="1" objects="1" scenarios="1"/>
  <pageMargins left="0.70866141732283472" right="0.70866141732283472" top="0.78740157480314965" bottom="0.78740157480314965" header="0.31496062992125984" footer="0.31496062992125984"/>
  <pageSetup paperSize="9" scale="86"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
  <sheetViews>
    <sheetView workbookViewId="0"/>
  </sheetViews>
  <sheetFormatPr baseColWidth="10" defaultRowHeight="15"/>
  <cols>
    <col min="1" max="1" width="10.7109375" style="111" customWidth="1"/>
    <col min="2" max="2" width="18.85546875" style="111" customWidth="1"/>
    <col min="3" max="3" width="11.7109375" style="365" customWidth="1"/>
    <col min="4" max="4" width="11.7109375" style="421" customWidth="1"/>
    <col min="5" max="5" width="12.140625" style="421" customWidth="1"/>
    <col min="6" max="11" width="11.7109375" style="421" customWidth="1"/>
  </cols>
  <sheetData>
    <row r="1" spans="1:22" ht="15" customHeight="1">
      <c r="A1" s="150" t="s">
        <v>990</v>
      </c>
      <c r="B1" s="6"/>
      <c r="C1" s="346"/>
    </row>
    <row r="2" spans="1:22" ht="15" customHeight="1">
      <c r="A2" s="2" t="s">
        <v>991</v>
      </c>
      <c r="B2" s="11"/>
      <c r="C2" s="347"/>
      <c r="D2" s="422"/>
      <c r="E2" s="422"/>
      <c r="F2" s="422"/>
      <c r="G2" s="422"/>
      <c r="H2" s="423"/>
      <c r="I2" s="423"/>
      <c r="J2" s="423"/>
      <c r="K2" s="423"/>
    </row>
    <row r="3" spans="1:22" s="281" customFormat="1" ht="27.75" customHeight="1">
      <c r="A3" s="276" t="s">
        <v>992</v>
      </c>
      <c r="B3" s="349"/>
      <c r="C3" s="349"/>
      <c r="D3" s="424"/>
      <c r="E3" s="424"/>
      <c r="F3" s="424"/>
      <c r="G3" s="424"/>
      <c r="H3" s="425"/>
      <c r="I3" s="425"/>
      <c r="J3" s="425"/>
      <c r="K3" s="425"/>
      <c r="L3"/>
      <c r="M3"/>
      <c r="N3"/>
      <c r="O3"/>
      <c r="P3"/>
      <c r="Q3"/>
      <c r="R3"/>
      <c r="S3"/>
      <c r="T3"/>
      <c r="U3"/>
      <c r="V3"/>
    </row>
    <row r="4" spans="1:22" s="412" customFormat="1" ht="36.75" customHeight="1">
      <c r="A4" s="409"/>
      <c r="B4" s="409" t="s">
        <v>993</v>
      </c>
      <c r="C4" s="409"/>
      <c r="D4" s="565" t="s">
        <v>962</v>
      </c>
      <c r="E4" s="565"/>
      <c r="F4" s="565" t="s">
        <v>963</v>
      </c>
      <c r="G4" s="565"/>
      <c r="H4" s="565"/>
      <c r="I4" s="565"/>
      <c r="J4" s="565"/>
      <c r="K4" s="409" t="s">
        <v>679</v>
      </c>
      <c r="L4"/>
      <c r="M4"/>
      <c r="N4"/>
      <c r="O4"/>
      <c r="P4"/>
      <c r="Q4"/>
      <c r="R4"/>
      <c r="S4"/>
      <c r="T4"/>
      <c r="U4"/>
      <c r="V4"/>
    </row>
    <row r="5" spans="1:22" ht="37.5" customHeight="1">
      <c r="A5" s="409"/>
      <c r="B5" s="409"/>
      <c r="C5" s="409" t="s">
        <v>932</v>
      </c>
      <c r="D5" s="409" t="s">
        <v>965</v>
      </c>
      <c r="E5" s="409" t="s">
        <v>966</v>
      </c>
      <c r="F5" s="409" t="s">
        <v>994</v>
      </c>
      <c r="G5" s="409" t="s">
        <v>968</v>
      </c>
      <c r="H5" s="409" t="s">
        <v>969</v>
      </c>
      <c r="I5" s="409" t="s">
        <v>995</v>
      </c>
      <c r="J5" s="409" t="s">
        <v>971</v>
      </c>
      <c r="K5" s="409"/>
    </row>
    <row r="6" spans="1:22" ht="6" customHeight="1">
      <c r="A6" s="426"/>
      <c r="B6" s="427"/>
      <c r="C6" s="428"/>
      <c r="D6" s="429"/>
      <c r="E6" s="429"/>
      <c r="F6" s="429"/>
      <c r="G6" s="429"/>
      <c r="H6" s="429"/>
      <c r="I6" s="429"/>
      <c r="J6" s="429"/>
      <c r="K6" s="429"/>
    </row>
    <row r="7" spans="1:22">
      <c r="A7" s="161" t="s">
        <v>750</v>
      </c>
      <c r="B7" s="121"/>
      <c r="C7" s="430"/>
      <c r="D7" s="431"/>
      <c r="E7" s="431"/>
      <c r="F7" s="431"/>
      <c r="G7" s="431"/>
      <c r="H7" s="432"/>
      <c r="I7" s="432"/>
      <c r="J7" s="432"/>
      <c r="K7" s="432"/>
    </row>
    <row r="8" spans="1:22" ht="5.25" customHeight="1">
      <c r="A8" s="207"/>
      <c r="B8" s="121"/>
      <c r="C8" s="430"/>
      <c r="D8" s="431"/>
      <c r="E8" s="431"/>
      <c r="F8" s="431"/>
      <c r="G8" s="431"/>
      <c r="H8" s="432"/>
      <c r="I8" s="432"/>
      <c r="J8" s="432"/>
      <c r="K8" s="432"/>
    </row>
    <row r="9" spans="1:22">
      <c r="A9" s="35" t="s">
        <v>679</v>
      </c>
      <c r="B9" s="70"/>
      <c r="C9" s="430">
        <v>243</v>
      </c>
      <c r="D9" s="433">
        <v>149.30490377064345</v>
      </c>
      <c r="E9" s="433">
        <v>52.20690677374548</v>
      </c>
      <c r="F9" s="433">
        <v>129.59925747621642</v>
      </c>
      <c r="G9" s="433">
        <v>1.9130503041735833</v>
      </c>
      <c r="H9" s="433">
        <v>2.696783813237436</v>
      </c>
      <c r="I9" s="433">
        <v>1.6132645700729547</v>
      </c>
      <c r="J9" s="433">
        <v>1.3820047157855779</v>
      </c>
      <c r="K9" s="433">
        <v>338.71617142387493</v>
      </c>
    </row>
    <row r="10" spans="1:22" ht="5.25" customHeight="1">
      <c r="A10" s="69"/>
      <c r="B10" s="70"/>
      <c r="C10" s="430"/>
      <c r="D10" s="433"/>
      <c r="E10" s="433"/>
      <c r="F10" s="433"/>
      <c r="G10" s="433"/>
      <c r="H10" s="433"/>
      <c r="I10" s="433"/>
      <c r="J10" s="433"/>
      <c r="K10" s="433"/>
    </row>
    <row r="11" spans="1:22">
      <c r="A11" s="37" t="s">
        <v>716</v>
      </c>
      <c r="B11" s="50"/>
      <c r="C11" s="413">
        <v>16</v>
      </c>
      <c r="D11" s="434">
        <v>162.09509034950955</v>
      </c>
      <c r="E11" s="434">
        <v>53.741523330278866</v>
      </c>
      <c r="F11" s="434">
        <v>187.48089050407049</v>
      </c>
      <c r="G11" s="434">
        <v>7.4514375936752746</v>
      </c>
      <c r="H11" s="434">
        <v>12.92784832640444</v>
      </c>
      <c r="I11" s="434">
        <v>4.6918662038852421</v>
      </c>
      <c r="J11" s="434">
        <v>1.5151237787760561</v>
      </c>
      <c r="K11" s="434">
        <v>429.90378008659991</v>
      </c>
    </row>
    <row r="12" spans="1:22">
      <c r="A12" s="37" t="s">
        <v>717</v>
      </c>
      <c r="B12" s="50"/>
      <c r="C12" s="413">
        <v>43</v>
      </c>
      <c r="D12" s="434">
        <v>160.91166075314808</v>
      </c>
      <c r="E12" s="434">
        <v>94.864859197505638</v>
      </c>
      <c r="F12" s="434">
        <v>135.90537684350389</v>
      </c>
      <c r="G12" s="434">
        <v>1.8984903134899755</v>
      </c>
      <c r="H12" s="434">
        <v>1.8020739939424404</v>
      </c>
      <c r="I12" s="434">
        <v>2.4504190416278391</v>
      </c>
      <c r="J12" s="434">
        <v>2.3470485810005064</v>
      </c>
      <c r="K12" s="434">
        <v>400.17992872421837</v>
      </c>
    </row>
    <row r="13" spans="1:22">
      <c r="A13" s="37" t="s">
        <v>752</v>
      </c>
      <c r="B13" s="50"/>
      <c r="C13" s="413">
        <v>69</v>
      </c>
      <c r="D13" s="434">
        <v>138.44352919480474</v>
      </c>
      <c r="E13" s="434">
        <v>39.253846146340415</v>
      </c>
      <c r="F13" s="434">
        <v>103.77188719987276</v>
      </c>
      <c r="G13" s="434">
        <v>0.805955367431749</v>
      </c>
      <c r="H13" s="434">
        <v>0.22708387609198161</v>
      </c>
      <c r="I13" s="434">
        <v>0.19728166954023829</v>
      </c>
      <c r="J13" s="434">
        <v>0.87503183370948334</v>
      </c>
      <c r="K13" s="434">
        <v>283.57461528779135</v>
      </c>
    </row>
    <row r="14" spans="1:22">
      <c r="A14" s="37" t="s">
        <v>788</v>
      </c>
      <c r="B14" s="50"/>
      <c r="C14" s="413">
        <v>93</v>
      </c>
      <c r="D14" s="434">
        <v>148.83569174349267</v>
      </c>
      <c r="E14" s="434">
        <v>41.96544075494301</v>
      </c>
      <c r="F14" s="434">
        <v>121.43299445447111</v>
      </c>
      <c r="G14" s="434">
        <v>0.30279070230952687</v>
      </c>
      <c r="H14" s="434">
        <v>0.59151905951019124</v>
      </c>
      <c r="I14" s="434">
        <v>1.1493930758777098</v>
      </c>
      <c r="J14" s="434">
        <v>1.29536956468149</v>
      </c>
      <c r="K14" s="434">
        <v>315.57319935528574</v>
      </c>
    </row>
    <row r="15" spans="1:22">
      <c r="A15" s="37" t="s">
        <v>720</v>
      </c>
      <c r="B15" s="50"/>
      <c r="C15" s="413">
        <v>2</v>
      </c>
      <c r="D15" s="434">
        <v>163.46439935907563</v>
      </c>
      <c r="E15" s="434">
        <v>50.287310148721538</v>
      </c>
      <c r="F15" s="434">
        <v>189.46755884543342</v>
      </c>
      <c r="G15" s="434">
        <v>7.4598406716165284</v>
      </c>
      <c r="H15" s="434">
        <v>13.025817517095078</v>
      </c>
      <c r="I15" s="434">
        <v>4.1473900385908689</v>
      </c>
      <c r="J15" s="434">
        <v>1.6974566134819797</v>
      </c>
      <c r="K15" s="434">
        <v>429.54977319401502</v>
      </c>
    </row>
    <row r="16" spans="1:22">
      <c r="A16" s="37" t="s">
        <v>721</v>
      </c>
      <c r="B16" s="50"/>
      <c r="C16" s="413">
        <v>20</v>
      </c>
      <c r="D16" s="434">
        <v>135.05196481456923</v>
      </c>
      <c r="E16" s="434">
        <v>62.387764664279715</v>
      </c>
      <c r="F16" s="434">
        <v>162.93313884100252</v>
      </c>
      <c r="G16" s="434">
        <v>0</v>
      </c>
      <c r="H16" s="434">
        <v>0</v>
      </c>
      <c r="I16" s="434">
        <v>0.37786323652919596</v>
      </c>
      <c r="J16" s="434">
        <v>2.0670998541307517</v>
      </c>
      <c r="K16" s="434">
        <v>362.81783141051142</v>
      </c>
    </row>
    <row r="17" spans="1:11">
      <c r="A17" s="69"/>
      <c r="B17" s="70"/>
      <c r="C17" s="430"/>
      <c r="D17" s="434"/>
      <c r="E17" s="434"/>
      <c r="F17" s="434"/>
      <c r="G17" s="434"/>
      <c r="H17" s="434"/>
      <c r="I17" s="434"/>
      <c r="J17" s="434"/>
      <c r="K17" s="434"/>
    </row>
    <row r="18" spans="1:11" ht="16.5">
      <c r="A18" s="161" t="s">
        <v>996</v>
      </c>
      <c r="B18" s="121"/>
      <c r="C18" s="430"/>
      <c r="D18" s="435"/>
      <c r="E18" s="435"/>
      <c r="F18" s="435"/>
      <c r="G18" s="435"/>
      <c r="H18" s="370"/>
      <c r="I18" s="370"/>
      <c r="J18" s="370"/>
      <c r="K18" s="370"/>
    </row>
    <row r="19" spans="1:11" ht="5.25" customHeight="1">
      <c r="A19" s="207"/>
      <c r="B19" s="121"/>
      <c r="C19" s="430"/>
      <c r="D19" s="435"/>
      <c r="E19" s="435"/>
      <c r="F19" s="435"/>
      <c r="G19" s="435"/>
      <c r="H19" s="370"/>
      <c r="I19" s="370"/>
      <c r="J19" s="370"/>
      <c r="K19" s="370"/>
    </row>
    <row r="20" spans="1:11">
      <c r="A20" s="35" t="s">
        <v>680</v>
      </c>
      <c r="B20" s="70"/>
      <c r="C20" s="430">
        <v>243</v>
      </c>
      <c r="D20" s="433">
        <v>149.30490377064345</v>
      </c>
      <c r="E20" s="433">
        <v>52.20690677374548</v>
      </c>
      <c r="F20" s="433">
        <v>129.59925747621642</v>
      </c>
      <c r="G20" s="433">
        <v>1.9130503041735833</v>
      </c>
      <c r="H20" s="433">
        <v>2.696783813237436</v>
      </c>
      <c r="I20" s="433">
        <v>1.6132645700729547</v>
      </c>
      <c r="J20" s="433">
        <v>1.3820047157855779</v>
      </c>
      <c r="K20" s="433">
        <v>338.71617142387493</v>
      </c>
    </row>
    <row r="21" spans="1:11" ht="5.25" customHeight="1">
      <c r="A21" s="69"/>
      <c r="B21" s="70"/>
      <c r="C21" s="430"/>
      <c r="D21" s="433"/>
      <c r="E21" s="433"/>
      <c r="F21" s="433"/>
      <c r="G21" s="433"/>
      <c r="H21" s="433"/>
      <c r="I21" s="433"/>
      <c r="J21" s="433"/>
      <c r="K21" s="433"/>
    </row>
    <row r="22" spans="1:11">
      <c r="A22" s="37" t="s">
        <v>681</v>
      </c>
      <c r="B22" s="50"/>
      <c r="C22" s="413">
        <v>3</v>
      </c>
      <c r="D22" s="434">
        <v>134.5091377885916</v>
      </c>
      <c r="E22" s="434">
        <v>60.351212470607464</v>
      </c>
      <c r="F22" s="434">
        <v>143.47746193722935</v>
      </c>
      <c r="G22" s="434">
        <v>0</v>
      </c>
      <c r="H22" s="434">
        <v>0</v>
      </c>
      <c r="I22" s="434">
        <v>3.7994679836945176E-2</v>
      </c>
      <c r="J22" s="434">
        <v>0.29859188175801427</v>
      </c>
      <c r="K22" s="434">
        <v>338.67439875802336</v>
      </c>
    </row>
    <row r="23" spans="1:11">
      <c r="A23" s="37" t="s">
        <v>682</v>
      </c>
      <c r="B23" s="50"/>
      <c r="C23" s="413">
        <v>5</v>
      </c>
      <c r="D23" s="434">
        <v>138.38237004423584</v>
      </c>
      <c r="E23" s="434">
        <v>50.936595293971052</v>
      </c>
      <c r="F23" s="434">
        <v>115.84760441112334</v>
      </c>
      <c r="G23" s="434">
        <v>0</v>
      </c>
      <c r="H23" s="434">
        <v>0</v>
      </c>
      <c r="I23" s="434">
        <v>0</v>
      </c>
      <c r="J23" s="434">
        <v>1.4994496479823887</v>
      </c>
      <c r="K23" s="434">
        <v>306.6660193973126</v>
      </c>
    </row>
    <row r="24" spans="1:11">
      <c r="A24" s="37" t="s">
        <v>683</v>
      </c>
      <c r="B24" s="50"/>
      <c r="C24" s="413">
        <v>15</v>
      </c>
      <c r="D24" s="434">
        <v>146.28264226573793</v>
      </c>
      <c r="E24" s="434">
        <v>57.141955954414883</v>
      </c>
      <c r="F24" s="434">
        <v>156.14459380808441</v>
      </c>
      <c r="G24" s="434">
        <v>1.8782527270337759</v>
      </c>
      <c r="H24" s="434">
        <v>2.5385844770290822</v>
      </c>
      <c r="I24" s="434">
        <v>2.1840771267108501</v>
      </c>
      <c r="J24" s="434">
        <v>1.9649381371683907</v>
      </c>
      <c r="K24" s="434">
        <v>368.13504449617932</v>
      </c>
    </row>
    <row r="25" spans="1:11">
      <c r="A25" s="37" t="s">
        <v>684</v>
      </c>
      <c r="B25" s="50"/>
      <c r="C25" s="413">
        <v>10</v>
      </c>
      <c r="D25" s="434">
        <v>155.54175091255144</v>
      </c>
      <c r="E25" s="434">
        <v>52.432961842679909</v>
      </c>
      <c r="F25" s="434">
        <v>152.03801174320236</v>
      </c>
      <c r="G25" s="434">
        <v>2.631345400039899</v>
      </c>
      <c r="H25" s="434">
        <v>7.0414139290123954</v>
      </c>
      <c r="I25" s="434">
        <v>2.6796931023513364E-2</v>
      </c>
      <c r="J25" s="434">
        <v>-0.59316651300217282</v>
      </c>
      <c r="K25" s="434">
        <v>369.11911424550732</v>
      </c>
    </row>
    <row r="26" spans="1:11">
      <c r="A26" s="37" t="s">
        <v>685</v>
      </c>
      <c r="B26" s="50"/>
      <c r="C26" s="413">
        <v>11</v>
      </c>
      <c r="D26" s="434">
        <v>146.29434246900237</v>
      </c>
      <c r="E26" s="434">
        <v>50.427983219088873</v>
      </c>
      <c r="F26" s="434">
        <v>129.07012134667201</v>
      </c>
      <c r="G26" s="434">
        <v>0.78932102629501899</v>
      </c>
      <c r="H26" s="434">
        <v>0</v>
      </c>
      <c r="I26" s="434">
        <v>1.1542397461867751</v>
      </c>
      <c r="J26" s="434">
        <v>0.96612324405028049</v>
      </c>
      <c r="K26" s="434">
        <v>328.70213105129528</v>
      </c>
    </row>
    <row r="27" spans="1:11">
      <c r="A27" s="37" t="s">
        <v>686</v>
      </c>
      <c r="B27" s="50"/>
      <c r="C27" s="413">
        <v>22</v>
      </c>
      <c r="D27" s="434">
        <v>131.07429442482942</v>
      </c>
      <c r="E27" s="434">
        <v>38.551369213448346</v>
      </c>
      <c r="F27" s="434">
        <v>124.15744432050923</v>
      </c>
      <c r="G27" s="434">
        <v>0.49111407704903487</v>
      </c>
      <c r="H27" s="434">
        <v>1.4766623801709842</v>
      </c>
      <c r="I27" s="434">
        <v>2.8424599728889297</v>
      </c>
      <c r="J27" s="434">
        <v>1.8230854764361646</v>
      </c>
      <c r="K27" s="434">
        <v>300.41642986533213</v>
      </c>
    </row>
    <row r="28" spans="1:11">
      <c r="A28" s="37" t="s">
        <v>687</v>
      </c>
      <c r="B28" s="50"/>
      <c r="C28" s="413">
        <v>21</v>
      </c>
      <c r="D28" s="434">
        <v>139.67870422148317</v>
      </c>
      <c r="E28" s="434">
        <v>48.909271958481717</v>
      </c>
      <c r="F28" s="434">
        <v>133.92047365374617</v>
      </c>
      <c r="G28" s="434">
        <v>0.949456004552099</v>
      </c>
      <c r="H28" s="434">
        <v>0</v>
      </c>
      <c r="I28" s="434">
        <v>1.1746652147040646</v>
      </c>
      <c r="J28" s="434">
        <v>1.9805064210102912</v>
      </c>
      <c r="K28" s="434">
        <v>326.61307747397751</v>
      </c>
    </row>
    <row r="29" spans="1:11">
      <c r="A29" s="37" t="s">
        <v>688</v>
      </c>
      <c r="B29" s="50"/>
      <c r="C29" s="413">
        <v>26</v>
      </c>
      <c r="D29" s="434">
        <v>162.66122870115822</v>
      </c>
      <c r="E29" s="434">
        <v>45.759137917967159</v>
      </c>
      <c r="F29" s="434">
        <v>139.34083658887809</v>
      </c>
      <c r="G29" s="434">
        <v>1.1493933318175242</v>
      </c>
      <c r="H29" s="434">
        <v>0.50437517655732167</v>
      </c>
      <c r="I29" s="434">
        <v>2.0501767295727484</v>
      </c>
      <c r="J29" s="434">
        <v>1.9923606661292435</v>
      </c>
      <c r="K29" s="434">
        <v>353.45750911208029</v>
      </c>
    </row>
    <row r="30" spans="1:11">
      <c r="A30" s="37" t="s">
        <v>689</v>
      </c>
      <c r="B30" s="50"/>
      <c r="C30" s="413">
        <v>9</v>
      </c>
      <c r="D30" s="434">
        <v>140.52295227108095</v>
      </c>
      <c r="E30" s="434">
        <v>48.545466333986177</v>
      </c>
      <c r="F30" s="434">
        <v>134.38383458982821</v>
      </c>
      <c r="G30" s="434">
        <v>1.1194430284656454</v>
      </c>
      <c r="H30" s="434">
        <v>2.1757572505567033</v>
      </c>
      <c r="I30" s="434">
        <v>1.1614394691420957</v>
      </c>
      <c r="J30" s="434">
        <v>1.4726209320419608</v>
      </c>
      <c r="K30" s="434">
        <v>329.38151387510175</v>
      </c>
    </row>
    <row r="31" spans="1:11">
      <c r="A31" s="37" t="s">
        <v>690</v>
      </c>
      <c r="B31" s="50"/>
      <c r="C31" s="413">
        <v>18</v>
      </c>
      <c r="D31" s="434">
        <v>175.62853372643193</v>
      </c>
      <c r="E31" s="434">
        <v>97.744152262298201</v>
      </c>
      <c r="F31" s="434">
        <v>118.06249078675194</v>
      </c>
      <c r="G31" s="434">
        <v>1.0707886540336193</v>
      </c>
      <c r="H31" s="434">
        <v>0.34844623029553723</v>
      </c>
      <c r="I31" s="434">
        <v>3.5298105042915906</v>
      </c>
      <c r="J31" s="434">
        <v>1.8312703583061889</v>
      </c>
      <c r="K31" s="434">
        <v>398.21549252240902</v>
      </c>
    </row>
    <row r="32" spans="1:11">
      <c r="A32" s="37" t="s">
        <v>691</v>
      </c>
      <c r="B32" s="50"/>
      <c r="C32" s="413">
        <v>16</v>
      </c>
      <c r="D32" s="434">
        <v>135.3380290576421</v>
      </c>
      <c r="E32" s="434">
        <v>59.349737990501062</v>
      </c>
      <c r="F32" s="434">
        <v>127.52246271403284</v>
      </c>
      <c r="G32" s="434">
        <v>2.3385618394994654</v>
      </c>
      <c r="H32" s="434">
        <v>1.2315848507685028</v>
      </c>
      <c r="I32" s="434">
        <v>9.2178271613592946E-2</v>
      </c>
      <c r="J32" s="434">
        <v>0.76864648872219987</v>
      </c>
      <c r="K32" s="434">
        <v>326.64120121277978</v>
      </c>
    </row>
    <row r="33" spans="1:11">
      <c r="A33" s="37" t="s">
        <v>692</v>
      </c>
      <c r="B33" s="50"/>
      <c r="C33" s="413">
        <v>87</v>
      </c>
      <c r="D33" s="434">
        <v>154.01229502836344</v>
      </c>
      <c r="E33" s="434">
        <v>46.788372857794151</v>
      </c>
      <c r="F33" s="434">
        <v>122.45033782016309</v>
      </c>
      <c r="G33" s="434">
        <v>3.1304064305413344</v>
      </c>
      <c r="H33" s="434">
        <v>5.4063534667673148</v>
      </c>
      <c r="I33" s="434">
        <v>1.5779172490078401</v>
      </c>
      <c r="J33" s="434">
        <v>1.17686370974372</v>
      </c>
      <c r="K33" s="434">
        <v>334.54254656238089</v>
      </c>
    </row>
    <row r="34" spans="1:11">
      <c r="A34" s="69"/>
      <c r="B34" s="70"/>
      <c r="C34" s="430"/>
      <c r="D34" s="434"/>
      <c r="E34" s="434"/>
      <c r="F34" s="434"/>
      <c r="G34" s="434"/>
      <c r="H34" s="434"/>
      <c r="I34" s="434"/>
      <c r="J34" s="434"/>
      <c r="K34" s="434"/>
    </row>
    <row r="35" spans="1:11">
      <c r="A35" s="161" t="s">
        <v>937</v>
      </c>
      <c r="B35" s="121"/>
      <c r="C35" s="121"/>
      <c r="D35" s="435"/>
      <c r="E35" s="435"/>
      <c r="F35" s="435"/>
      <c r="G35" s="435"/>
      <c r="H35" s="370"/>
      <c r="I35" s="370"/>
      <c r="J35" s="370"/>
      <c r="K35" s="370"/>
    </row>
    <row r="36" spans="1:11" ht="5.25" customHeight="1">
      <c r="A36" s="207"/>
      <c r="B36" s="121"/>
      <c r="C36" s="121"/>
      <c r="D36" s="435"/>
      <c r="E36" s="435"/>
      <c r="F36" s="435"/>
      <c r="G36" s="435"/>
      <c r="H36" s="370"/>
      <c r="I36" s="370"/>
      <c r="J36" s="370"/>
      <c r="K36" s="370"/>
    </row>
    <row r="37" spans="1:11">
      <c r="A37" s="35" t="s">
        <v>679</v>
      </c>
      <c r="B37" s="70"/>
      <c r="C37" s="430">
        <v>243</v>
      </c>
      <c r="D37" s="433">
        <v>149.30490377064345</v>
      </c>
      <c r="E37" s="433">
        <v>52.20690677374548</v>
      </c>
      <c r="F37" s="433">
        <v>129.59925747621642</v>
      </c>
      <c r="G37" s="433">
        <v>1.9130503041735833</v>
      </c>
      <c r="H37" s="433">
        <v>2.696783813237436</v>
      </c>
      <c r="I37" s="433">
        <v>1.6132645700729547</v>
      </c>
      <c r="J37" s="433">
        <v>1.3820047157855779</v>
      </c>
      <c r="K37" s="433">
        <v>338.71617142387493</v>
      </c>
    </row>
    <row r="38" spans="1:11" ht="5.25" customHeight="1">
      <c r="A38" s="69"/>
      <c r="B38" s="70"/>
      <c r="C38" s="430"/>
      <c r="D38" s="433"/>
      <c r="E38" s="433"/>
      <c r="F38" s="433"/>
      <c r="G38" s="433"/>
      <c r="H38" s="433"/>
      <c r="I38" s="433"/>
      <c r="J38" s="433"/>
      <c r="K38" s="433"/>
    </row>
    <row r="39" spans="1:11">
      <c r="A39" s="37" t="s">
        <v>938</v>
      </c>
      <c r="B39" s="50"/>
      <c r="C39" s="413">
        <v>35</v>
      </c>
      <c r="D39" s="434">
        <v>149.09115711973266</v>
      </c>
      <c r="E39" s="434">
        <v>56.763099838128561</v>
      </c>
      <c r="F39" s="434">
        <v>175.60786642995143</v>
      </c>
      <c r="G39" s="434">
        <v>5.8241084016500445E-2</v>
      </c>
      <c r="H39" s="434">
        <v>2.0216633596156859</v>
      </c>
      <c r="I39" s="434">
        <v>0.39403947574539189</v>
      </c>
      <c r="J39" s="434">
        <v>2.0698723304266098</v>
      </c>
      <c r="K39" s="434">
        <v>386.00593963761685</v>
      </c>
    </row>
    <row r="40" spans="1:11">
      <c r="A40" s="37" t="s">
        <v>939</v>
      </c>
      <c r="B40" s="50"/>
      <c r="C40" s="413">
        <v>48</v>
      </c>
      <c r="D40" s="434">
        <v>161.6345924876446</v>
      </c>
      <c r="E40" s="434">
        <v>53.683641636568026</v>
      </c>
      <c r="F40" s="434">
        <v>135.5823062101872</v>
      </c>
      <c r="G40" s="434">
        <v>1.2432014757758576</v>
      </c>
      <c r="H40" s="434">
        <v>1.1688073842005955</v>
      </c>
      <c r="I40" s="434">
        <v>0.45978754681087408</v>
      </c>
      <c r="J40" s="434">
        <v>1.90446258123308</v>
      </c>
      <c r="K40" s="434">
        <v>355.67679932242021</v>
      </c>
    </row>
    <row r="41" spans="1:11">
      <c r="A41" s="37" t="s">
        <v>940</v>
      </c>
      <c r="B41" s="50"/>
      <c r="C41" s="413">
        <v>44</v>
      </c>
      <c r="D41" s="434">
        <v>151.71171037321122</v>
      </c>
      <c r="E41" s="434">
        <v>43.662220105473338</v>
      </c>
      <c r="F41" s="434">
        <v>126.03810842259318</v>
      </c>
      <c r="G41" s="434">
        <v>1.0562899378212729</v>
      </c>
      <c r="H41" s="434">
        <v>7.2794099269351362E-2</v>
      </c>
      <c r="I41" s="434">
        <v>0.2766328511404062</v>
      </c>
      <c r="J41" s="434">
        <v>1.1174814144202438</v>
      </c>
      <c r="K41" s="434">
        <v>323.93523720392903</v>
      </c>
    </row>
    <row r="42" spans="1:11">
      <c r="A42" s="37" t="s">
        <v>941</v>
      </c>
      <c r="B42" s="50"/>
      <c r="C42" s="413">
        <v>23</v>
      </c>
      <c r="D42" s="434">
        <v>151.66983305711631</v>
      </c>
      <c r="E42" s="434">
        <v>47.675041721284494</v>
      </c>
      <c r="F42" s="434">
        <v>106.02293660097128</v>
      </c>
      <c r="G42" s="434">
        <v>5.6825640640669542E-2</v>
      </c>
      <c r="H42" s="434">
        <v>3.068222721401912E-3</v>
      </c>
      <c r="I42" s="434">
        <v>0.27185531231774007</v>
      </c>
      <c r="J42" s="434">
        <v>1.115422150104231</v>
      </c>
      <c r="K42" s="434">
        <v>306.81498270515613</v>
      </c>
    </row>
    <row r="43" spans="1:11">
      <c r="A43" s="37" t="s">
        <v>942</v>
      </c>
      <c r="B43" s="50"/>
      <c r="C43" s="413">
        <v>33</v>
      </c>
      <c r="D43" s="434">
        <v>147.64846753231058</v>
      </c>
      <c r="E43" s="434">
        <v>38.348220085584138</v>
      </c>
      <c r="F43" s="434">
        <v>106.51947195251279</v>
      </c>
      <c r="G43" s="434">
        <v>0.81569801226860406</v>
      </c>
      <c r="H43" s="434">
        <v>0.88962284768178568</v>
      </c>
      <c r="I43" s="434">
        <v>0.54933978957460716</v>
      </c>
      <c r="J43" s="434">
        <v>1.0797902392992131</v>
      </c>
      <c r="K43" s="434">
        <v>295.85061045923169</v>
      </c>
    </row>
    <row r="44" spans="1:11">
      <c r="A44" s="37" t="s">
        <v>943</v>
      </c>
      <c r="B44" s="50"/>
      <c r="C44" s="413">
        <v>49</v>
      </c>
      <c r="D44" s="434">
        <v>139.31447755519108</v>
      </c>
      <c r="E44" s="434">
        <v>45.872747986668628</v>
      </c>
      <c r="F44" s="434">
        <v>130.40745685851132</v>
      </c>
      <c r="G44" s="434">
        <v>1.2748149155740183</v>
      </c>
      <c r="H44" s="434">
        <v>1.6303706052459197</v>
      </c>
      <c r="I44" s="434">
        <v>1.9352507431464097</v>
      </c>
      <c r="J44" s="434">
        <v>1.6444730937592416</v>
      </c>
      <c r="K44" s="434">
        <v>322.07959175809663</v>
      </c>
    </row>
    <row r="45" spans="1:11">
      <c r="A45" s="37" t="s">
        <v>944</v>
      </c>
      <c r="B45" s="50"/>
      <c r="C45" s="413">
        <v>11</v>
      </c>
      <c r="D45" s="434">
        <v>162.58694819847341</v>
      </c>
      <c r="E45" s="434">
        <v>83.478068234171758</v>
      </c>
      <c r="F45" s="434">
        <v>153.35139340322752</v>
      </c>
      <c r="G45" s="434">
        <v>6.1056405020578142</v>
      </c>
      <c r="H45" s="434">
        <v>10.094633209420961</v>
      </c>
      <c r="I45" s="434">
        <v>4.0837182401003611</v>
      </c>
      <c r="J45" s="434">
        <v>1.1310076908942961</v>
      </c>
      <c r="K45" s="434">
        <v>420.83140947834613</v>
      </c>
    </row>
    <row r="46" spans="1:11">
      <c r="A46" s="37"/>
      <c r="B46" s="50"/>
      <c r="C46" s="413"/>
      <c r="D46" s="434"/>
      <c r="E46" s="434"/>
      <c r="F46" s="434"/>
      <c r="G46" s="434"/>
      <c r="H46" s="434"/>
      <c r="I46" s="434"/>
      <c r="J46" s="434"/>
      <c r="K46" s="434"/>
    </row>
    <row r="47" spans="1:11" ht="16.5">
      <c r="A47" s="161" t="s">
        <v>945</v>
      </c>
      <c r="B47" s="121"/>
      <c r="C47" s="121"/>
      <c r="D47" s="435"/>
      <c r="E47" s="435"/>
      <c r="F47" s="435"/>
      <c r="G47" s="435"/>
      <c r="H47" s="370"/>
      <c r="I47" s="370"/>
      <c r="J47" s="370"/>
      <c r="K47" s="370"/>
    </row>
    <row r="48" spans="1:11" ht="5.25" customHeight="1">
      <c r="A48" s="207"/>
      <c r="B48" s="121"/>
      <c r="C48" s="121"/>
      <c r="D48" s="435"/>
      <c r="E48" s="435"/>
      <c r="F48" s="435"/>
      <c r="G48" s="435"/>
      <c r="H48" s="370"/>
      <c r="I48" s="370"/>
      <c r="J48" s="370"/>
      <c r="K48" s="370"/>
    </row>
    <row r="49" spans="1:22">
      <c r="A49" s="35" t="s">
        <v>679</v>
      </c>
      <c r="B49" s="70"/>
      <c r="C49" s="436">
        <v>243</v>
      </c>
      <c r="D49" s="433">
        <v>149.30490377064345</v>
      </c>
      <c r="E49" s="433">
        <v>52.20690677374548</v>
      </c>
      <c r="F49" s="433">
        <v>129.59925747621642</v>
      </c>
      <c r="G49" s="433">
        <v>1.9130503041735833</v>
      </c>
      <c r="H49" s="433">
        <v>2.696783813237436</v>
      </c>
      <c r="I49" s="433">
        <v>1.6132645700729547</v>
      </c>
      <c r="J49" s="433">
        <v>1.3820047157855779</v>
      </c>
      <c r="K49" s="433">
        <v>338.71617142387493</v>
      </c>
    </row>
    <row r="50" spans="1:22" ht="5.25" customHeight="1">
      <c r="A50" s="69"/>
      <c r="B50" s="70"/>
      <c r="C50" s="436"/>
      <c r="D50" s="433"/>
      <c r="E50" s="433"/>
      <c r="F50" s="433"/>
      <c r="G50" s="433"/>
      <c r="H50" s="433"/>
      <c r="I50" s="433"/>
      <c r="J50" s="433"/>
      <c r="K50" s="433"/>
    </row>
    <row r="51" spans="1:22" s="77" customFormat="1">
      <c r="A51" s="37" t="s">
        <v>956</v>
      </c>
      <c r="B51" s="37"/>
      <c r="C51" s="430"/>
      <c r="D51" s="433"/>
      <c r="E51" s="433"/>
      <c r="F51" s="433"/>
      <c r="G51" s="433"/>
      <c r="H51" s="433"/>
      <c r="I51" s="433"/>
      <c r="J51" s="433"/>
      <c r="K51" s="433"/>
      <c r="L51"/>
      <c r="M51"/>
      <c r="N51"/>
      <c r="O51"/>
      <c r="P51"/>
      <c r="Q51"/>
      <c r="R51"/>
      <c r="S51"/>
      <c r="T51"/>
      <c r="U51"/>
      <c r="V51"/>
    </row>
    <row r="52" spans="1:22" ht="15" customHeight="1">
      <c r="A52" s="364" t="s">
        <v>947</v>
      </c>
      <c r="B52" s="364"/>
      <c r="C52" s="413">
        <v>37</v>
      </c>
      <c r="D52" s="434">
        <v>133.97135071381891</v>
      </c>
      <c r="E52" s="434">
        <v>23.132132225426311</v>
      </c>
      <c r="F52" s="434">
        <v>65.588402703269466</v>
      </c>
      <c r="G52" s="434">
        <v>0.54148937232532879</v>
      </c>
      <c r="H52" s="434">
        <v>0.21977878104338391</v>
      </c>
      <c r="I52" s="434">
        <v>3.8678367076121823E-3</v>
      </c>
      <c r="J52" s="434">
        <v>0.15687706026657672</v>
      </c>
      <c r="K52" s="434">
        <v>223.61389869285759</v>
      </c>
    </row>
    <row r="53" spans="1:22" ht="15" customHeight="1">
      <c r="A53" s="364" t="s">
        <v>948</v>
      </c>
      <c r="B53" s="364"/>
      <c r="C53" s="413">
        <v>166</v>
      </c>
      <c r="D53" s="434">
        <v>150.30833491905184</v>
      </c>
      <c r="E53" s="434">
        <v>53.05637516219749</v>
      </c>
      <c r="F53" s="434">
        <v>131.68616423135362</v>
      </c>
      <c r="G53" s="434">
        <v>0.92930245277985224</v>
      </c>
      <c r="H53" s="434">
        <v>0.9441402361652832</v>
      </c>
      <c r="I53" s="434">
        <v>1.3605204376009401</v>
      </c>
      <c r="J53" s="434">
        <v>1.5542160351044614</v>
      </c>
      <c r="K53" s="434">
        <v>339.83905347425349</v>
      </c>
    </row>
    <row r="54" spans="1:22">
      <c r="A54" s="364" t="s">
        <v>949</v>
      </c>
      <c r="B54" s="364"/>
      <c r="C54" s="413">
        <v>39</v>
      </c>
      <c r="D54" s="434">
        <v>159.63101009258318</v>
      </c>
      <c r="E54" s="434">
        <v>73.935057076719104</v>
      </c>
      <c r="F54" s="434">
        <v>176.86591066943146</v>
      </c>
      <c r="G54" s="434">
        <v>6.7592384678089719</v>
      </c>
      <c r="H54" s="434">
        <v>12.354337016491288</v>
      </c>
      <c r="I54" s="434">
        <v>4.1604591064932874</v>
      </c>
      <c r="J54" s="434">
        <v>1.7904901953886312</v>
      </c>
      <c r="K54" s="434">
        <v>435.49650262491593</v>
      </c>
    </row>
    <row r="55" spans="1:22">
      <c r="A55" s="364" t="s">
        <v>950</v>
      </c>
      <c r="B55" s="364"/>
      <c r="C55" s="413">
        <v>1</v>
      </c>
      <c r="D55" s="434">
        <v>109.5026594118726</v>
      </c>
      <c r="E55" s="434">
        <v>115.41615210613193</v>
      </c>
      <c r="F55" s="434">
        <v>247.99969432047442</v>
      </c>
      <c r="G55" s="434">
        <v>34.310570397994745</v>
      </c>
      <c r="H55" s="434">
        <v>0</v>
      </c>
      <c r="I55" s="434">
        <v>0</v>
      </c>
      <c r="J55" s="434">
        <v>0</v>
      </c>
      <c r="K55" s="434">
        <v>507.2290762364737</v>
      </c>
    </row>
    <row r="56" spans="1:22">
      <c r="A56" s="409"/>
      <c r="B56" s="409"/>
      <c r="C56" s="409"/>
      <c r="D56" s="409"/>
      <c r="E56" s="409"/>
      <c r="F56" s="409"/>
      <c r="G56" s="409"/>
      <c r="H56" s="409"/>
      <c r="I56" s="409"/>
      <c r="J56" s="409"/>
      <c r="K56" s="409"/>
    </row>
    <row r="57" spans="1:22">
      <c r="A57" s="41" t="s">
        <v>693</v>
      </c>
      <c r="B57" s="342"/>
      <c r="C57" s="437"/>
      <c r="D57" s="438"/>
      <c r="E57" s="438"/>
      <c r="F57" s="438"/>
      <c r="G57" s="438"/>
      <c r="H57" s="438"/>
      <c r="I57" s="438"/>
      <c r="J57" s="438"/>
      <c r="K57" s="438"/>
    </row>
    <row r="58" spans="1:22">
      <c r="A58" s="58"/>
      <c r="B58" s="439"/>
      <c r="C58" s="440"/>
      <c r="D58" s="438"/>
      <c r="E58" s="438"/>
      <c r="F58" s="438"/>
      <c r="G58" s="438"/>
      <c r="H58" s="438"/>
      <c r="I58" s="438"/>
      <c r="J58" s="438"/>
      <c r="K58" s="438"/>
    </row>
    <row r="59" spans="1:22">
      <c r="A59" s="41" t="s">
        <v>664</v>
      </c>
      <c r="B59" s="342"/>
      <c r="C59" s="440"/>
      <c r="D59" s="438"/>
      <c r="E59" s="438"/>
      <c r="F59" s="438"/>
      <c r="G59" s="438"/>
      <c r="H59" s="438"/>
      <c r="I59" s="438"/>
      <c r="J59" s="438"/>
      <c r="K59" s="438"/>
    </row>
    <row r="60" spans="1:22">
      <c r="A60" s="41" t="s">
        <v>997</v>
      </c>
      <c r="B60" s="342"/>
      <c r="C60" s="440"/>
      <c r="D60" s="438"/>
      <c r="E60" s="438"/>
      <c r="F60" s="438"/>
      <c r="G60" s="438"/>
      <c r="H60" s="438"/>
      <c r="I60" s="438"/>
      <c r="J60" s="438"/>
      <c r="K60" s="438"/>
    </row>
    <row r="61" spans="1:22">
      <c r="A61" s="29" t="s">
        <v>951</v>
      </c>
      <c r="B61" s="441"/>
      <c r="C61" s="437"/>
      <c r="D61" s="438"/>
      <c r="E61" s="438"/>
      <c r="F61" s="438"/>
      <c r="G61" s="438"/>
      <c r="H61" s="438"/>
      <c r="I61" s="438"/>
      <c r="J61" s="438"/>
      <c r="K61" s="438"/>
    </row>
    <row r="62" spans="1:22">
      <c r="A62" s="148" t="s">
        <v>957</v>
      </c>
      <c r="B62" s="442"/>
      <c r="C62" s="443"/>
      <c r="D62" s="438"/>
      <c r="E62" s="438"/>
      <c r="F62" s="438"/>
      <c r="G62" s="438"/>
      <c r="H62" s="438"/>
      <c r="I62" s="438"/>
      <c r="J62" s="438"/>
      <c r="K62" s="438"/>
    </row>
    <row r="63" spans="1:22">
      <c r="A63" s="441"/>
      <c r="B63" s="441"/>
      <c r="C63" s="443"/>
      <c r="D63" s="438"/>
      <c r="E63" s="438"/>
      <c r="F63" s="438"/>
      <c r="G63" s="438"/>
      <c r="H63" s="438"/>
      <c r="I63" s="438"/>
      <c r="J63" s="438"/>
      <c r="K63" s="438"/>
    </row>
    <row r="64" spans="1:22">
      <c r="A64" s="442"/>
      <c r="B64" s="442"/>
      <c r="C64" s="443"/>
      <c r="D64" s="438"/>
      <c r="E64" s="438"/>
      <c r="F64" s="438"/>
      <c r="G64" s="438"/>
      <c r="H64" s="438"/>
      <c r="I64" s="438"/>
      <c r="J64" s="438"/>
      <c r="K64" s="438"/>
    </row>
    <row r="65" spans="1:11">
      <c r="A65" s="442"/>
      <c r="B65" s="442"/>
      <c r="C65" s="443"/>
      <c r="D65" s="438"/>
      <c r="E65" s="438"/>
      <c r="F65" s="438"/>
      <c r="G65" s="438"/>
      <c r="H65" s="438"/>
      <c r="I65" s="438"/>
      <c r="J65" s="438"/>
      <c r="K65" s="438"/>
    </row>
  </sheetData>
  <sheetProtection algorithmName="SHA-512" hashValue="iNRpurrvyMyWslh5xiG08pBu6gqydq69o5Uog5z+XG7t8nvxPK+rQnqCzTDkkYZklmQCyDo5zZR/QlKc9jgNcA==" saltValue="B7JdloxgYWWW/SedEFDMEw==" spinCount="100000" sheet="1" objects="1" scenarios="1"/>
  <mergeCells count="2">
    <mergeCell ref="D4:E4"/>
    <mergeCell ref="F4:J4"/>
  </mergeCells>
  <pageMargins left="0.70866141732283472" right="0.70866141732283472" top="0.78740157480314965" bottom="0.78740157480314965" header="0.31496062992125984" footer="0.31496062992125984"/>
  <pageSetup paperSize="9" scale="64"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8"/>
  <sheetViews>
    <sheetView workbookViewId="0"/>
  </sheetViews>
  <sheetFormatPr baseColWidth="10" defaultRowHeight="15"/>
  <cols>
    <col min="1" max="1" width="31.7109375" style="449" customWidth="1"/>
    <col min="2" max="2" width="11.7109375" style="445" customWidth="1"/>
    <col min="3" max="3" width="11.7109375" style="421" customWidth="1"/>
    <col min="4" max="4" width="12" style="421" customWidth="1"/>
    <col min="5" max="9" width="11.7109375" style="421" customWidth="1"/>
    <col min="10" max="10" width="11.7109375" style="446" customWidth="1"/>
    <col min="11" max="11" width="2.5703125" customWidth="1"/>
  </cols>
  <sheetData>
    <row r="1" spans="1:22" ht="15" customHeight="1">
      <c r="A1" s="444" t="s">
        <v>998</v>
      </c>
      <c r="J1"/>
    </row>
    <row r="2" spans="1:22" ht="15" customHeight="1">
      <c r="A2" s="2" t="s">
        <v>991</v>
      </c>
    </row>
    <row r="3" spans="1:22" s="281" customFormat="1" ht="27" customHeight="1">
      <c r="A3" s="276" t="s">
        <v>999</v>
      </c>
      <c r="F3" s="425"/>
      <c r="G3" s="425"/>
      <c r="H3" s="425"/>
      <c r="I3" s="425"/>
      <c r="J3" s="447"/>
      <c r="L3"/>
      <c r="M3"/>
      <c r="N3"/>
      <c r="O3"/>
      <c r="P3"/>
      <c r="Q3"/>
      <c r="R3"/>
      <c r="S3"/>
      <c r="T3"/>
      <c r="U3"/>
    </row>
    <row r="4" spans="1:22" s="448" customFormat="1" ht="39" customHeight="1">
      <c r="A4" s="409" t="s">
        <v>993</v>
      </c>
      <c r="B4" s="409"/>
      <c r="C4" s="565" t="s">
        <v>962</v>
      </c>
      <c r="D4" s="565"/>
      <c r="E4" s="565" t="s">
        <v>963</v>
      </c>
      <c r="F4" s="565"/>
      <c r="G4" s="565"/>
      <c r="H4" s="565"/>
      <c r="I4" s="565"/>
      <c r="J4" s="409" t="s">
        <v>679</v>
      </c>
      <c r="L4"/>
      <c r="M4"/>
      <c r="N4"/>
      <c r="O4"/>
      <c r="P4"/>
      <c r="Q4"/>
      <c r="R4"/>
      <c r="S4"/>
      <c r="T4"/>
      <c r="U4"/>
    </row>
    <row r="5" spans="1:22" s="367" customFormat="1" ht="36" customHeight="1">
      <c r="A5" s="409"/>
      <c r="B5" s="409" t="s">
        <v>932</v>
      </c>
      <c r="C5" s="409" t="s">
        <v>965</v>
      </c>
      <c r="D5" s="409" t="s">
        <v>966</v>
      </c>
      <c r="E5" s="409" t="s">
        <v>994</v>
      </c>
      <c r="F5" s="409" t="s">
        <v>968</v>
      </c>
      <c r="G5" s="409" t="s">
        <v>969</v>
      </c>
      <c r="H5" s="409" t="s">
        <v>970</v>
      </c>
      <c r="I5" s="409" t="s">
        <v>971</v>
      </c>
      <c r="J5" s="409"/>
      <c r="L5"/>
      <c r="M5"/>
      <c r="N5"/>
      <c r="O5"/>
      <c r="P5"/>
      <c r="Q5"/>
      <c r="R5"/>
      <c r="S5"/>
      <c r="T5"/>
      <c r="U5"/>
    </row>
    <row r="6" spans="1:22" ht="6" customHeight="1">
      <c r="B6" s="450"/>
      <c r="C6" s="451"/>
      <c r="D6" s="451"/>
      <c r="E6" s="451"/>
      <c r="F6" s="451"/>
      <c r="G6" s="451"/>
      <c r="H6" s="451"/>
      <c r="I6" s="451"/>
      <c r="J6" s="125"/>
    </row>
    <row r="7" spans="1:22">
      <c r="A7" s="452" t="s">
        <v>1000</v>
      </c>
      <c r="B7" s="450"/>
      <c r="C7" s="451"/>
      <c r="D7" s="451"/>
      <c r="E7" s="451"/>
      <c r="F7" s="451"/>
      <c r="G7" s="451"/>
      <c r="H7" s="451"/>
      <c r="I7" s="451"/>
      <c r="J7" s="125"/>
    </row>
    <row r="8" spans="1:22" ht="5.25" customHeight="1">
      <c r="A8" s="453"/>
      <c r="B8" s="450"/>
      <c r="C8" s="451"/>
      <c r="D8" s="451"/>
      <c r="E8" s="451"/>
      <c r="F8" s="451"/>
      <c r="G8" s="451"/>
      <c r="H8" s="451"/>
      <c r="I8" s="451"/>
      <c r="J8" s="125"/>
    </row>
    <row r="9" spans="1:22">
      <c r="A9" s="453" t="s">
        <v>679</v>
      </c>
      <c r="B9" s="454">
        <v>37</v>
      </c>
      <c r="C9" s="455">
        <v>133.97135071381891</v>
      </c>
      <c r="D9" s="455">
        <v>23.132132225426311</v>
      </c>
      <c r="E9" s="455">
        <v>65.588402703269466</v>
      </c>
      <c r="F9" s="455">
        <v>0.54148937232532879</v>
      </c>
      <c r="G9" s="455">
        <v>0.21977878104338391</v>
      </c>
      <c r="H9" s="455">
        <v>3.8678367076121823E-3</v>
      </c>
      <c r="I9" s="455">
        <v>0.15687706026657672</v>
      </c>
      <c r="J9" s="455">
        <v>223.61389869285759</v>
      </c>
      <c r="V9" s="456"/>
    </row>
    <row r="10" spans="1:22" ht="5.25" customHeight="1">
      <c r="A10" s="453"/>
      <c r="B10" s="450"/>
      <c r="C10" s="457"/>
      <c r="D10" s="457"/>
      <c r="E10" s="457"/>
      <c r="F10" s="457"/>
      <c r="G10" s="457"/>
      <c r="H10" s="457"/>
      <c r="I10" s="457"/>
      <c r="J10" s="457"/>
    </row>
    <row r="11" spans="1:22">
      <c r="A11" s="50" t="s">
        <v>938</v>
      </c>
      <c r="B11" s="458">
        <v>2</v>
      </c>
      <c r="C11" s="459">
        <v>44.03163771712159</v>
      </c>
      <c r="D11" s="459">
        <v>17.028225806451612</v>
      </c>
      <c r="E11" s="459">
        <v>0</v>
      </c>
      <c r="F11" s="459">
        <v>0</v>
      </c>
      <c r="G11" s="459">
        <v>0</v>
      </c>
      <c r="H11" s="459">
        <v>0</v>
      </c>
      <c r="I11" s="459">
        <v>0</v>
      </c>
      <c r="J11" s="459">
        <v>61.059863523573199</v>
      </c>
    </row>
    <row r="12" spans="1:22">
      <c r="A12" s="50" t="s">
        <v>939</v>
      </c>
      <c r="B12" s="458">
        <v>5</v>
      </c>
      <c r="C12" s="459">
        <v>157.91362916006338</v>
      </c>
      <c r="D12" s="459">
        <v>28.733538034865294</v>
      </c>
      <c r="E12" s="459">
        <v>63.520562599049128</v>
      </c>
      <c r="F12" s="459">
        <v>9.6678486529318537</v>
      </c>
      <c r="G12" s="459">
        <v>3.6522583201267831</v>
      </c>
      <c r="H12" s="459">
        <v>2.5158478605388272E-2</v>
      </c>
      <c r="I12" s="459">
        <v>0.30572503961965136</v>
      </c>
      <c r="J12" s="459">
        <v>263.81872028526146</v>
      </c>
    </row>
    <row r="13" spans="1:22">
      <c r="A13" s="50" t="s">
        <v>940</v>
      </c>
      <c r="B13" s="458">
        <v>6</v>
      </c>
      <c r="C13" s="459">
        <v>131.02502785544601</v>
      </c>
      <c r="D13" s="459">
        <v>25.152353522399984</v>
      </c>
      <c r="E13" s="459">
        <v>80.414709777787124</v>
      </c>
      <c r="F13" s="459">
        <v>0</v>
      </c>
      <c r="G13" s="459">
        <v>4.0889692433830173E-3</v>
      </c>
      <c r="H13" s="459">
        <v>1.9814156873462694E-2</v>
      </c>
      <c r="I13" s="459">
        <v>0.22161372380011352</v>
      </c>
      <c r="J13" s="459">
        <v>236.83760800555007</v>
      </c>
      <c r="K13" s="446"/>
    </row>
    <row r="14" spans="1:22">
      <c r="A14" s="50" t="s">
        <v>941</v>
      </c>
      <c r="B14" s="458">
        <v>4</v>
      </c>
      <c r="C14" s="459">
        <v>133.05706241845775</v>
      </c>
      <c r="D14" s="459">
        <v>20.948595756368881</v>
      </c>
      <c r="E14" s="459">
        <v>61.029746618141864</v>
      </c>
      <c r="F14" s="459">
        <v>0</v>
      </c>
      <c r="G14" s="459">
        <v>2.18910938680217E-2</v>
      </c>
      <c r="H14" s="459">
        <v>0</v>
      </c>
      <c r="I14" s="459">
        <v>3.4333585112957497E-4</v>
      </c>
      <c r="J14" s="459">
        <v>215.05763922268764</v>
      </c>
      <c r="K14" s="446"/>
    </row>
    <row r="15" spans="1:22">
      <c r="A15" s="50" t="s">
        <v>942</v>
      </c>
      <c r="B15" s="458">
        <v>11</v>
      </c>
      <c r="C15" s="459">
        <v>135.14821233126597</v>
      </c>
      <c r="D15" s="459">
        <v>20.424954396205763</v>
      </c>
      <c r="E15" s="459">
        <v>63.472738051805912</v>
      </c>
      <c r="F15" s="459">
        <v>0</v>
      </c>
      <c r="G15" s="459">
        <v>1.7563541286635048E-2</v>
      </c>
      <c r="H15" s="459">
        <v>5.9284932506384531E-4</v>
      </c>
      <c r="I15" s="459">
        <v>0.20686793141189347</v>
      </c>
      <c r="J15" s="459">
        <v>219.27092910130122</v>
      </c>
    </row>
    <row r="16" spans="1:22">
      <c r="A16" s="50" t="s">
        <v>943</v>
      </c>
      <c r="B16" s="458">
        <v>9</v>
      </c>
      <c r="C16" s="459">
        <v>132.04636211372099</v>
      </c>
      <c r="D16" s="459">
        <v>24.898688277378398</v>
      </c>
      <c r="E16" s="459">
        <v>66.004641967065922</v>
      </c>
      <c r="F16" s="459">
        <v>0</v>
      </c>
      <c r="G16" s="459">
        <v>1.7140456196292182E-2</v>
      </c>
      <c r="H16" s="459">
        <v>3.9138717976758508E-4</v>
      </c>
      <c r="I16" s="459">
        <v>0.10592203337151276</v>
      </c>
      <c r="J16" s="459">
        <v>223.07314623491288</v>
      </c>
    </row>
    <row r="17" spans="1:21">
      <c r="A17" s="50" t="s">
        <v>1001</v>
      </c>
      <c r="B17" s="460">
        <v>0</v>
      </c>
      <c r="C17" s="459">
        <v>0</v>
      </c>
      <c r="D17" s="459">
        <v>0</v>
      </c>
      <c r="E17" s="459">
        <v>0</v>
      </c>
      <c r="F17" s="459">
        <v>0</v>
      </c>
      <c r="G17" s="459">
        <v>0</v>
      </c>
      <c r="H17" s="459">
        <v>0</v>
      </c>
      <c r="I17" s="459">
        <v>0</v>
      </c>
      <c r="J17" s="459">
        <v>0</v>
      </c>
      <c r="K17" s="446"/>
    </row>
    <row r="18" spans="1:21">
      <c r="A18" s="50"/>
      <c r="B18" s="458"/>
      <c r="C18" s="461"/>
      <c r="D18" s="461"/>
      <c r="E18" s="461"/>
      <c r="F18" s="461"/>
      <c r="G18" s="461"/>
      <c r="H18" s="461"/>
      <c r="I18" s="461"/>
      <c r="J18" s="461"/>
      <c r="K18" s="446"/>
    </row>
    <row r="19" spans="1:21">
      <c r="A19" s="452" t="s">
        <v>1002</v>
      </c>
      <c r="B19" s="458"/>
      <c r="C19" s="461"/>
      <c r="D19" s="461"/>
      <c r="E19" s="461"/>
      <c r="F19" s="461"/>
      <c r="G19" s="461"/>
      <c r="H19" s="461"/>
      <c r="I19" s="461"/>
      <c r="J19" s="461"/>
    </row>
    <row r="20" spans="1:21" ht="5.25" customHeight="1">
      <c r="A20" s="453"/>
      <c r="B20" s="458"/>
      <c r="C20" s="461"/>
      <c r="D20" s="461"/>
      <c r="E20" s="461"/>
      <c r="F20" s="461"/>
      <c r="G20" s="461"/>
      <c r="H20" s="461"/>
      <c r="I20" s="461"/>
      <c r="J20" s="461"/>
    </row>
    <row r="21" spans="1:21" s="462" customFormat="1">
      <c r="A21" s="453" t="s">
        <v>679</v>
      </c>
      <c r="B21" s="454">
        <v>166</v>
      </c>
      <c r="C21" s="455">
        <v>150.30833491905184</v>
      </c>
      <c r="D21" s="455">
        <v>53.05637516219749</v>
      </c>
      <c r="E21" s="455">
        <v>131.68616423135362</v>
      </c>
      <c r="F21" s="455">
        <v>0.92930245277985224</v>
      </c>
      <c r="G21" s="455">
        <v>0.9441402361652832</v>
      </c>
      <c r="H21" s="455">
        <v>1.3605204376009401</v>
      </c>
      <c r="I21" s="455">
        <v>1.5542160351044614</v>
      </c>
      <c r="J21" s="455">
        <v>339.83905347425349</v>
      </c>
      <c r="L21"/>
      <c r="M21"/>
      <c r="N21"/>
      <c r="O21"/>
      <c r="P21"/>
      <c r="Q21"/>
      <c r="R21"/>
      <c r="S21"/>
      <c r="T21"/>
      <c r="U21"/>
    </row>
    <row r="22" spans="1:21" s="462" customFormat="1" ht="5.25" customHeight="1">
      <c r="A22" s="453"/>
      <c r="B22" s="454"/>
      <c r="C22" s="455"/>
      <c r="D22" s="455"/>
      <c r="E22" s="455"/>
      <c r="F22" s="455"/>
      <c r="G22" s="455"/>
      <c r="H22" s="455"/>
      <c r="I22" s="455"/>
      <c r="J22" s="455"/>
      <c r="L22"/>
      <c r="M22"/>
      <c r="N22"/>
      <c r="O22"/>
      <c r="P22"/>
      <c r="Q22"/>
      <c r="R22"/>
      <c r="S22"/>
      <c r="T22"/>
      <c r="U22"/>
    </row>
    <row r="23" spans="1:21">
      <c r="A23" s="50" t="s">
        <v>938</v>
      </c>
      <c r="B23" s="458">
        <v>15</v>
      </c>
      <c r="C23" s="459">
        <v>144.1712137370574</v>
      </c>
      <c r="D23" s="459">
        <v>55.231353861522472</v>
      </c>
      <c r="E23" s="459">
        <v>157.72142500371234</v>
      </c>
      <c r="F23" s="459">
        <v>0</v>
      </c>
      <c r="G23" s="459">
        <v>4.6519162493081523E-2</v>
      </c>
      <c r="H23" s="459">
        <v>0.54662040849386451</v>
      </c>
      <c r="I23" s="459">
        <v>2.3750286863668886</v>
      </c>
      <c r="J23" s="459">
        <v>360.09216085964607</v>
      </c>
    </row>
    <row r="24" spans="1:21">
      <c r="A24" s="50" t="s">
        <v>939</v>
      </c>
      <c r="B24" s="458">
        <v>37</v>
      </c>
      <c r="C24" s="459">
        <v>162.89036380239617</v>
      </c>
      <c r="D24" s="459">
        <v>52.726809721754108</v>
      </c>
      <c r="E24" s="459">
        <v>142.70911940173821</v>
      </c>
      <c r="F24" s="459">
        <v>0.18945436842302363</v>
      </c>
      <c r="G24" s="459">
        <v>0.14309253641912895</v>
      </c>
      <c r="H24" s="459">
        <v>0.59211439797890764</v>
      </c>
      <c r="I24" s="459">
        <v>2.2260938701788047</v>
      </c>
      <c r="J24" s="459">
        <v>361.47704809888836</v>
      </c>
    </row>
    <row r="25" spans="1:21">
      <c r="A25" s="50" t="s">
        <v>940</v>
      </c>
      <c r="B25" s="458">
        <v>35</v>
      </c>
      <c r="C25" s="459">
        <v>157.01184490060561</v>
      </c>
      <c r="D25" s="459">
        <v>44.112029066479053</v>
      </c>
      <c r="E25" s="459">
        <v>128.61334995654514</v>
      </c>
      <c r="F25" s="459">
        <v>0.34402288623101435</v>
      </c>
      <c r="G25" s="459">
        <v>8.973085571603967E-2</v>
      </c>
      <c r="H25" s="459">
        <v>0.34029473437349117</v>
      </c>
      <c r="I25" s="459">
        <v>1.2699719957510796</v>
      </c>
      <c r="J25" s="459">
        <v>331.78124439570144</v>
      </c>
    </row>
    <row r="26" spans="1:21">
      <c r="A26" s="50" t="s">
        <v>941</v>
      </c>
      <c r="B26" s="458">
        <v>18</v>
      </c>
      <c r="C26" s="459">
        <v>153.36903781142581</v>
      </c>
      <c r="D26" s="459">
        <v>43.854878649280799</v>
      </c>
      <c r="E26" s="459">
        <v>116.98327225552305</v>
      </c>
      <c r="F26" s="459">
        <v>0</v>
      </c>
      <c r="G26" s="459">
        <v>0</v>
      </c>
      <c r="H26" s="459">
        <v>0.33435129683815801</v>
      </c>
      <c r="I26" s="459">
        <v>1.3717839455318503</v>
      </c>
      <c r="J26" s="459">
        <v>315.91332395859968</v>
      </c>
    </row>
    <row r="27" spans="1:21">
      <c r="A27" s="50" t="s">
        <v>942</v>
      </c>
      <c r="B27" s="458">
        <v>21</v>
      </c>
      <c r="C27" s="459">
        <v>152.91770613191807</v>
      </c>
      <c r="D27" s="459">
        <v>47.228236378370646</v>
      </c>
      <c r="E27" s="459">
        <v>124.15053946260309</v>
      </c>
      <c r="F27" s="459">
        <v>0.76174185244625237</v>
      </c>
      <c r="G27" s="459">
        <v>0.47729966790078338</v>
      </c>
      <c r="H27" s="459">
        <v>0.57440770343063263</v>
      </c>
      <c r="I27" s="459">
        <v>1.5000603816757505</v>
      </c>
      <c r="J27" s="459">
        <v>327.60999157834522</v>
      </c>
    </row>
    <row r="28" spans="1:21">
      <c r="A28" s="50" t="s">
        <v>943</v>
      </c>
      <c r="B28" s="458">
        <v>35</v>
      </c>
      <c r="C28" s="459">
        <v>139.95454189762819</v>
      </c>
      <c r="D28" s="459">
        <v>48.443236381875771</v>
      </c>
      <c r="E28" s="459">
        <v>137.1334667896466</v>
      </c>
      <c r="F28" s="459">
        <v>0.90970917128375905</v>
      </c>
      <c r="G28" s="459">
        <v>0.75828799624389531</v>
      </c>
      <c r="H28" s="459">
        <v>1.9842046050766422</v>
      </c>
      <c r="I28" s="459">
        <v>2.0110996227218676</v>
      </c>
      <c r="J28" s="459">
        <v>331.19454646447673</v>
      </c>
    </row>
    <row r="29" spans="1:21">
      <c r="A29" s="50" t="s">
        <v>1001</v>
      </c>
      <c r="B29" s="458">
        <v>5</v>
      </c>
      <c r="C29" s="459">
        <v>159.77306561165184</v>
      </c>
      <c r="D29" s="459">
        <v>87.870178909039979</v>
      </c>
      <c r="E29" s="459">
        <v>129.03796127722148</v>
      </c>
      <c r="F29" s="459">
        <v>3.018839717106645</v>
      </c>
      <c r="G29" s="459">
        <v>4.1344251102863945</v>
      </c>
      <c r="H29" s="459">
        <v>2.891408164694349</v>
      </c>
      <c r="I29" s="459">
        <v>0.27564946432322668</v>
      </c>
      <c r="J29" s="459">
        <v>387.00152825432394</v>
      </c>
    </row>
    <row r="30" spans="1:21">
      <c r="A30" s="50"/>
      <c r="B30" s="458"/>
      <c r="C30" s="461"/>
      <c r="D30" s="461"/>
      <c r="E30" s="461"/>
      <c r="F30" s="461"/>
      <c r="G30" s="461"/>
      <c r="H30" s="461"/>
      <c r="I30" s="461"/>
      <c r="J30" s="461"/>
    </row>
    <row r="31" spans="1:21">
      <c r="A31" s="452" t="s">
        <v>1003</v>
      </c>
      <c r="B31" s="458"/>
      <c r="C31" s="461"/>
      <c r="D31" s="461"/>
      <c r="E31" s="461"/>
      <c r="F31" s="461"/>
      <c r="G31" s="461"/>
      <c r="H31" s="461"/>
      <c r="I31" s="461"/>
      <c r="J31" s="461"/>
    </row>
    <row r="32" spans="1:21" ht="5.25" customHeight="1">
      <c r="A32" s="453"/>
      <c r="B32" s="458"/>
      <c r="C32" s="461"/>
      <c r="D32" s="461"/>
      <c r="E32" s="461"/>
      <c r="F32" s="461"/>
      <c r="G32" s="461"/>
      <c r="H32" s="461"/>
      <c r="I32" s="461"/>
      <c r="J32" s="461"/>
    </row>
    <row r="33" spans="1:21" s="462" customFormat="1">
      <c r="A33" s="453" t="s">
        <v>679</v>
      </c>
      <c r="B33" s="454">
        <v>39</v>
      </c>
      <c r="C33" s="455">
        <v>159.63101009258318</v>
      </c>
      <c r="D33" s="455">
        <v>73.935057076719104</v>
      </c>
      <c r="E33" s="455">
        <v>176.86591066943146</v>
      </c>
      <c r="F33" s="455">
        <v>6.7592384678089719</v>
      </c>
      <c r="G33" s="455">
        <v>12.354337016491288</v>
      </c>
      <c r="H33" s="455">
        <v>4.1604591064932874</v>
      </c>
      <c r="I33" s="455">
        <v>1.7904901953886312</v>
      </c>
      <c r="J33" s="455">
        <v>435.49650262491593</v>
      </c>
      <c r="L33"/>
      <c r="M33"/>
      <c r="N33"/>
      <c r="O33"/>
      <c r="P33"/>
      <c r="Q33"/>
      <c r="R33"/>
      <c r="S33"/>
      <c r="T33"/>
      <c r="U33"/>
    </row>
    <row r="34" spans="1:21" s="462" customFormat="1" ht="5.25" customHeight="1">
      <c r="A34" s="453"/>
      <c r="B34" s="454"/>
      <c r="C34" s="455"/>
      <c r="D34" s="455"/>
      <c r="E34" s="455"/>
      <c r="F34" s="455"/>
      <c r="G34" s="455"/>
      <c r="H34" s="455"/>
      <c r="I34" s="455"/>
      <c r="J34" s="455"/>
      <c r="L34"/>
      <c r="M34"/>
      <c r="N34"/>
      <c r="O34"/>
      <c r="P34"/>
      <c r="Q34"/>
      <c r="R34"/>
      <c r="S34"/>
      <c r="T34"/>
      <c r="U34"/>
    </row>
    <row r="35" spans="1:21">
      <c r="A35" s="50" t="s">
        <v>938</v>
      </c>
      <c r="B35" s="458">
        <v>18</v>
      </c>
      <c r="C35" s="459">
        <v>163.42571165196813</v>
      </c>
      <c r="D35" s="459">
        <v>61.849263238996741</v>
      </c>
      <c r="E35" s="459">
        <v>209.41623213130993</v>
      </c>
      <c r="F35" s="459">
        <v>0.12276598379263376</v>
      </c>
      <c r="G35" s="459">
        <v>4.2140390462694164</v>
      </c>
      <c r="H35" s="459">
        <v>0.27348898642048347</v>
      </c>
      <c r="I35" s="459">
        <v>1.9424899907818884</v>
      </c>
      <c r="J35" s="459">
        <v>441.24399102953925</v>
      </c>
    </row>
    <row r="36" spans="1:21">
      <c r="A36" s="50" t="s">
        <v>939</v>
      </c>
      <c r="B36" s="458">
        <v>6</v>
      </c>
      <c r="C36" s="459">
        <v>156.98848271470843</v>
      </c>
      <c r="D36" s="459">
        <v>83.490655080714632</v>
      </c>
      <c r="E36" s="459">
        <v>157.37492040900409</v>
      </c>
      <c r="F36" s="459">
        <v>0.12931195924941008</v>
      </c>
      <c r="G36" s="459">
        <v>5.4892130791415408</v>
      </c>
      <c r="H36" s="459">
        <v>1.0412374995318177E-2</v>
      </c>
      <c r="I36" s="459">
        <v>1.3249185362747669</v>
      </c>
      <c r="J36" s="459">
        <v>404.80791415408817</v>
      </c>
    </row>
    <row r="37" spans="1:21">
      <c r="A37" s="50" t="s">
        <v>940</v>
      </c>
      <c r="B37" s="458">
        <v>2</v>
      </c>
      <c r="C37" s="459">
        <v>137.28482574099169</v>
      </c>
      <c r="D37" s="459">
        <v>55.003440008339417</v>
      </c>
      <c r="E37" s="459">
        <v>155.64293408388062</v>
      </c>
      <c r="F37" s="459">
        <v>0</v>
      </c>
      <c r="G37" s="459">
        <v>0</v>
      </c>
      <c r="H37" s="459">
        <v>0</v>
      </c>
      <c r="I37" s="459">
        <v>1.6413009486083603</v>
      </c>
      <c r="J37" s="459">
        <v>349.57250078182005</v>
      </c>
    </row>
    <row r="38" spans="1:21">
      <c r="A38" s="50" t="s">
        <v>941</v>
      </c>
      <c r="B38" s="458">
        <v>1</v>
      </c>
      <c r="C38" s="459">
        <v>177.9140457763873</v>
      </c>
      <c r="D38" s="459">
        <v>194.21583237279762</v>
      </c>
      <c r="E38" s="459">
        <v>50.300963280092212</v>
      </c>
      <c r="F38" s="459">
        <v>1.2152972171908447</v>
      </c>
      <c r="G38" s="459">
        <v>0</v>
      </c>
      <c r="H38" s="459">
        <v>0</v>
      </c>
      <c r="I38" s="459">
        <v>0</v>
      </c>
      <c r="J38" s="459">
        <v>423.64613864646799</v>
      </c>
    </row>
    <row r="39" spans="1:21">
      <c r="A39" s="50" t="s">
        <v>942</v>
      </c>
      <c r="B39" s="458">
        <v>1</v>
      </c>
      <c r="C39" s="459">
        <v>170.57931451961605</v>
      </c>
      <c r="D39" s="459">
        <v>47.193739010117895</v>
      </c>
      <c r="E39" s="459">
        <v>194.81822374679311</v>
      </c>
      <c r="F39" s="459">
        <v>9.5284944221844281</v>
      </c>
      <c r="G39" s="459">
        <v>16.637946441440143</v>
      </c>
      <c r="H39" s="459">
        <v>5.2974834971606466</v>
      </c>
      <c r="I39" s="459">
        <v>1.7322072007148828</v>
      </c>
      <c r="J39" s="459">
        <v>445.78740883802715</v>
      </c>
    </row>
    <row r="40" spans="1:21">
      <c r="A40" s="50" t="s">
        <v>943</v>
      </c>
      <c r="B40" s="458">
        <v>5</v>
      </c>
      <c r="C40" s="459">
        <v>145.48743095206345</v>
      </c>
      <c r="D40" s="459">
        <v>59.128971645391616</v>
      </c>
      <c r="E40" s="459">
        <v>178.4634162110614</v>
      </c>
      <c r="F40" s="459">
        <v>5.3649489035167477</v>
      </c>
      <c r="G40" s="459">
        <v>9.3895980571617912</v>
      </c>
      <c r="H40" s="459">
        <v>4.3436213243464943</v>
      </c>
      <c r="I40" s="459">
        <v>1.4950641080037015</v>
      </c>
      <c r="J40" s="459">
        <v>403.67305120154521</v>
      </c>
    </row>
    <row r="41" spans="1:21">
      <c r="A41" s="50" t="s">
        <v>1001</v>
      </c>
      <c r="B41" s="458">
        <v>6</v>
      </c>
      <c r="C41" s="459">
        <v>165.59947373648967</v>
      </c>
      <c r="D41" s="459">
        <v>78.77590132934013</v>
      </c>
      <c r="E41" s="459">
        <v>179.38120557074666</v>
      </c>
      <c r="F41" s="459">
        <v>9.4103505986997096</v>
      </c>
      <c r="G41" s="459">
        <v>16.475595654202891</v>
      </c>
      <c r="H41" s="459">
        <v>5.3601981359626514</v>
      </c>
      <c r="I41" s="459">
        <v>2.0467489921716431</v>
      </c>
      <c r="J41" s="459">
        <v>457.04947401761336</v>
      </c>
    </row>
    <row r="42" spans="1:21">
      <c r="A42" s="50"/>
      <c r="B42" s="458"/>
      <c r="C42" s="459"/>
      <c r="D42" s="459"/>
      <c r="E42" s="459"/>
      <c r="F42" s="459"/>
      <c r="G42" s="459"/>
      <c r="H42" s="459"/>
      <c r="I42" s="459"/>
      <c r="J42" s="459"/>
    </row>
    <row r="43" spans="1:21">
      <c r="A43" s="452" t="s">
        <v>1004</v>
      </c>
      <c r="B43" s="458"/>
      <c r="C43" s="459"/>
      <c r="D43" s="459"/>
      <c r="E43" s="459"/>
      <c r="F43" s="459"/>
      <c r="G43" s="459"/>
      <c r="H43" s="459"/>
      <c r="I43" s="459"/>
      <c r="J43" s="459"/>
    </row>
    <row r="44" spans="1:21" ht="5.25" customHeight="1">
      <c r="A44" s="453"/>
      <c r="B44" s="458"/>
      <c r="C44" s="459"/>
      <c r="D44" s="459"/>
      <c r="E44" s="459"/>
      <c r="F44" s="459"/>
      <c r="G44" s="459"/>
      <c r="H44" s="459"/>
      <c r="I44" s="459"/>
      <c r="J44" s="459"/>
    </row>
    <row r="45" spans="1:21" s="462" customFormat="1">
      <c r="A45" s="453" t="s">
        <v>679</v>
      </c>
      <c r="B45" s="463">
        <v>1</v>
      </c>
      <c r="C45" s="455">
        <v>109.5026594118726</v>
      </c>
      <c r="D45" s="455">
        <v>115.41615210613193</v>
      </c>
      <c r="E45" s="455">
        <v>247.99969432047442</v>
      </c>
      <c r="F45" s="455">
        <v>34.310570397994745</v>
      </c>
      <c r="G45" s="455">
        <v>0</v>
      </c>
      <c r="H45" s="455">
        <v>0</v>
      </c>
      <c r="I45" s="455">
        <v>0</v>
      </c>
      <c r="J45" s="455">
        <v>507.2290762364737</v>
      </c>
      <c r="L45"/>
      <c r="M45"/>
      <c r="N45"/>
      <c r="O45"/>
      <c r="P45"/>
      <c r="Q45"/>
      <c r="R45"/>
      <c r="S45"/>
      <c r="T45"/>
      <c r="U45"/>
    </row>
    <row r="46" spans="1:21" s="462" customFormat="1" ht="5.25" customHeight="1">
      <c r="A46" s="453"/>
      <c r="B46" s="454"/>
      <c r="C46" s="455"/>
      <c r="D46" s="455"/>
      <c r="E46" s="455"/>
      <c r="F46" s="455"/>
      <c r="G46" s="455"/>
      <c r="H46" s="455"/>
      <c r="I46" s="455"/>
      <c r="J46" s="455"/>
      <c r="L46"/>
      <c r="M46"/>
      <c r="N46"/>
      <c r="O46"/>
      <c r="P46"/>
      <c r="Q46"/>
      <c r="R46"/>
      <c r="S46"/>
      <c r="T46"/>
      <c r="U46"/>
    </row>
    <row r="47" spans="1:21">
      <c r="A47" s="50" t="s">
        <v>938</v>
      </c>
      <c r="B47" s="464">
        <v>0</v>
      </c>
      <c r="C47" s="459">
        <v>0</v>
      </c>
      <c r="D47" s="459">
        <v>0</v>
      </c>
      <c r="E47" s="459">
        <v>0</v>
      </c>
      <c r="F47" s="459">
        <v>0</v>
      </c>
      <c r="G47" s="459">
        <v>0</v>
      </c>
      <c r="H47" s="459">
        <v>0</v>
      </c>
      <c r="I47" s="459">
        <v>0</v>
      </c>
      <c r="J47" s="459">
        <v>0</v>
      </c>
    </row>
    <row r="48" spans="1:21">
      <c r="A48" s="50" t="s">
        <v>939</v>
      </c>
      <c r="B48" s="464">
        <v>0</v>
      </c>
      <c r="C48" s="459">
        <v>0</v>
      </c>
      <c r="D48" s="459">
        <v>0</v>
      </c>
      <c r="E48" s="459">
        <v>0</v>
      </c>
      <c r="F48" s="459">
        <v>0</v>
      </c>
      <c r="G48" s="459">
        <v>0</v>
      </c>
      <c r="H48" s="459">
        <v>0</v>
      </c>
      <c r="I48" s="459">
        <v>0</v>
      </c>
      <c r="J48" s="459">
        <v>0</v>
      </c>
    </row>
    <row r="49" spans="1:10">
      <c r="A49" s="50" t="s">
        <v>940</v>
      </c>
      <c r="B49" s="464">
        <v>1</v>
      </c>
      <c r="C49" s="459">
        <v>109.5026594118726</v>
      </c>
      <c r="D49" s="459">
        <v>115.41615210613193</v>
      </c>
      <c r="E49" s="459">
        <v>247.99969432047442</v>
      </c>
      <c r="F49" s="459">
        <v>34.310570397994745</v>
      </c>
      <c r="G49" s="459">
        <v>0</v>
      </c>
      <c r="H49" s="459">
        <v>0</v>
      </c>
      <c r="I49" s="459">
        <v>0</v>
      </c>
      <c r="J49" s="459">
        <v>507.2290762364737</v>
      </c>
    </row>
    <row r="50" spans="1:10">
      <c r="A50" s="50" t="s">
        <v>941</v>
      </c>
      <c r="B50" s="464">
        <v>0</v>
      </c>
      <c r="C50" s="459">
        <v>0</v>
      </c>
      <c r="D50" s="459">
        <v>0</v>
      </c>
      <c r="E50" s="459">
        <v>0</v>
      </c>
      <c r="F50" s="459">
        <v>0</v>
      </c>
      <c r="G50" s="459">
        <v>0</v>
      </c>
      <c r="H50" s="459">
        <v>0</v>
      </c>
      <c r="I50" s="459">
        <v>0</v>
      </c>
      <c r="J50" s="459">
        <v>0</v>
      </c>
    </row>
    <row r="51" spans="1:10">
      <c r="A51" s="50" t="s">
        <v>942</v>
      </c>
      <c r="B51" s="464">
        <v>0</v>
      </c>
      <c r="C51" s="459">
        <v>0</v>
      </c>
      <c r="D51" s="459">
        <v>0</v>
      </c>
      <c r="E51" s="459">
        <v>0</v>
      </c>
      <c r="F51" s="459">
        <v>0</v>
      </c>
      <c r="G51" s="459">
        <v>0</v>
      </c>
      <c r="H51" s="459">
        <v>0</v>
      </c>
      <c r="I51" s="459">
        <v>0</v>
      </c>
      <c r="J51" s="459">
        <v>0</v>
      </c>
    </row>
    <row r="52" spans="1:10">
      <c r="A52" s="50" t="s">
        <v>943</v>
      </c>
      <c r="B52" s="464">
        <v>0</v>
      </c>
      <c r="C52" s="459">
        <v>0</v>
      </c>
      <c r="D52" s="459">
        <v>0</v>
      </c>
      <c r="E52" s="459">
        <v>0</v>
      </c>
      <c r="F52" s="459">
        <v>0</v>
      </c>
      <c r="G52" s="459">
        <v>0</v>
      </c>
      <c r="H52" s="459">
        <v>0</v>
      </c>
      <c r="I52" s="459">
        <v>0</v>
      </c>
      <c r="J52" s="459">
        <v>0</v>
      </c>
    </row>
    <row r="53" spans="1:10">
      <c r="A53" s="50" t="s">
        <v>1001</v>
      </c>
      <c r="B53" s="464">
        <v>0</v>
      </c>
      <c r="C53" s="459">
        <v>0</v>
      </c>
      <c r="D53" s="459">
        <v>0</v>
      </c>
      <c r="E53" s="459">
        <v>0</v>
      </c>
      <c r="F53" s="459">
        <v>0</v>
      </c>
      <c r="G53" s="459">
        <v>0</v>
      </c>
      <c r="H53" s="459">
        <v>0</v>
      </c>
      <c r="I53" s="459">
        <v>0</v>
      </c>
      <c r="J53" s="459">
        <v>0</v>
      </c>
    </row>
    <row r="54" spans="1:10">
      <c r="A54" s="409"/>
      <c r="B54" s="409"/>
      <c r="C54" s="409"/>
      <c r="D54" s="409"/>
      <c r="E54" s="409"/>
      <c r="F54" s="409"/>
      <c r="G54" s="409"/>
      <c r="H54" s="409"/>
      <c r="I54" s="409"/>
      <c r="J54" s="409"/>
    </row>
    <row r="55" spans="1:10">
      <c r="A55" s="465" t="s">
        <v>693</v>
      </c>
      <c r="B55"/>
      <c r="C55"/>
      <c r="D55"/>
      <c r="E55"/>
      <c r="F55"/>
      <c r="G55"/>
      <c r="H55"/>
      <c r="I55"/>
      <c r="J55"/>
    </row>
    <row r="56" spans="1:10">
      <c r="A56" s="466"/>
      <c r="B56"/>
      <c r="C56"/>
      <c r="D56"/>
      <c r="E56"/>
      <c r="F56"/>
      <c r="G56"/>
      <c r="H56"/>
      <c r="I56"/>
      <c r="J56"/>
    </row>
    <row r="57" spans="1:10">
      <c r="A57" s="148" t="s">
        <v>1005</v>
      </c>
      <c r="B57"/>
      <c r="C57"/>
      <c r="D57"/>
      <c r="E57"/>
      <c r="F57"/>
      <c r="G57"/>
      <c r="H57"/>
      <c r="I57"/>
      <c r="J57"/>
    </row>
    <row r="58" spans="1:10">
      <c r="A58" s="148" t="s">
        <v>1006</v>
      </c>
      <c r="B58"/>
      <c r="C58"/>
      <c r="D58"/>
      <c r="E58"/>
      <c r="F58"/>
      <c r="G58"/>
      <c r="H58"/>
      <c r="I58"/>
      <c r="J58"/>
    </row>
  </sheetData>
  <sheetProtection algorithmName="SHA-512" hashValue="lGm5Zr9D89cwpWvv5ncEgnAmp1jYfUqMATq0ekm3F+U73KeQVqSs+IUYf9Noqm8BJHaP5b6X6NDUUziPNH1VzQ==" saltValue="9c1gKTBd/khU/I67iVQTMA==" spinCount="100000" sheet="1" objects="1" scenarios="1"/>
  <mergeCells count="2">
    <mergeCell ref="C4:D4"/>
    <mergeCell ref="E4:I4"/>
  </mergeCells>
  <pageMargins left="0.70866141732283472" right="0.70866141732283472" top="0.78740157480314965" bottom="0.78740157480314965" header="0.31496062992125984" footer="0.31496062992125984"/>
  <pageSetup paperSize="9" scale="63"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1"/>
  <sheetViews>
    <sheetView workbookViewId="0"/>
  </sheetViews>
  <sheetFormatPr baseColWidth="10" defaultRowHeight="15"/>
  <cols>
    <col min="1" max="1" width="33.140625" customWidth="1"/>
  </cols>
  <sheetData>
    <row r="1" spans="1:13" ht="15" customHeight="1">
      <c r="A1" s="216" t="s">
        <v>1007</v>
      </c>
      <c r="B1" s="98"/>
      <c r="C1" s="98"/>
      <c r="D1" s="98"/>
      <c r="E1" s="98"/>
    </row>
    <row r="2" spans="1:13" ht="15" customHeight="1">
      <c r="A2" s="2" t="s">
        <v>959</v>
      </c>
      <c r="B2" s="98"/>
      <c r="C2" s="98"/>
      <c r="D2" s="98"/>
      <c r="E2" s="98"/>
    </row>
    <row r="3" spans="1:13" s="281" customFormat="1" ht="26.25" customHeight="1">
      <c r="A3" s="276" t="s">
        <v>1008</v>
      </c>
      <c r="B3" s="277"/>
      <c r="C3" s="277"/>
      <c r="D3" s="277"/>
      <c r="E3" s="278"/>
      <c r="F3" s="279"/>
      <c r="G3" s="280"/>
      <c r="H3" s="278"/>
    </row>
    <row r="4" spans="1:13">
      <c r="A4" s="45"/>
      <c r="B4" s="45">
        <v>2012</v>
      </c>
      <c r="C4" s="45">
        <v>2013</v>
      </c>
      <c r="D4" s="45">
        <v>2014</v>
      </c>
      <c r="E4" s="45">
        <v>2015</v>
      </c>
      <c r="F4" s="45">
        <v>2016</v>
      </c>
      <c r="G4" s="45">
        <v>2017</v>
      </c>
      <c r="H4" s="45">
        <v>2018</v>
      </c>
      <c r="I4" s="283"/>
      <c r="J4" s="282"/>
      <c r="K4" s="283"/>
      <c r="L4" s="283"/>
      <c r="M4" s="282"/>
    </row>
    <row r="5" spans="1:13" ht="22.5" customHeight="1">
      <c r="A5" s="46" t="s">
        <v>750</v>
      </c>
      <c r="B5" s="285"/>
      <c r="C5" s="285"/>
      <c r="D5" s="286"/>
      <c r="E5" s="285"/>
      <c r="F5" s="284"/>
      <c r="G5" s="286"/>
      <c r="H5" s="286"/>
    </row>
    <row r="6" spans="1:13" ht="5.25" customHeight="1">
      <c r="A6" s="48"/>
      <c r="B6" s="285"/>
      <c r="C6" s="285"/>
      <c r="D6" s="286"/>
      <c r="E6" s="285"/>
      <c r="F6" s="284"/>
      <c r="G6" s="286"/>
      <c r="H6" s="286"/>
    </row>
    <row r="7" spans="1:13" ht="15.75">
      <c r="A7" s="65" t="s">
        <v>679</v>
      </c>
      <c r="B7" s="467">
        <v>309.89999999999998</v>
      </c>
      <c r="C7" s="467">
        <v>312.5</v>
      </c>
      <c r="D7" s="467">
        <v>326</v>
      </c>
      <c r="E7" s="467">
        <v>322.5</v>
      </c>
      <c r="F7" s="467">
        <v>325.10000000000002</v>
      </c>
      <c r="G7" s="467">
        <v>331.26906431388335</v>
      </c>
      <c r="H7" s="467">
        <v>338.71617142387493</v>
      </c>
      <c r="I7" s="287"/>
      <c r="J7" s="287"/>
      <c r="K7" s="287"/>
      <c r="L7" s="287"/>
      <c r="M7" s="287"/>
    </row>
    <row r="8" spans="1:13">
      <c r="A8" s="50" t="s">
        <v>716</v>
      </c>
      <c r="B8" s="468">
        <v>373.3</v>
      </c>
      <c r="C8" s="468">
        <v>360.1</v>
      </c>
      <c r="D8" s="468">
        <v>438.6</v>
      </c>
      <c r="E8" s="468">
        <v>417.2</v>
      </c>
      <c r="F8" s="468">
        <v>416</v>
      </c>
      <c r="G8" s="468">
        <v>429.04381152666986</v>
      </c>
      <c r="H8" s="468">
        <v>429.90378008659991</v>
      </c>
      <c r="I8" s="287"/>
      <c r="J8" s="287"/>
      <c r="K8" s="287"/>
      <c r="L8" s="287"/>
      <c r="M8" s="287"/>
    </row>
    <row r="9" spans="1:13">
      <c r="A9" s="50" t="s">
        <v>717</v>
      </c>
      <c r="B9" s="468">
        <v>373.4</v>
      </c>
      <c r="C9" s="468">
        <v>411.6</v>
      </c>
      <c r="D9" s="468">
        <v>357</v>
      </c>
      <c r="E9" s="468">
        <v>391.7</v>
      </c>
      <c r="F9" s="468">
        <v>394.6</v>
      </c>
      <c r="G9" s="468">
        <v>391.53536673772527</v>
      </c>
      <c r="H9" s="468">
        <v>400.17992872421837</v>
      </c>
      <c r="I9" s="287"/>
      <c r="J9" s="287"/>
      <c r="K9" s="287"/>
      <c r="L9" s="287"/>
      <c r="M9" s="287"/>
    </row>
    <row r="10" spans="1:13">
      <c r="A10" s="50" t="s">
        <v>752</v>
      </c>
      <c r="B10" s="468">
        <v>264.5</v>
      </c>
      <c r="C10" s="468">
        <v>256.8</v>
      </c>
      <c r="D10" s="468">
        <v>280.39999999999998</v>
      </c>
      <c r="E10" s="468">
        <v>276.3</v>
      </c>
      <c r="F10" s="468">
        <v>271.3</v>
      </c>
      <c r="G10" s="468">
        <v>276.4647577230794</v>
      </c>
      <c r="H10" s="468">
        <v>283.57461528779135</v>
      </c>
      <c r="I10" s="287"/>
      <c r="J10" s="287"/>
      <c r="K10" s="287"/>
      <c r="L10" s="287"/>
      <c r="M10" s="287"/>
    </row>
    <row r="11" spans="1:13">
      <c r="A11" s="50" t="s">
        <v>788</v>
      </c>
      <c r="B11" s="468">
        <v>291.60000000000002</v>
      </c>
      <c r="C11" s="468">
        <v>310</v>
      </c>
      <c r="D11" s="468">
        <v>295.2</v>
      </c>
      <c r="E11" s="468">
        <v>287.60000000000002</v>
      </c>
      <c r="F11" s="468">
        <v>301.5</v>
      </c>
      <c r="G11" s="468">
        <v>306.08719003185359</v>
      </c>
      <c r="H11" s="468">
        <v>315.57319935528574</v>
      </c>
      <c r="I11" s="287"/>
      <c r="J11" s="287"/>
      <c r="K11" s="287"/>
      <c r="L11" s="287"/>
      <c r="M11" s="287"/>
    </row>
    <row r="12" spans="1:13">
      <c r="A12" s="50" t="s">
        <v>720</v>
      </c>
      <c r="B12" s="468">
        <v>409.2</v>
      </c>
      <c r="C12" s="468">
        <v>258</v>
      </c>
      <c r="D12" s="468">
        <v>336.3</v>
      </c>
      <c r="E12" s="468">
        <v>363.1</v>
      </c>
      <c r="F12" s="468">
        <v>413.3</v>
      </c>
      <c r="G12" s="468">
        <v>428.30780303895807</v>
      </c>
      <c r="H12" s="468">
        <v>429.54977319401502</v>
      </c>
      <c r="I12" s="287"/>
      <c r="J12" s="287"/>
      <c r="K12" s="287"/>
      <c r="L12" s="287"/>
      <c r="M12" s="287"/>
    </row>
    <row r="13" spans="1:13">
      <c r="A13" s="50" t="s">
        <v>721</v>
      </c>
      <c r="B13" s="468">
        <v>434.6</v>
      </c>
      <c r="C13" s="468">
        <v>519.20000000000005</v>
      </c>
      <c r="D13" s="468">
        <v>455.2</v>
      </c>
      <c r="E13" s="468">
        <v>353</v>
      </c>
      <c r="F13" s="468">
        <v>338</v>
      </c>
      <c r="G13" s="468">
        <v>352.36258463955704</v>
      </c>
      <c r="H13" s="468">
        <v>362.81783141051142</v>
      </c>
      <c r="I13" s="287"/>
      <c r="J13" s="287"/>
      <c r="K13" s="287"/>
      <c r="L13" s="287"/>
      <c r="M13" s="287"/>
    </row>
    <row r="14" spans="1:13">
      <c r="A14" s="18"/>
      <c r="B14" s="288"/>
      <c r="C14" s="289"/>
      <c r="D14" s="289"/>
      <c r="E14" s="290"/>
      <c r="F14" s="289"/>
      <c r="G14" s="289"/>
      <c r="H14" s="289"/>
      <c r="I14" s="287"/>
      <c r="J14" s="287"/>
      <c r="K14" s="287"/>
      <c r="L14" s="287"/>
      <c r="M14" s="287"/>
    </row>
    <row r="15" spans="1:13">
      <c r="A15" s="48" t="s">
        <v>894</v>
      </c>
      <c r="B15" s="284"/>
      <c r="C15" s="285"/>
      <c r="D15" s="285"/>
      <c r="E15" s="286"/>
      <c r="F15" s="285"/>
      <c r="G15" s="284"/>
      <c r="H15" s="286"/>
      <c r="I15" s="287"/>
      <c r="J15" s="287"/>
      <c r="K15" s="287"/>
      <c r="L15" s="287"/>
      <c r="M15" s="287"/>
    </row>
    <row r="16" spans="1:13" ht="4.5" customHeight="1">
      <c r="A16" s="48"/>
      <c r="B16" s="284"/>
      <c r="C16" s="285"/>
      <c r="D16" s="285"/>
      <c r="E16" s="286"/>
      <c r="F16" s="285"/>
      <c r="G16" s="284"/>
      <c r="H16" s="286"/>
      <c r="I16" s="287"/>
      <c r="J16" s="287"/>
      <c r="K16" s="287"/>
      <c r="L16" s="287"/>
      <c r="M16" s="287"/>
    </row>
    <row r="17" spans="1:13" ht="15.75">
      <c r="A17" s="65" t="s">
        <v>679</v>
      </c>
      <c r="B17" s="292">
        <v>2.6769343601026813E-2</v>
      </c>
      <c r="C17" s="292">
        <f t="shared" ref="C17:H23" si="0">+(C7-B7)/B7</f>
        <v>8.3898031623104961E-3</v>
      </c>
      <c r="D17" s="292">
        <f t="shared" si="0"/>
        <v>4.3200000000000002E-2</v>
      </c>
      <c r="E17" s="292">
        <f t="shared" si="0"/>
        <v>-1.0736196319018405E-2</v>
      </c>
      <c r="F17" s="292">
        <f t="shared" si="0"/>
        <v>8.0620155038760404E-3</v>
      </c>
      <c r="G17" s="292">
        <f t="shared" si="0"/>
        <v>1.897589761268325E-2</v>
      </c>
      <c r="H17" s="292">
        <f t="shared" si="0"/>
        <v>2.2480538970386051E-2</v>
      </c>
      <c r="I17" s="287"/>
      <c r="J17" s="287"/>
      <c r="K17" s="287"/>
      <c r="L17" s="287"/>
      <c r="M17" s="287"/>
    </row>
    <row r="18" spans="1:13">
      <c r="A18" s="50" t="s">
        <v>716</v>
      </c>
      <c r="B18" s="294">
        <v>-3.3541785105173423E-2</v>
      </c>
      <c r="C18" s="294">
        <f t="shared" si="0"/>
        <v>-3.5360300026788076E-2</v>
      </c>
      <c r="D18" s="294">
        <f t="shared" si="0"/>
        <v>0.21799500138850317</v>
      </c>
      <c r="E18" s="294">
        <f t="shared" si="0"/>
        <v>-4.8791609667122739E-2</v>
      </c>
      <c r="F18" s="294">
        <f t="shared" si="0"/>
        <v>-2.876318312559896E-3</v>
      </c>
      <c r="G18" s="294">
        <f t="shared" si="0"/>
        <v>3.1355316169879459E-2</v>
      </c>
      <c r="H18" s="294">
        <f t="shared" si="0"/>
        <v>2.0043840205269951E-3</v>
      </c>
      <c r="I18" s="287"/>
      <c r="J18" s="287"/>
      <c r="K18" s="287"/>
      <c r="L18" s="287"/>
      <c r="M18" s="287"/>
    </row>
    <row r="19" spans="1:13">
      <c r="A19" s="50" t="s">
        <v>717</v>
      </c>
      <c r="B19" s="294">
        <v>0.42833193629505456</v>
      </c>
      <c r="C19" s="294">
        <f t="shared" si="0"/>
        <v>0.10230316014997334</v>
      </c>
      <c r="D19" s="294">
        <f t="shared" si="0"/>
        <v>-0.13265306122448983</v>
      </c>
      <c r="E19" s="294">
        <f t="shared" si="0"/>
        <v>9.7198879551820702E-2</v>
      </c>
      <c r="F19" s="294">
        <f t="shared" si="0"/>
        <v>7.4036252233853307E-3</v>
      </c>
      <c r="G19" s="294">
        <f t="shared" si="0"/>
        <v>-7.7664299601488936E-3</v>
      </c>
      <c r="H19" s="294">
        <f t="shared" si="0"/>
        <v>2.2078623595410136E-2</v>
      </c>
      <c r="I19" s="287"/>
      <c r="J19" s="287"/>
      <c r="K19" s="287"/>
      <c r="L19" s="287"/>
      <c r="M19" s="287"/>
    </row>
    <row r="20" spans="1:13">
      <c r="A20" s="50" t="s">
        <v>752</v>
      </c>
      <c r="B20" s="294">
        <v>1.4522821576763486E-2</v>
      </c>
      <c r="C20" s="294">
        <f t="shared" si="0"/>
        <v>-2.9111531190926233E-2</v>
      </c>
      <c r="D20" s="294">
        <f t="shared" si="0"/>
        <v>9.1900311526479608E-2</v>
      </c>
      <c r="E20" s="294">
        <f t="shared" si="0"/>
        <v>-1.4621968616262361E-2</v>
      </c>
      <c r="F20" s="294">
        <f t="shared" si="0"/>
        <v>-1.8096272167933403E-2</v>
      </c>
      <c r="G20" s="294">
        <f t="shared" si="0"/>
        <v>1.9037072329817138E-2</v>
      </c>
      <c r="H20" s="294">
        <f t="shared" si="0"/>
        <v>2.5717048434193285E-2</v>
      </c>
      <c r="I20" s="287"/>
      <c r="J20" s="287"/>
      <c r="K20" s="287"/>
      <c r="L20" s="287"/>
      <c r="M20" s="287"/>
    </row>
    <row r="21" spans="1:13">
      <c r="A21" s="50" t="s">
        <v>788</v>
      </c>
      <c r="B21" s="294">
        <v>-7.1377072819033729E-2</v>
      </c>
      <c r="C21" s="294">
        <f t="shared" si="0"/>
        <v>6.310013717421116E-2</v>
      </c>
      <c r="D21" s="294">
        <f t="shared" si="0"/>
        <v>-4.7741935483871005E-2</v>
      </c>
      <c r="E21" s="294">
        <f t="shared" si="0"/>
        <v>-2.5745257452574413E-2</v>
      </c>
      <c r="F21" s="294">
        <f t="shared" si="0"/>
        <v>4.8331015299026343E-2</v>
      </c>
      <c r="G21" s="294">
        <f t="shared" si="0"/>
        <v>1.5214560636330332E-2</v>
      </c>
      <c r="H21" s="294">
        <f t="shared" si="0"/>
        <v>3.0991199999075302E-2</v>
      </c>
      <c r="I21" s="287"/>
      <c r="J21" s="287"/>
      <c r="K21" s="287"/>
      <c r="L21" s="287"/>
      <c r="M21" s="287"/>
    </row>
    <row r="22" spans="1:13">
      <c r="A22" s="50" t="s">
        <v>720</v>
      </c>
      <c r="B22" s="294">
        <v>8.9068825910931293E-2</v>
      </c>
      <c r="C22" s="294">
        <f t="shared" si="0"/>
        <v>-0.36950146627565983</v>
      </c>
      <c r="D22" s="294">
        <f t="shared" si="0"/>
        <v>0.30348837209302332</v>
      </c>
      <c r="E22" s="294">
        <f t="shared" si="0"/>
        <v>7.9690752304490076E-2</v>
      </c>
      <c r="F22" s="294">
        <f t="shared" si="0"/>
        <v>0.13825392453869453</v>
      </c>
      <c r="G22" s="294">
        <f t="shared" si="0"/>
        <v>3.631212929822903E-2</v>
      </c>
      <c r="H22" s="294">
        <f t="shared" si="0"/>
        <v>2.8997140520084798E-3</v>
      </c>
      <c r="I22" s="287"/>
      <c r="J22" s="287"/>
      <c r="K22" s="287"/>
      <c r="L22" s="287"/>
      <c r="M22" s="287"/>
    </row>
    <row r="23" spans="1:13">
      <c r="A23" s="50" t="s">
        <v>721</v>
      </c>
      <c r="B23" s="294">
        <v>4.7559055118110309E-2</v>
      </c>
      <c r="C23" s="294">
        <f t="shared" si="0"/>
        <v>0.19466175793833415</v>
      </c>
      <c r="D23" s="294">
        <f t="shared" si="0"/>
        <v>-0.12326656394453014</v>
      </c>
      <c r="E23" s="294">
        <f t="shared" si="0"/>
        <v>-0.22451669595782073</v>
      </c>
      <c r="F23" s="294">
        <f t="shared" si="0"/>
        <v>-4.2492917847025496E-2</v>
      </c>
      <c r="G23" s="294">
        <f t="shared" si="0"/>
        <v>4.2492853963186514E-2</v>
      </c>
      <c r="H23" s="294">
        <f t="shared" si="0"/>
        <v>2.9671841525539328E-2</v>
      </c>
      <c r="I23" s="287"/>
      <c r="J23" s="287"/>
      <c r="K23" s="287"/>
      <c r="L23" s="287"/>
      <c r="M23" s="287"/>
    </row>
    <row r="24" spans="1:13">
      <c r="A24" s="18"/>
      <c r="B24" s="288"/>
      <c r="C24" s="289"/>
      <c r="D24" s="289"/>
      <c r="E24" s="290"/>
      <c r="F24" s="289"/>
      <c r="G24" s="289"/>
      <c r="H24" s="289"/>
      <c r="I24" s="287"/>
      <c r="J24" s="287"/>
      <c r="K24" s="287"/>
      <c r="L24" s="287"/>
      <c r="M24" s="287"/>
    </row>
    <row r="25" spans="1:13">
      <c r="A25" s="563" t="s">
        <v>797</v>
      </c>
      <c r="B25" s="563"/>
      <c r="C25" s="563"/>
      <c r="D25" s="563"/>
      <c r="E25" s="563"/>
      <c r="F25" s="289"/>
      <c r="G25" s="289"/>
      <c r="H25" s="289"/>
      <c r="I25" s="287"/>
      <c r="J25" s="287"/>
      <c r="K25" s="287"/>
      <c r="L25" s="287"/>
      <c r="M25" s="287"/>
    </row>
    <row r="26" spans="1:13" ht="5.25" customHeight="1">
      <c r="A26" s="65"/>
      <c r="B26" s="65"/>
      <c r="C26" s="65"/>
      <c r="D26" s="65"/>
      <c r="E26" s="65"/>
      <c r="F26" s="289"/>
      <c r="G26" s="289"/>
      <c r="H26" s="289"/>
      <c r="I26" s="287"/>
      <c r="J26" s="287"/>
      <c r="K26" s="287"/>
      <c r="L26" s="287"/>
      <c r="M26" s="287"/>
    </row>
    <row r="27" spans="1:13" ht="15.75">
      <c r="A27" s="65" t="s">
        <v>680</v>
      </c>
      <c r="B27" s="467">
        <v>309.89999999999998</v>
      </c>
      <c r="C27" s="467">
        <v>312.5</v>
      </c>
      <c r="D27" s="467">
        <v>326</v>
      </c>
      <c r="E27" s="467">
        <v>322.5</v>
      </c>
      <c r="F27" s="467">
        <v>325.10000000000002</v>
      </c>
      <c r="G27" s="467">
        <v>331.26906431388335</v>
      </c>
      <c r="H27" s="467">
        <v>338.71617142387493</v>
      </c>
      <c r="I27" s="287"/>
      <c r="J27" s="287"/>
      <c r="K27" s="287"/>
      <c r="L27" s="287"/>
      <c r="M27" s="287"/>
    </row>
    <row r="28" spans="1:13">
      <c r="A28" s="50" t="s">
        <v>681</v>
      </c>
      <c r="B28" s="468">
        <v>338.4</v>
      </c>
      <c r="C28" s="468">
        <v>294.3</v>
      </c>
      <c r="D28" s="468">
        <v>448.1</v>
      </c>
      <c r="E28" s="468">
        <v>340.9</v>
      </c>
      <c r="F28" s="468">
        <v>321.8</v>
      </c>
      <c r="G28" s="468">
        <v>327.07564832851722</v>
      </c>
      <c r="H28" s="468">
        <v>338.67439875802336</v>
      </c>
      <c r="I28" s="287"/>
      <c r="J28" s="287"/>
      <c r="K28" s="287"/>
      <c r="L28" s="287"/>
      <c r="M28" s="287"/>
    </row>
    <row r="29" spans="1:13">
      <c r="A29" s="50" t="s">
        <v>682</v>
      </c>
      <c r="B29" s="468">
        <v>230.4</v>
      </c>
      <c r="C29" s="468">
        <v>288.39999999999998</v>
      </c>
      <c r="D29" s="468">
        <v>383.6</v>
      </c>
      <c r="E29" s="468">
        <v>273.7</v>
      </c>
      <c r="F29" s="468">
        <v>288.2</v>
      </c>
      <c r="G29" s="468">
        <v>314.42901286826958</v>
      </c>
      <c r="H29" s="468">
        <v>306.6660193973126</v>
      </c>
      <c r="I29" s="287"/>
      <c r="J29" s="287"/>
      <c r="K29" s="287"/>
      <c r="L29" s="287"/>
      <c r="M29" s="287"/>
    </row>
    <row r="30" spans="1:13">
      <c r="A30" s="50" t="s">
        <v>683</v>
      </c>
      <c r="B30" s="468">
        <v>345.4</v>
      </c>
      <c r="C30" s="468">
        <v>316.10000000000002</v>
      </c>
      <c r="D30" s="468">
        <v>382.7</v>
      </c>
      <c r="E30" s="468">
        <v>343.9</v>
      </c>
      <c r="F30" s="468">
        <v>354.7</v>
      </c>
      <c r="G30" s="468">
        <v>361.27410841587431</v>
      </c>
      <c r="H30" s="468">
        <v>368.13504449617932</v>
      </c>
      <c r="I30" s="287"/>
      <c r="J30" s="287"/>
      <c r="K30" s="287"/>
      <c r="L30" s="287"/>
      <c r="M30" s="287"/>
    </row>
    <row r="31" spans="1:13">
      <c r="A31" s="50" t="s">
        <v>684</v>
      </c>
      <c r="B31" s="468">
        <v>296.60000000000002</v>
      </c>
      <c r="C31" s="468">
        <v>307.10000000000002</v>
      </c>
      <c r="D31" s="468">
        <v>524.29999999999995</v>
      </c>
      <c r="E31" s="468">
        <v>340.7</v>
      </c>
      <c r="F31" s="468">
        <v>349.6</v>
      </c>
      <c r="G31" s="468">
        <v>353.45523316794288</v>
      </c>
      <c r="H31" s="468">
        <v>369.11911424550732</v>
      </c>
      <c r="I31" s="287"/>
      <c r="J31" s="287"/>
      <c r="K31" s="287"/>
      <c r="L31" s="287"/>
      <c r="M31" s="287"/>
    </row>
    <row r="32" spans="1:13">
      <c r="A32" s="50" t="s">
        <v>685</v>
      </c>
      <c r="B32" s="468">
        <v>281.10000000000002</v>
      </c>
      <c r="C32" s="468">
        <v>289.89999999999998</v>
      </c>
      <c r="D32" s="468">
        <v>314.8</v>
      </c>
      <c r="E32" s="468">
        <v>315.2</v>
      </c>
      <c r="F32" s="468">
        <v>327.9</v>
      </c>
      <c r="G32" s="468">
        <v>321.62526887629338</v>
      </c>
      <c r="H32" s="468">
        <v>328.70213105129528</v>
      </c>
      <c r="I32" s="287"/>
      <c r="J32" s="287"/>
      <c r="K32" s="287"/>
      <c r="L32" s="287"/>
      <c r="M32" s="287"/>
    </row>
    <row r="33" spans="1:13">
      <c r="A33" s="50" t="s">
        <v>686</v>
      </c>
      <c r="B33" s="468">
        <v>295.7</v>
      </c>
      <c r="C33" s="468">
        <v>310.10000000000002</v>
      </c>
      <c r="D33" s="468">
        <v>323.60000000000002</v>
      </c>
      <c r="E33" s="468">
        <v>283.2</v>
      </c>
      <c r="F33" s="468">
        <v>294.8</v>
      </c>
      <c r="G33" s="468">
        <v>297.21095820947716</v>
      </c>
      <c r="H33" s="468">
        <v>300.41642986533213</v>
      </c>
      <c r="I33" s="287"/>
      <c r="J33" s="287"/>
      <c r="K33" s="287"/>
      <c r="L33" s="287"/>
      <c r="M33" s="287"/>
    </row>
    <row r="34" spans="1:13">
      <c r="A34" s="50" t="s">
        <v>687</v>
      </c>
      <c r="B34" s="468">
        <v>272.2</v>
      </c>
      <c r="C34" s="468">
        <v>303.2</v>
      </c>
      <c r="D34" s="468">
        <v>291.7</v>
      </c>
      <c r="E34" s="468">
        <v>300.7</v>
      </c>
      <c r="F34" s="468">
        <v>302</v>
      </c>
      <c r="G34" s="468">
        <v>311.24039373356874</v>
      </c>
      <c r="H34" s="468">
        <v>326.61307747397751</v>
      </c>
      <c r="I34" s="287"/>
      <c r="J34" s="287"/>
      <c r="K34" s="287"/>
      <c r="L34" s="287"/>
      <c r="M34" s="287"/>
    </row>
    <row r="35" spans="1:13">
      <c r="A35" s="50" t="s">
        <v>688</v>
      </c>
      <c r="B35" s="468">
        <v>279.8</v>
      </c>
      <c r="C35" s="468">
        <v>343.2</v>
      </c>
      <c r="D35" s="468">
        <v>329.7</v>
      </c>
      <c r="E35" s="468">
        <v>324.5</v>
      </c>
      <c r="F35" s="468">
        <v>327</v>
      </c>
      <c r="G35" s="468">
        <v>337.34127829434334</v>
      </c>
      <c r="H35" s="468">
        <v>353.45750911208029</v>
      </c>
      <c r="I35" s="287"/>
      <c r="J35" s="287"/>
      <c r="K35" s="287"/>
      <c r="L35" s="287"/>
      <c r="M35" s="287"/>
    </row>
    <row r="36" spans="1:13">
      <c r="A36" s="50" t="s">
        <v>689</v>
      </c>
      <c r="B36" s="468">
        <v>388</v>
      </c>
      <c r="C36" s="468">
        <v>357.7</v>
      </c>
      <c r="D36" s="468">
        <v>341.5</v>
      </c>
      <c r="E36" s="468">
        <v>294.8</v>
      </c>
      <c r="F36" s="468">
        <v>296.7</v>
      </c>
      <c r="G36" s="468">
        <v>308.07478521914277</v>
      </c>
      <c r="H36" s="468">
        <v>329.38151387510175</v>
      </c>
      <c r="I36" s="287"/>
      <c r="J36" s="287"/>
      <c r="K36" s="287"/>
      <c r="L36" s="287"/>
      <c r="M36" s="287"/>
    </row>
    <row r="37" spans="1:13">
      <c r="A37" s="50" t="s">
        <v>690</v>
      </c>
      <c r="B37" s="468">
        <v>326.2</v>
      </c>
      <c r="C37" s="468">
        <v>390.9</v>
      </c>
      <c r="D37" s="468">
        <v>306.2</v>
      </c>
      <c r="E37" s="468">
        <v>384.1</v>
      </c>
      <c r="F37" s="468">
        <v>389.5</v>
      </c>
      <c r="G37" s="468">
        <v>388.35590978635548</v>
      </c>
      <c r="H37" s="468">
        <v>398.21549252240902</v>
      </c>
      <c r="I37" s="287"/>
      <c r="J37" s="287"/>
      <c r="K37" s="287"/>
      <c r="L37" s="287"/>
      <c r="M37" s="287"/>
    </row>
    <row r="38" spans="1:13">
      <c r="A38" s="50" t="s">
        <v>691</v>
      </c>
      <c r="B38" s="468">
        <v>334.1</v>
      </c>
      <c r="C38" s="468">
        <v>271.10000000000002</v>
      </c>
      <c r="D38" s="468">
        <v>339.9</v>
      </c>
      <c r="E38" s="468">
        <v>299.5</v>
      </c>
      <c r="F38" s="468">
        <v>304.2</v>
      </c>
      <c r="G38" s="468">
        <v>308.91682984080916</v>
      </c>
      <c r="H38" s="468">
        <v>326.64120121277978</v>
      </c>
      <c r="I38" s="287"/>
      <c r="J38" s="287"/>
      <c r="K38" s="287"/>
      <c r="L38" s="287"/>
      <c r="M38" s="287"/>
    </row>
    <row r="39" spans="1:13">
      <c r="A39" s="50" t="s">
        <v>692</v>
      </c>
      <c r="B39" s="468">
        <v>314.60000000000002</v>
      </c>
      <c r="C39" s="468">
        <v>304.10000000000002</v>
      </c>
      <c r="D39" s="468">
        <v>311.2</v>
      </c>
      <c r="E39" s="468">
        <v>331</v>
      </c>
      <c r="F39" s="468">
        <v>327.5</v>
      </c>
      <c r="G39" s="468">
        <v>334.86433413787466</v>
      </c>
      <c r="H39" s="468">
        <v>334.54254656238089</v>
      </c>
      <c r="I39" s="287"/>
      <c r="J39" s="287"/>
      <c r="K39" s="287"/>
      <c r="L39" s="287"/>
      <c r="M39" s="287"/>
    </row>
    <row r="40" spans="1:13">
      <c r="A40" s="190"/>
      <c r="B40" s="295"/>
      <c r="C40" s="296"/>
      <c r="D40" s="296"/>
      <c r="E40" s="297"/>
      <c r="F40" s="298"/>
      <c r="G40" s="298"/>
      <c r="H40" s="299"/>
    </row>
    <row r="41" spans="1:13">
      <c r="A41" s="563" t="s">
        <v>894</v>
      </c>
      <c r="B41" s="563"/>
      <c r="C41" s="563"/>
      <c r="D41" s="563"/>
      <c r="E41" s="563"/>
      <c r="F41" s="289"/>
      <c r="G41" s="289"/>
      <c r="H41" s="289"/>
    </row>
    <row r="42" spans="1:13" ht="4.5" customHeight="1">
      <c r="A42" s="65"/>
      <c r="B42" s="65"/>
      <c r="C42" s="65"/>
      <c r="D42" s="65"/>
      <c r="E42" s="65"/>
      <c r="F42" s="289"/>
      <c r="G42" s="289"/>
      <c r="H42" s="289"/>
    </row>
    <row r="43" spans="1:13" ht="15.75">
      <c r="A43" s="65" t="s">
        <v>680</v>
      </c>
      <c r="B43" s="292">
        <v>2.6769343601026813E-2</v>
      </c>
      <c r="C43" s="292">
        <f t="shared" ref="C43:H44" si="1">+(C27-B27)/B27</f>
        <v>8.3898031623104961E-3</v>
      </c>
      <c r="D43" s="292">
        <f t="shared" si="1"/>
        <v>4.3200000000000002E-2</v>
      </c>
      <c r="E43" s="292">
        <f t="shared" si="1"/>
        <v>-1.0736196319018405E-2</v>
      </c>
      <c r="F43" s="292">
        <f t="shared" si="1"/>
        <v>8.0620155038760404E-3</v>
      </c>
      <c r="G43" s="292">
        <f t="shared" si="1"/>
        <v>1.897589761268325E-2</v>
      </c>
      <c r="H43" s="292">
        <f t="shared" si="1"/>
        <v>2.2480538970386051E-2</v>
      </c>
    </row>
    <row r="44" spans="1:13">
      <c r="A44" s="50" t="s">
        <v>681</v>
      </c>
      <c r="B44" s="294">
        <v>-5.7887120115774245E-2</v>
      </c>
      <c r="C44" s="294">
        <f>+(C28-B28)/B28</f>
        <v>-0.13031914893617011</v>
      </c>
      <c r="D44" s="294">
        <f t="shared" si="1"/>
        <v>0.52259599048589878</v>
      </c>
      <c r="E44" s="294">
        <f t="shared" si="1"/>
        <v>-0.23923231421557697</v>
      </c>
      <c r="F44" s="294">
        <f t="shared" si="1"/>
        <v>-5.6028160750953265E-2</v>
      </c>
      <c r="G44" s="294">
        <f t="shared" si="1"/>
        <v>1.6394183743061549E-2</v>
      </c>
      <c r="H44" s="294">
        <f t="shared" si="1"/>
        <v>3.5461981008920201E-2</v>
      </c>
    </row>
    <row r="45" spans="1:13">
      <c r="A45" s="50" t="s">
        <v>682</v>
      </c>
      <c r="B45" s="294">
        <v>2.6927333087421446E-2</v>
      </c>
      <c r="C45" s="294">
        <f t="shared" ref="C45:H55" si="2">+(C29-B29)/B29</f>
        <v>0.25173611111111099</v>
      </c>
      <c r="D45" s="294">
        <f t="shared" si="2"/>
        <v>0.33009708737864096</v>
      </c>
      <c r="E45" s="294">
        <f t="shared" si="2"/>
        <v>-0.28649635036496357</v>
      </c>
      <c r="F45" s="294">
        <f t="shared" si="2"/>
        <v>5.2977712824260142E-2</v>
      </c>
      <c r="G45" s="294">
        <f t="shared" si="2"/>
        <v>9.1009760125848688E-2</v>
      </c>
      <c r="H45" s="294">
        <f t="shared" si="2"/>
        <v>-2.4689176740217991E-2</v>
      </c>
    </row>
    <row r="46" spans="1:13">
      <c r="A46" s="50" t="s">
        <v>683</v>
      </c>
      <c r="B46" s="294">
        <v>3.2917532917532917E-2</v>
      </c>
      <c r="C46" s="294">
        <f t="shared" si="2"/>
        <v>-8.4829183555298074E-2</v>
      </c>
      <c r="D46" s="294">
        <f t="shared" si="2"/>
        <v>0.21069281872825044</v>
      </c>
      <c r="E46" s="294">
        <f t="shared" si="2"/>
        <v>-0.10138489678599429</v>
      </c>
      <c r="F46" s="294">
        <f t="shared" si="2"/>
        <v>3.1404478045943623E-2</v>
      </c>
      <c r="G46" s="294">
        <f t="shared" si="2"/>
        <v>1.8534278026146944E-2</v>
      </c>
      <c r="H46" s="294">
        <f t="shared" si="2"/>
        <v>1.89909432214477E-2</v>
      </c>
    </row>
    <row r="47" spans="1:13">
      <c r="A47" s="50" t="s">
        <v>684</v>
      </c>
      <c r="B47" s="294">
        <v>0.14031620553359683</v>
      </c>
      <c r="C47" s="294">
        <f t="shared" si="2"/>
        <v>3.5401213755900197E-2</v>
      </c>
      <c r="D47" s="294">
        <f t="shared" si="2"/>
        <v>0.70726147834581543</v>
      </c>
      <c r="E47" s="294">
        <f t="shared" si="2"/>
        <v>-0.35018119397291625</v>
      </c>
      <c r="F47" s="294">
        <f t="shared" si="2"/>
        <v>2.6122688582330598E-2</v>
      </c>
      <c r="G47" s="294">
        <f t="shared" si="2"/>
        <v>1.1027554828211831E-2</v>
      </c>
      <c r="H47" s="294">
        <f t="shared" si="2"/>
        <v>4.4316449744349402E-2</v>
      </c>
    </row>
    <row r="48" spans="1:13">
      <c r="A48" s="50" t="s">
        <v>685</v>
      </c>
      <c r="B48" s="294">
        <v>0.26552868658131801</v>
      </c>
      <c r="C48" s="294">
        <f t="shared" si="2"/>
        <v>3.1305585200995925E-2</v>
      </c>
      <c r="D48" s="294">
        <f t="shared" si="2"/>
        <v>8.5891686788547902E-2</v>
      </c>
      <c r="E48" s="294">
        <f t="shared" si="2"/>
        <v>1.2706480304954804E-3</v>
      </c>
      <c r="F48" s="294">
        <f t="shared" si="2"/>
        <v>4.0291878172588801E-2</v>
      </c>
      <c r="G48" s="294">
        <f t="shared" si="2"/>
        <v>-1.9136111996665452E-2</v>
      </c>
      <c r="H48" s="294">
        <f t="shared" si="2"/>
        <v>2.2003439592067246E-2</v>
      </c>
    </row>
    <row r="49" spans="1:8">
      <c r="A49" s="50" t="s">
        <v>686</v>
      </c>
      <c r="B49" s="294">
        <v>8.3435083435083435E-2</v>
      </c>
      <c r="C49" s="294">
        <f t="shared" si="2"/>
        <v>4.8698004734528358E-2</v>
      </c>
      <c r="D49" s="294">
        <f t="shared" si="2"/>
        <v>4.3534343760077393E-2</v>
      </c>
      <c r="E49" s="294">
        <f t="shared" si="2"/>
        <v>-0.12484548825710763</v>
      </c>
      <c r="F49" s="294">
        <f t="shared" si="2"/>
        <v>4.096045197740121E-2</v>
      </c>
      <c r="G49" s="294">
        <f t="shared" si="2"/>
        <v>8.1782842926633112E-3</v>
      </c>
      <c r="H49" s="294">
        <f t="shared" si="2"/>
        <v>1.0785173181924642E-2</v>
      </c>
    </row>
    <row r="50" spans="1:8">
      <c r="A50" s="50" t="s">
        <v>687</v>
      </c>
      <c r="B50" s="294">
        <v>-3.9012738853503121E-2</v>
      </c>
      <c r="C50" s="294">
        <f t="shared" si="2"/>
        <v>0.11388684790595151</v>
      </c>
      <c r="D50" s="294">
        <f t="shared" si="2"/>
        <v>-3.7928759894459103E-2</v>
      </c>
      <c r="E50" s="294">
        <f t="shared" si="2"/>
        <v>3.0853616729516628E-2</v>
      </c>
      <c r="F50" s="294">
        <f t="shared" si="2"/>
        <v>4.3232457598936192E-3</v>
      </c>
      <c r="G50" s="294">
        <f t="shared" si="2"/>
        <v>3.059733024360509E-2</v>
      </c>
      <c r="H50" s="294">
        <f t="shared" si="2"/>
        <v>4.9391672963787152E-2</v>
      </c>
    </row>
    <row r="51" spans="1:8">
      <c r="A51" s="50" t="s">
        <v>688</v>
      </c>
      <c r="B51" s="294">
        <v>1.3382402141184344E-2</v>
      </c>
      <c r="C51" s="294">
        <f t="shared" si="2"/>
        <v>0.22659042172980692</v>
      </c>
      <c r="D51" s="294">
        <f t="shared" si="2"/>
        <v>-3.9335664335664336E-2</v>
      </c>
      <c r="E51" s="294">
        <f t="shared" si="2"/>
        <v>-1.5771913861085802E-2</v>
      </c>
      <c r="F51" s="294">
        <f t="shared" si="2"/>
        <v>7.7041602465331279E-3</v>
      </c>
      <c r="G51" s="294">
        <f t="shared" si="2"/>
        <v>3.1624704264046913E-2</v>
      </c>
      <c r="H51" s="294">
        <f t="shared" si="2"/>
        <v>4.7774262607954289E-2</v>
      </c>
    </row>
    <row r="52" spans="1:8">
      <c r="A52" s="50" t="s">
        <v>689</v>
      </c>
      <c r="B52" s="294">
        <v>3.6275695284159843E-3</v>
      </c>
      <c r="C52" s="294">
        <f t="shared" si="2"/>
        <v>-7.8092783505154667E-2</v>
      </c>
      <c r="D52" s="294">
        <f t="shared" si="2"/>
        <v>-4.5289348616158763E-2</v>
      </c>
      <c r="E52" s="294">
        <f t="shared" si="2"/>
        <v>-0.13674963396778914</v>
      </c>
      <c r="F52" s="294">
        <f t="shared" si="2"/>
        <v>6.4450474898235322E-3</v>
      </c>
      <c r="G52" s="294">
        <f t="shared" si="2"/>
        <v>3.8337665045981732E-2</v>
      </c>
      <c r="H52" s="294">
        <f t="shared" si="2"/>
        <v>6.9160897542468028E-2</v>
      </c>
    </row>
    <row r="53" spans="1:8">
      <c r="A53" s="50" t="s">
        <v>690</v>
      </c>
      <c r="B53" s="294">
        <v>-0.15479256080114456</v>
      </c>
      <c r="C53" s="294">
        <f t="shared" si="2"/>
        <v>0.19834457388105453</v>
      </c>
      <c r="D53" s="294">
        <f t="shared" si="2"/>
        <v>-0.21667945766180607</v>
      </c>
      <c r="E53" s="294">
        <f t="shared" si="2"/>
        <v>0.25440888308295245</v>
      </c>
      <c r="F53" s="294">
        <f t="shared" si="2"/>
        <v>1.4058838844050969E-2</v>
      </c>
      <c r="G53" s="294">
        <f t="shared" si="2"/>
        <v>-2.9373304586508791E-3</v>
      </c>
      <c r="H53" s="294">
        <f t="shared" si="2"/>
        <v>2.5388007463250779E-2</v>
      </c>
    </row>
    <row r="54" spans="1:8">
      <c r="A54" s="50" t="s">
        <v>691</v>
      </c>
      <c r="B54" s="294">
        <v>6.7680057908070898E-2</v>
      </c>
      <c r="C54" s="294">
        <f t="shared" si="2"/>
        <v>-0.18856629751571385</v>
      </c>
      <c r="D54" s="294">
        <f t="shared" si="2"/>
        <v>0.25378089265953502</v>
      </c>
      <c r="E54" s="294">
        <f t="shared" si="2"/>
        <v>-0.11885848779052656</v>
      </c>
      <c r="F54" s="294">
        <f t="shared" si="2"/>
        <v>1.5692821368948208E-2</v>
      </c>
      <c r="G54" s="294">
        <f t="shared" si="2"/>
        <v>1.5505686524684974E-2</v>
      </c>
      <c r="H54" s="294">
        <f t="shared" si="2"/>
        <v>5.7375868388602626E-2</v>
      </c>
    </row>
    <row r="55" spans="1:8">
      <c r="A55" s="50" t="s">
        <v>692</v>
      </c>
      <c r="B55" s="294">
        <v>2.4515184778631498E-2</v>
      </c>
      <c r="C55" s="294">
        <f t="shared" si="2"/>
        <v>-3.337571519389701E-2</v>
      </c>
      <c r="D55" s="294">
        <f t="shared" si="2"/>
        <v>2.3347583031897289E-2</v>
      </c>
      <c r="E55" s="294">
        <f t="shared" si="2"/>
        <v>6.3624678663239106E-2</v>
      </c>
      <c r="F55" s="294">
        <f t="shared" si="2"/>
        <v>-1.0574018126888218E-2</v>
      </c>
      <c r="G55" s="294">
        <f t="shared" si="2"/>
        <v>2.2486516451525693E-2</v>
      </c>
      <c r="H55" s="294">
        <f t="shared" si="2"/>
        <v>-9.609490850144755E-4</v>
      </c>
    </row>
    <row r="56" spans="1:8">
      <c r="A56" s="45"/>
      <c r="B56" s="45"/>
      <c r="C56" s="45"/>
      <c r="D56" s="45"/>
      <c r="E56" s="45"/>
      <c r="F56" s="45"/>
      <c r="G56" s="45"/>
      <c r="H56" s="45"/>
    </row>
    <row r="57" spans="1:8">
      <c r="A57" s="275" t="s">
        <v>890</v>
      </c>
    </row>
    <row r="58" spans="1:8">
      <c r="A58" s="275"/>
    </row>
    <row r="59" spans="1:8">
      <c r="A59" s="28" t="s">
        <v>664</v>
      </c>
    </row>
    <row r="60" spans="1:8">
      <c r="A60" s="112" t="s">
        <v>761</v>
      </c>
    </row>
    <row r="61" spans="1:8">
      <c r="A61" s="60" t="s">
        <v>805</v>
      </c>
    </row>
  </sheetData>
  <sheetProtection algorithmName="SHA-512" hashValue="b7NfraobkxNn+394CpoMa0yd7GazynSn7H1Ks/RZ9Za0zZosOecPvclCPxq/y9faakbD7F0cPIINZhj2a8sYzA==" saltValue="rNpsxWmZ9tgNcm193nTjlw==" spinCount="100000" sheet="1" objects="1" scenarios="1"/>
  <mergeCells count="2">
    <mergeCell ref="A25:E25"/>
    <mergeCell ref="A41:E41"/>
  </mergeCells>
  <pageMargins left="0.70866141732283472" right="0.70866141732283472" top="0.78740157480314965" bottom="0.78740157480314965" header="0.31496062992125984" footer="0.31496062992125984"/>
  <pageSetup paperSize="9" scale="77" orientation="portrait" verticalDpi="0"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49"/>
  <sheetViews>
    <sheetView workbookViewId="0"/>
  </sheetViews>
  <sheetFormatPr baseColWidth="10" defaultRowHeight="15"/>
  <cols>
    <col min="1" max="1" width="11.7109375" customWidth="1"/>
    <col min="2" max="2" width="33.42578125" customWidth="1"/>
    <col min="3" max="9" width="10.140625" customWidth="1"/>
  </cols>
  <sheetData>
    <row r="1" spans="1:10" ht="15.75">
      <c r="A1" s="150" t="s">
        <v>1009</v>
      </c>
      <c r="B1" s="6"/>
    </row>
    <row r="2" spans="1:10" ht="20.25">
      <c r="A2" s="469" t="s">
        <v>1010</v>
      </c>
      <c r="B2" s="470"/>
    </row>
    <row r="3" spans="1:10" s="281" customFormat="1" ht="18.75">
      <c r="A3" s="276" t="s">
        <v>1011</v>
      </c>
      <c r="B3" s="471"/>
    </row>
    <row r="4" spans="1:10">
      <c r="A4" s="409"/>
      <c r="B4" s="409"/>
      <c r="C4" s="409">
        <v>2012</v>
      </c>
      <c r="D4" s="409">
        <v>2013</v>
      </c>
      <c r="E4" s="409">
        <v>2014</v>
      </c>
      <c r="F4" s="409">
        <v>2015</v>
      </c>
      <c r="G4" s="409">
        <v>2016</v>
      </c>
      <c r="H4" s="409">
        <v>2017</v>
      </c>
      <c r="I4" s="409">
        <v>2018</v>
      </c>
    </row>
    <row r="5" spans="1:10" ht="15.75">
      <c r="A5" s="54" t="s">
        <v>1012</v>
      </c>
      <c r="B5" s="472"/>
      <c r="C5" s="52"/>
      <c r="D5" s="52"/>
      <c r="E5" s="52"/>
      <c r="F5" s="52"/>
      <c r="G5" s="52"/>
      <c r="H5" s="52"/>
      <c r="I5" s="473"/>
    </row>
    <row r="6" spans="1:10">
      <c r="A6" s="52"/>
      <c r="B6" s="52"/>
      <c r="C6" s="52"/>
      <c r="D6" s="52"/>
      <c r="E6" s="52"/>
      <c r="F6" s="52"/>
      <c r="G6" s="52"/>
      <c r="H6" s="52"/>
      <c r="I6" s="473"/>
    </row>
    <row r="7" spans="1:10" ht="15.75">
      <c r="A7" s="54" t="s">
        <v>680</v>
      </c>
      <c r="B7" s="474"/>
      <c r="C7" s="475">
        <v>242</v>
      </c>
      <c r="D7" s="475">
        <v>243</v>
      </c>
      <c r="E7" s="475">
        <v>257</v>
      </c>
      <c r="F7" s="475">
        <v>284</v>
      </c>
      <c r="G7" s="475">
        <v>304</v>
      </c>
      <c r="H7" s="475">
        <v>317</v>
      </c>
      <c r="I7" s="475">
        <f>SUM(I9:I12)</f>
        <v>343</v>
      </c>
    </row>
    <row r="8" spans="1:10">
      <c r="A8" s="52"/>
      <c r="B8" s="52"/>
      <c r="C8" s="52"/>
      <c r="D8" s="52"/>
      <c r="E8" s="52"/>
      <c r="F8" s="52"/>
      <c r="G8" s="52"/>
      <c r="H8" s="52"/>
      <c r="I8" s="473"/>
    </row>
    <row r="9" spans="1:10" s="281" customFormat="1">
      <c r="A9" s="568" t="s">
        <v>1013</v>
      </c>
      <c r="B9" s="568"/>
      <c r="C9" s="476">
        <v>94</v>
      </c>
      <c r="D9" s="476">
        <v>85</v>
      </c>
      <c r="E9" s="476">
        <v>81</v>
      </c>
      <c r="F9" s="476">
        <v>91</v>
      </c>
      <c r="G9" s="476">
        <v>86</v>
      </c>
      <c r="H9" s="476">
        <v>83</v>
      </c>
      <c r="I9" s="476">
        <v>82</v>
      </c>
    </row>
    <row r="10" spans="1:10" s="281" customFormat="1">
      <c r="A10" s="568" t="s">
        <v>1014</v>
      </c>
      <c r="B10" s="568"/>
      <c r="C10" s="476">
        <v>4</v>
      </c>
      <c r="D10" s="476">
        <v>4</v>
      </c>
      <c r="E10" s="476">
        <v>5</v>
      </c>
      <c r="F10" s="476">
        <v>3</v>
      </c>
      <c r="G10" s="476">
        <v>3</v>
      </c>
      <c r="H10" s="476">
        <v>2</v>
      </c>
      <c r="I10" s="476">
        <v>2</v>
      </c>
    </row>
    <row r="11" spans="1:10" s="281" customFormat="1">
      <c r="A11" s="477" t="s">
        <v>1015</v>
      </c>
      <c r="B11" s="478"/>
      <c r="C11" s="476">
        <v>62</v>
      </c>
      <c r="D11" s="476">
        <v>69</v>
      </c>
      <c r="E11" s="476">
        <v>71</v>
      </c>
      <c r="F11" s="476">
        <v>74</v>
      </c>
      <c r="G11" s="476">
        <v>89</v>
      </c>
      <c r="H11" s="476">
        <v>95</v>
      </c>
      <c r="I11" s="476">
        <v>103</v>
      </c>
    </row>
    <row r="12" spans="1:10" s="281" customFormat="1">
      <c r="A12" s="477" t="s">
        <v>1016</v>
      </c>
      <c r="B12" s="478"/>
      <c r="C12" s="479">
        <v>83</v>
      </c>
      <c r="D12" s="479">
        <v>95</v>
      </c>
      <c r="E12" s="476">
        <v>100</v>
      </c>
      <c r="F12" s="476">
        <v>116</v>
      </c>
      <c r="G12" s="476">
        <v>126</v>
      </c>
      <c r="H12" s="476">
        <v>137</v>
      </c>
      <c r="I12" s="476">
        <v>156</v>
      </c>
      <c r="J12" s="480"/>
    </row>
    <row r="13" spans="1:10">
      <c r="A13" s="52"/>
      <c r="B13" s="52"/>
      <c r="C13" s="477"/>
      <c r="D13" s="477"/>
      <c r="E13" s="477"/>
      <c r="F13" s="477"/>
      <c r="G13" s="477"/>
      <c r="H13" s="477"/>
      <c r="I13" s="481"/>
    </row>
    <row r="14" spans="1:10" ht="15.75">
      <c r="A14" s="54" t="s">
        <v>1017</v>
      </c>
      <c r="B14" s="474"/>
      <c r="C14" s="476"/>
      <c r="D14" s="476"/>
      <c r="E14" s="476"/>
      <c r="F14" s="476"/>
      <c r="G14" s="476"/>
      <c r="H14" s="476"/>
      <c r="I14" s="476"/>
    </row>
    <row r="15" spans="1:10">
      <c r="A15" s="56" t="s">
        <v>896</v>
      </c>
      <c r="B15" s="482"/>
      <c r="C15" s="476">
        <v>6387</v>
      </c>
      <c r="D15" s="476">
        <v>6181</v>
      </c>
      <c r="E15" s="476">
        <v>6354</v>
      </c>
      <c r="F15" s="476">
        <v>6885</v>
      </c>
      <c r="G15" s="476">
        <v>7313</v>
      </c>
      <c r="H15" s="476">
        <v>7715</v>
      </c>
      <c r="I15" s="476">
        <v>8092</v>
      </c>
    </row>
    <row r="16" spans="1:10">
      <c r="A16" s="56" t="s">
        <v>1018</v>
      </c>
      <c r="B16" s="482"/>
      <c r="C16" s="476">
        <v>2690.8600000000015</v>
      </c>
      <c r="D16" s="476">
        <v>2636.8699999999994</v>
      </c>
      <c r="E16" s="476">
        <v>2723.9800000000023</v>
      </c>
      <c r="F16" s="476">
        <v>2963.9800000000009</v>
      </c>
      <c r="G16" s="476">
        <v>3136.5699999999997</v>
      </c>
      <c r="H16" s="476">
        <v>3387.2200000000007</v>
      </c>
      <c r="I16" s="476">
        <v>3702.7100000000014</v>
      </c>
    </row>
    <row r="17" spans="1:10">
      <c r="A17" s="52"/>
      <c r="B17" s="52"/>
      <c r="C17" s="477"/>
      <c r="D17" s="477"/>
      <c r="E17" s="477"/>
      <c r="F17" s="477"/>
      <c r="G17" s="477"/>
      <c r="H17" s="477"/>
      <c r="I17" s="481"/>
    </row>
    <row r="18" spans="1:10" ht="15.75">
      <c r="A18" s="54" t="s">
        <v>1019</v>
      </c>
      <c r="B18" s="474"/>
      <c r="C18" s="476"/>
      <c r="D18" s="476"/>
      <c r="E18" s="476"/>
      <c r="F18" s="476"/>
      <c r="G18" s="476"/>
      <c r="H18" s="476"/>
      <c r="I18" s="476"/>
    </row>
    <row r="19" spans="1:10">
      <c r="A19" s="568" t="s">
        <v>1020</v>
      </c>
      <c r="B19" s="568"/>
      <c r="C19" s="476">
        <v>33812</v>
      </c>
      <c r="D19" s="476">
        <v>35062</v>
      </c>
      <c r="E19" s="476">
        <v>31837</v>
      </c>
      <c r="F19" s="476">
        <v>32943</v>
      </c>
      <c r="G19" s="476">
        <v>42463</v>
      </c>
      <c r="H19" s="476">
        <v>43967</v>
      </c>
      <c r="I19" s="476">
        <v>45910</v>
      </c>
    </row>
    <row r="20" spans="1:10">
      <c r="A20" s="568" t="s">
        <v>1021</v>
      </c>
      <c r="B20" s="568"/>
      <c r="C20" s="476">
        <v>1804347</v>
      </c>
      <c r="D20" s="476">
        <v>1807934</v>
      </c>
      <c r="E20" s="476">
        <v>1755791</v>
      </c>
      <c r="F20" s="476">
        <v>1949064</v>
      </c>
      <c r="G20" s="476">
        <v>2169693</v>
      </c>
      <c r="H20" s="476">
        <v>2361898</v>
      </c>
      <c r="I20" s="476">
        <v>2514056</v>
      </c>
    </row>
    <row r="21" spans="1:10">
      <c r="A21" s="568" t="s">
        <v>1022</v>
      </c>
      <c r="B21" s="568"/>
      <c r="C21" s="479">
        <v>816</v>
      </c>
      <c r="D21" s="479">
        <v>2370</v>
      </c>
      <c r="E21" s="476">
        <v>430</v>
      </c>
      <c r="F21" s="476">
        <v>297</v>
      </c>
      <c r="G21" s="476">
        <v>242</v>
      </c>
      <c r="H21" s="476">
        <v>209</v>
      </c>
      <c r="I21" s="476">
        <v>206</v>
      </c>
    </row>
    <row r="22" spans="1:10">
      <c r="A22" s="568" t="s">
        <v>1023</v>
      </c>
      <c r="B22" s="568"/>
      <c r="C22" s="479">
        <v>6881</v>
      </c>
      <c r="D22" s="479">
        <v>7877</v>
      </c>
      <c r="E22" s="476">
        <v>6756</v>
      </c>
      <c r="F22" s="476">
        <v>3125</v>
      </c>
      <c r="G22" s="476">
        <v>2389</v>
      </c>
      <c r="H22" s="476">
        <v>2760</v>
      </c>
      <c r="I22" s="476">
        <v>2239</v>
      </c>
    </row>
    <row r="23" spans="1:10">
      <c r="A23" s="568" t="s">
        <v>1024</v>
      </c>
      <c r="B23" s="568"/>
      <c r="C23" s="476">
        <v>21442</v>
      </c>
      <c r="D23" s="476">
        <v>21656</v>
      </c>
      <c r="E23" s="476">
        <v>21122</v>
      </c>
      <c r="F23" s="476">
        <v>21241</v>
      </c>
      <c r="G23" s="476">
        <v>21822</v>
      </c>
      <c r="H23" s="476">
        <v>21322</v>
      </c>
      <c r="I23" s="476">
        <v>22155</v>
      </c>
    </row>
    <row r="24" spans="1:10">
      <c r="A24" s="568" t="s">
        <v>1025</v>
      </c>
      <c r="B24" s="568"/>
      <c r="C24" s="476">
        <v>1135260</v>
      </c>
      <c r="D24" s="476">
        <v>958684</v>
      </c>
      <c r="E24" s="476">
        <v>1032480</v>
      </c>
      <c r="F24" s="476">
        <v>1123610</v>
      </c>
      <c r="G24" s="476">
        <v>1214312</v>
      </c>
      <c r="H24" s="476">
        <v>1237262</v>
      </c>
      <c r="I24" s="476">
        <v>1246947</v>
      </c>
    </row>
    <row r="25" spans="1:10">
      <c r="A25" s="568" t="s">
        <v>1026</v>
      </c>
      <c r="B25" s="568"/>
      <c r="C25" s="476">
        <v>3097</v>
      </c>
      <c r="D25" s="476">
        <v>3466</v>
      </c>
      <c r="E25" s="476">
        <v>2259</v>
      </c>
      <c r="F25" s="476">
        <v>1809</v>
      </c>
      <c r="G25" s="476">
        <v>1695</v>
      </c>
      <c r="H25" s="476">
        <v>1719</v>
      </c>
      <c r="I25" s="476">
        <v>1984</v>
      </c>
    </row>
    <row r="26" spans="1:10">
      <c r="A26" s="568" t="s">
        <v>1027</v>
      </c>
      <c r="B26" s="568"/>
      <c r="C26" s="476">
        <v>220333</v>
      </c>
      <c r="D26" s="476">
        <v>224479</v>
      </c>
      <c r="E26" s="476">
        <v>215254</v>
      </c>
      <c r="F26" s="476">
        <v>188943</v>
      </c>
      <c r="G26" s="476">
        <v>173349</v>
      </c>
      <c r="H26" s="476">
        <v>165969</v>
      </c>
      <c r="I26" s="476">
        <v>155392</v>
      </c>
    </row>
    <row r="27" spans="1:10">
      <c r="A27" s="52"/>
      <c r="B27" s="52"/>
      <c r="C27" s="477"/>
      <c r="D27" s="477"/>
      <c r="E27" s="477"/>
      <c r="F27" s="477"/>
      <c r="G27" s="477"/>
      <c r="H27" s="477"/>
      <c r="I27" s="481"/>
    </row>
    <row r="28" spans="1:10" ht="15.75">
      <c r="A28" s="54" t="s">
        <v>1028</v>
      </c>
      <c r="B28" s="474"/>
      <c r="C28" s="476"/>
      <c r="D28" s="476"/>
      <c r="E28" s="476"/>
      <c r="F28" s="476"/>
      <c r="G28" s="476"/>
      <c r="H28" s="476"/>
      <c r="I28" s="476"/>
      <c r="J28" s="483"/>
    </row>
    <row r="29" spans="1:10" s="281" customFormat="1">
      <c r="A29" s="477" t="s">
        <v>1029</v>
      </c>
      <c r="B29" s="478"/>
      <c r="C29" s="476">
        <v>289816.11</v>
      </c>
      <c r="D29" s="476">
        <v>295370.73699999996</v>
      </c>
      <c r="E29" s="476">
        <v>300060.45799999998</v>
      </c>
      <c r="F29" s="476">
        <v>337748.29099999997</v>
      </c>
      <c r="G29" s="476">
        <v>371357.24899999995</v>
      </c>
      <c r="H29" s="476">
        <v>397798.34099999996</v>
      </c>
      <c r="I29" s="476">
        <v>417862.79300000001</v>
      </c>
      <c r="J29" s="484"/>
    </row>
    <row r="30" spans="1:10" s="281" customFormat="1">
      <c r="A30" s="485" t="s">
        <v>1030</v>
      </c>
      <c r="B30" s="486"/>
      <c r="C30" s="476">
        <v>29321.184999999998</v>
      </c>
      <c r="D30" s="476">
        <v>34988.286999999997</v>
      </c>
      <c r="E30" s="476">
        <v>31090.074000000001</v>
      </c>
      <c r="F30" s="476">
        <v>22776.316000000003</v>
      </c>
      <c r="G30" s="476">
        <v>23153.348000000002</v>
      </c>
      <c r="H30" s="476">
        <v>25035.57</v>
      </c>
      <c r="I30" s="476">
        <v>24373.107</v>
      </c>
      <c r="J30" s="487"/>
    </row>
    <row r="31" spans="1:10" s="281" customFormat="1">
      <c r="A31" s="485" t="s">
        <v>1031</v>
      </c>
      <c r="B31" s="485"/>
      <c r="C31" s="479" t="s">
        <v>975</v>
      </c>
      <c r="D31" s="479" t="s">
        <v>975</v>
      </c>
      <c r="E31" s="479" t="s">
        <v>975</v>
      </c>
      <c r="F31" s="479" t="s">
        <v>975</v>
      </c>
      <c r="G31" s="479" t="s">
        <v>975</v>
      </c>
      <c r="H31" s="479" t="s">
        <v>975</v>
      </c>
      <c r="I31" s="479" t="s">
        <v>975</v>
      </c>
    </row>
    <row r="32" spans="1:10" s="281" customFormat="1">
      <c r="A32" s="485" t="s">
        <v>1032</v>
      </c>
      <c r="B32" s="485"/>
      <c r="C32" s="476">
        <v>75.819000000000003</v>
      </c>
      <c r="D32" s="476">
        <v>67</v>
      </c>
      <c r="E32" s="476" t="s">
        <v>975</v>
      </c>
      <c r="F32" s="476">
        <v>0</v>
      </c>
      <c r="G32" s="479">
        <v>5.8</v>
      </c>
      <c r="H32" s="479">
        <v>0</v>
      </c>
      <c r="I32" s="476">
        <v>0.9</v>
      </c>
    </row>
    <row r="33" spans="1:11" s="281" customFormat="1">
      <c r="A33" s="485" t="s">
        <v>1033</v>
      </c>
      <c r="B33" s="485"/>
      <c r="C33" s="476">
        <v>29198.821999999996</v>
      </c>
      <c r="D33" s="476">
        <v>34906.089999999997</v>
      </c>
      <c r="E33" s="476">
        <v>30486.404999999999</v>
      </c>
      <c r="F33" s="476">
        <v>22426.67</v>
      </c>
      <c r="G33" s="476">
        <v>23096.647000000001</v>
      </c>
      <c r="H33" s="476">
        <v>24975.473999999998</v>
      </c>
      <c r="I33" s="476">
        <v>24246.18</v>
      </c>
    </row>
    <row r="34" spans="1:11" s="281" customFormat="1">
      <c r="A34" s="485" t="s">
        <v>1034</v>
      </c>
      <c r="B34" s="485"/>
      <c r="C34" s="476">
        <v>13.317</v>
      </c>
      <c r="D34" s="476">
        <v>7.2549999999999999</v>
      </c>
      <c r="E34" s="476">
        <v>14.42</v>
      </c>
      <c r="F34" s="476">
        <v>9.9990000000000006</v>
      </c>
      <c r="G34" s="476">
        <v>5.5</v>
      </c>
      <c r="H34" s="476">
        <v>5.5</v>
      </c>
      <c r="I34" s="476">
        <v>5.5</v>
      </c>
    </row>
    <row r="35" spans="1:11" s="281" customFormat="1">
      <c r="A35" s="485" t="s">
        <v>1035</v>
      </c>
      <c r="B35" s="485"/>
      <c r="C35" s="476">
        <v>33.227000000000004</v>
      </c>
      <c r="D35" s="476">
        <v>7.9420000000000002</v>
      </c>
      <c r="E35" s="476">
        <v>589.24699999999996</v>
      </c>
      <c r="F35" s="476">
        <v>339.64699999999999</v>
      </c>
      <c r="G35" s="476">
        <v>45.401000000000003</v>
      </c>
      <c r="H35" s="476">
        <v>54.595999999999997</v>
      </c>
      <c r="I35" s="476">
        <v>120.527</v>
      </c>
    </row>
    <row r="36" spans="1:11" s="281" customFormat="1">
      <c r="A36" s="477" t="s">
        <v>1036</v>
      </c>
      <c r="B36" s="478"/>
      <c r="C36" s="476">
        <v>286870.27299999999</v>
      </c>
      <c r="D36" s="476">
        <v>295897.31599999999</v>
      </c>
      <c r="E36" s="476">
        <v>304014.848</v>
      </c>
      <c r="F36" s="476">
        <v>333906.69500000001</v>
      </c>
      <c r="G36" s="476">
        <v>363485.63799999998</v>
      </c>
      <c r="H36" s="476">
        <v>388578.74699999997</v>
      </c>
      <c r="I36" s="476">
        <v>413548.45400000003</v>
      </c>
      <c r="J36" s="488"/>
      <c r="K36" s="488"/>
    </row>
    <row r="37" spans="1:11">
      <c r="A37" s="52"/>
      <c r="B37" s="52"/>
      <c r="C37" s="477"/>
      <c r="D37" s="477"/>
      <c r="E37" s="477"/>
      <c r="F37" s="477"/>
      <c r="G37" s="477"/>
      <c r="H37" s="477"/>
      <c r="I37" s="481"/>
    </row>
    <row r="38" spans="1:11" ht="16.5">
      <c r="A38" s="54" t="s">
        <v>1037</v>
      </c>
      <c r="B38" s="474"/>
      <c r="C38" s="476"/>
      <c r="D38" s="476"/>
      <c r="E38" s="476"/>
      <c r="F38" s="476"/>
      <c r="G38" s="476"/>
      <c r="H38" s="476"/>
      <c r="I38" s="476"/>
    </row>
    <row r="39" spans="1:11" s="281" customFormat="1">
      <c r="A39" s="477" t="s">
        <v>1038</v>
      </c>
      <c r="B39" s="478"/>
      <c r="C39" s="489">
        <v>112.95358891188897</v>
      </c>
      <c r="D39" s="489">
        <v>116.72567955270939</v>
      </c>
      <c r="E39" s="489">
        <v>122.14812210385709</v>
      </c>
      <c r="F39" s="489">
        <v>122.47724835808059</v>
      </c>
      <c r="G39" s="489">
        <v>124.50278630536097</v>
      </c>
      <c r="H39" s="489">
        <v>126.63915407932878</v>
      </c>
      <c r="I39" s="489">
        <v>129.60649757241217</v>
      </c>
    </row>
    <row r="40" spans="1:11" s="281" customFormat="1">
      <c r="A40" s="568" t="s">
        <v>1039</v>
      </c>
      <c r="B40" s="568"/>
      <c r="C40" s="489">
        <v>14.100590078964046</v>
      </c>
      <c r="D40" s="489">
        <v>14.424131177055971</v>
      </c>
      <c r="E40" s="489">
        <v>14.481071554263577</v>
      </c>
      <c r="F40" s="489">
        <v>14.950948403747557</v>
      </c>
      <c r="G40" s="489">
        <v>15.004692972956196</v>
      </c>
      <c r="H40" s="489">
        <v>15.45667041005818</v>
      </c>
      <c r="I40" s="489">
        <v>16.488220580459629</v>
      </c>
    </row>
    <row r="41" spans="1:11" s="281" customFormat="1">
      <c r="A41" s="568" t="s">
        <v>1040</v>
      </c>
      <c r="B41" s="568"/>
      <c r="C41" s="489">
        <v>22.6387773694725</v>
      </c>
      <c r="D41" s="489">
        <v>22.606451249916486</v>
      </c>
      <c r="E41" s="489">
        <v>23.242457580384581</v>
      </c>
      <c r="F41" s="489">
        <v>23.18138055114629</v>
      </c>
      <c r="G41" s="489">
        <v>28.443262260602712</v>
      </c>
      <c r="H41" s="489">
        <v>27.702431736486592</v>
      </c>
      <c r="I41" s="489">
        <v>28.18766902382519</v>
      </c>
    </row>
    <row r="42" spans="1:11">
      <c r="A42" s="409"/>
      <c r="B42" s="409"/>
      <c r="C42" s="409"/>
      <c r="D42" s="409"/>
      <c r="E42" s="409"/>
      <c r="F42" s="409"/>
      <c r="G42" s="409"/>
      <c r="H42" s="409"/>
      <c r="I42" s="409"/>
    </row>
    <row r="43" spans="1:11">
      <c r="A43" s="253" t="s">
        <v>1041</v>
      </c>
      <c r="B43" s="253"/>
      <c r="C43" s="253"/>
      <c r="D43" s="253"/>
      <c r="E43" s="253"/>
      <c r="F43" s="253"/>
      <c r="G43" s="253"/>
      <c r="H43" s="253"/>
      <c r="I43" s="253"/>
    </row>
    <row r="44" spans="1:11">
      <c r="A44" s="253"/>
      <c r="B44" s="253"/>
      <c r="C44" s="253"/>
      <c r="D44" s="253"/>
      <c r="E44" s="253"/>
      <c r="F44" s="253"/>
      <c r="G44" s="253"/>
      <c r="H44" s="253"/>
      <c r="I44" s="253"/>
    </row>
    <row r="45" spans="1:11">
      <c r="A45" s="253" t="s">
        <v>664</v>
      </c>
      <c r="B45" s="253"/>
      <c r="C45" s="253"/>
      <c r="D45" s="253"/>
      <c r="E45" s="253"/>
      <c r="F45" s="253"/>
      <c r="G45" s="253"/>
      <c r="H45" s="253"/>
      <c r="I45" s="253"/>
    </row>
    <row r="46" spans="1:11">
      <c r="A46" s="490" t="s">
        <v>1042</v>
      </c>
      <c r="B46" s="491"/>
      <c r="C46" s="253"/>
      <c r="D46" s="253"/>
      <c r="E46" s="253"/>
      <c r="F46" s="253"/>
      <c r="G46" s="253"/>
      <c r="H46" s="253"/>
      <c r="I46" s="253"/>
    </row>
    <row r="47" spans="1:11">
      <c r="A47" s="566" t="s">
        <v>1043</v>
      </c>
      <c r="B47" s="566"/>
      <c r="C47" s="567"/>
      <c r="D47" s="567"/>
      <c r="E47" s="567"/>
      <c r="F47" s="567"/>
      <c r="G47" s="567"/>
      <c r="H47" s="567"/>
      <c r="I47" s="567"/>
    </row>
    <row r="48" spans="1:11">
      <c r="A48" s="492" t="s">
        <v>1044</v>
      </c>
      <c r="B48" s="493"/>
      <c r="C48" s="494"/>
      <c r="D48" s="494"/>
      <c r="E48" s="494"/>
      <c r="F48" s="494"/>
      <c r="G48" s="494"/>
      <c r="H48" s="494"/>
      <c r="I48" s="494"/>
    </row>
    <row r="49" spans="1:9">
      <c r="A49" s="492" t="s">
        <v>1045</v>
      </c>
      <c r="B49" s="253"/>
      <c r="C49" s="494"/>
      <c r="D49" s="494"/>
      <c r="E49" s="494"/>
      <c r="F49" s="494"/>
      <c r="G49" s="494"/>
      <c r="H49" s="494"/>
      <c r="I49" s="494"/>
    </row>
  </sheetData>
  <sheetProtection algorithmName="SHA-512" hashValue="rjygYk6LkbmCIyhTPpRncqyTDSBHngyHne7S2ut2RvVVPB4GD7tht6GEjtxP6bLZ7dicEex9sEa3kgHaMxZGbQ==" saltValue="gIjb9oj0OP1T2q1LJV2qxA==" spinCount="100000" sheet="1" objects="1" scenarios="1"/>
  <mergeCells count="13">
    <mergeCell ref="A22:B22"/>
    <mergeCell ref="A9:B9"/>
    <mergeCell ref="A10:B10"/>
    <mergeCell ref="A19:B19"/>
    <mergeCell ref="A20:B20"/>
    <mergeCell ref="A21:B21"/>
    <mergeCell ref="A47:I47"/>
    <mergeCell ref="A23:B23"/>
    <mergeCell ref="A24:B24"/>
    <mergeCell ref="A25:B25"/>
    <mergeCell ref="A26:B26"/>
    <mergeCell ref="A40:B40"/>
    <mergeCell ref="A41:B41"/>
  </mergeCells>
  <pageMargins left="0.70866141732283472" right="0.70866141732283472" top="0.78740157480314965" bottom="0.78740157480314965" header="0.31496062992125984" footer="0.31496062992125984"/>
  <pageSetup paperSize="9" scale="68" orientation="portrait" verticalDpi="0"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45"/>
  <sheetViews>
    <sheetView workbookViewId="0"/>
  </sheetViews>
  <sheetFormatPr baseColWidth="10" defaultRowHeight="15"/>
  <cols>
    <col min="1" max="1" width="11.7109375" customWidth="1"/>
    <col min="2" max="2" width="49.5703125" customWidth="1"/>
    <col min="3" max="6" width="13.5703125" style="77" customWidth="1"/>
    <col min="7" max="7" width="13.5703125" style="495" customWidth="1"/>
  </cols>
  <sheetData>
    <row r="1" spans="1:8" ht="15.75">
      <c r="A1" s="216" t="s">
        <v>1046</v>
      </c>
      <c r="G1"/>
    </row>
    <row r="2" spans="1:8" ht="18.75">
      <c r="A2" s="469" t="s">
        <v>1010</v>
      </c>
    </row>
    <row r="3" spans="1:8" s="281" customFormat="1" ht="20.25">
      <c r="A3" s="276" t="s">
        <v>1047</v>
      </c>
      <c r="B3" s="496"/>
      <c r="C3" s="497"/>
      <c r="D3" s="497"/>
      <c r="E3" s="497"/>
      <c r="F3" s="497"/>
      <c r="G3" s="498"/>
    </row>
    <row r="4" spans="1:8">
      <c r="A4" s="409"/>
      <c r="B4" s="409"/>
      <c r="C4" s="409" t="s">
        <v>896</v>
      </c>
      <c r="D4" s="409"/>
      <c r="E4" s="409" t="s">
        <v>1018</v>
      </c>
      <c r="F4" s="409"/>
      <c r="G4" s="409"/>
    </row>
    <row r="5" spans="1:8" s="500" customFormat="1" ht="30">
      <c r="A5" s="409"/>
      <c r="B5" s="409"/>
      <c r="C5" s="499" t="s">
        <v>1048</v>
      </c>
      <c r="D5" s="499" t="s">
        <v>1049</v>
      </c>
      <c r="E5" s="499" t="s">
        <v>1048</v>
      </c>
      <c r="F5" s="499" t="s">
        <v>1049</v>
      </c>
      <c r="G5" s="409" t="s">
        <v>1050</v>
      </c>
    </row>
    <row r="6" spans="1:8" ht="15.75">
      <c r="A6" s="54" t="s">
        <v>1051</v>
      </c>
      <c r="B6" s="501"/>
      <c r="C6" s="502"/>
      <c r="D6" s="502"/>
      <c r="E6" s="502"/>
      <c r="F6" s="502"/>
      <c r="G6" s="503"/>
    </row>
    <row r="7" spans="1:8" ht="8.1" customHeight="1">
      <c r="A7" s="501"/>
      <c r="B7" s="501"/>
      <c r="C7" s="502"/>
      <c r="D7" s="502"/>
      <c r="E7" s="502"/>
      <c r="F7" s="502"/>
      <c r="G7" s="503"/>
    </row>
    <row r="8" spans="1:8" ht="15.75">
      <c r="A8" s="504" t="s">
        <v>679</v>
      </c>
      <c r="B8" s="505"/>
      <c r="C8" s="506">
        <f>C10+C17+C23+C27+C31+C34</f>
        <v>8090</v>
      </c>
      <c r="D8" s="507">
        <f>+C8/C$8*100</f>
        <v>100</v>
      </c>
      <c r="E8" s="507">
        <f>E10+E17+E23+E27+E31+E34</f>
        <v>3701.2200000000003</v>
      </c>
      <c r="F8" s="507">
        <f>+E8/E$8*100</f>
        <v>100</v>
      </c>
      <c r="G8" s="508">
        <f>+E8/C8*100</f>
        <v>45.750556242274413</v>
      </c>
    </row>
    <row r="9" spans="1:8" ht="15.75">
      <c r="A9" s="504"/>
      <c r="B9" s="505"/>
      <c r="C9" s="506"/>
      <c r="D9" s="507"/>
      <c r="E9" s="507"/>
      <c r="F9" s="507"/>
      <c r="G9" s="508"/>
    </row>
    <row r="10" spans="1:8" ht="15.75">
      <c r="A10" s="54" t="s">
        <v>1052</v>
      </c>
      <c r="B10" s="474"/>
      <c r="C10" s="506">
        <f>SUM(C11:C15)</f>
        <v>2708</v>
      </c>
      <c r="D10" s="507">
        <f>+C10/C$8*100</f>
        <v>33.473423980222492</v>
      </c>
      <c r="E10" s="507">
        <f>SUM(E11:E15)</f>
        <v>1303.3800000000001</v>
      </c>
      <c r="F10" s="507">
        <f>+E10/E$8*100</f>
        <v>35.214875095238867</v>
      </c>
      <c r="G10" s="508">
        <f t="shared" ref="G10:G15" si="0">+E10/C10*100</f>
        <v>48.130723781388483</v>
      </c>
    </row>
    <row r="11" spans="1:8">
      <c r="A11" s="312" t="s">
        <v>1053</v>
      </c>
      <c r="B11" s="509"/>
      <c r="C11" s="510">
        <v>504</v>
      </c>
      <c r="D11" s="511">
        <f t="shared" ref="D11:D15" si="1">+C11/C$8*100</f>
        <v>6.2299134734239798</v>
      </c>
      <c r="E11" s="512">
        <v>237.95999999999998</v>
      </c>
      <c r="F11" s="511">
        <f t="shared" ref="F11:F15" si="2">+E11/E$8*100</f>
        <v>6.4292314426054098</v>
      </c>
      <c r="G11" s="513">
        <f t="shared" si="0"/>
        <v>47.214285714285708</v>
      </c>
    </row>
    <row r="12" spans="1:8">
      <c r="A12" s="312" t="s">
        <v>1054</v>
      </c>
      <c r="B12" s="509"/>
      <c r="C12" s="510">
        <v>7</v>
      </c>
      <c r="D12" s="511">
        <f t="shared" si="1"/>
        <v>8.6526576019777507E-2</v>
      </c>
      <c r="E12" s="512">
        <v>4.03</v>
      </c>
      <c r="F12" s="511">
        <f t="shared" si="2"/>
        <v>0.10888301695116745</v>
      </c>
      <c r="G12" s="513">
        <f t="shared" si="0"/>
        <v>57.571428571428577</v>
      </c>
      <c r="H12" s="10"/>
    </row>
    <row r="13" spans="1:8">
      <c r="A13" s="312" t="s">
        <v>1055</v>
      </c>
      <c r="B13" s="509"/>
      <c r="C13" s="510">
        <v>170</v>
      </c>
      <c r="D13" s="511">
        <f t="shared" si="1"/>
        <v>2.1013597033374536</v>
      </c>
      <c r="E13" s="512">
        <v>68.460000000000008</v>
      </c>
      <c r="F13" s="511">
        <f t="shared" si="2"/>
        <v>1.8496603822523388</v>
      </c>
      <c r="G13" s="513">
        <f t="shared" si="0"/>
        <v>40.270588235294127</v>
      </c>
    </row>
    <row r="14" spans="1:8">
      <c r="A14" s="312" t="s">
        <v>1056</v>
      </c>
      <c r="B14" s="509"/>
      <c r="C14" s="510">
        <v>175</v>
      </c>
      <c r="D14" s="511">
        <f t="shared" si="1"/>
        <v>2.1631644004944377</v>
      </c>
      <c r="E14" s="512">
        <v>89.58</v>
      </c>
      <c r="F14" s="511">
        <f t="shared" si="2"/>
        <v>2.4202830418078363</v>
      </c>
      <c r="G14" s="513">
        <f t="shared" si="0"/>
        <v>51.188571428571429</v>
      </c>
    </row>
    <row r="15" spans="1:8">
      <c r="A15" s="312" t="s">
        <v>1057</v>
      </c>
      <c r="B15" s="509"/>
      <c r="C15" s="510">
        <v>1852</v>
      </c>
      <c r="D15" s="511">
        <f t="shared" si="1"/>
        <v>22.892459826946848</v>
      </c>
      <c r="E15" s="512">
        <v>903.35</v>
      </c>
      <c r="F15" s="511">
        <f t="shared" si="2"/>
        <v>24.406817211622112</v>
      </c>
      <c r="G15" s="513">
        <f t="shared" si="0"/>
        <v>48.77699784017279</v>
      </c>
    </row>
    <row r="16" spans="1:8">
      <c r="A16" s="312"/>
      <c r="B16" s="509"/>
      <c r="C16" s="510"/>
      <c r="D16" s="511"/>
      <c r="E16" s="512"/>
      <c r="F16" s="511"/>
      <c r="G16" s="513"/>
    </row>
    <row r="17" spans="1:7" ht="15.75">
      <c r="A17" s="54" t="s">
        <v>1058</v>
      </c>
      <c r="B17" s="474"/>
      <c r="C17" s="506">
        <f>SUM(C18:C21)</f>
        <v>2141</v>
      </c>
      <c r="D17" s="507">
        <f t="shared" ref="D17:D21" si="3">+C17/C$8*100</f>
        <v>26.464771322620518</v>
      </c>
      <c r="E17" s="507">
        <f>SUM(E18:E21)</f>
        <v>999.94999999999982</v>
      </c>
      <c r="F17" s="507">
        <f t="shared" ref="F17:F21" si="4">+E17/E$8*100</f>
        <v>27.016767444248107</v>
      </c>
      <c r="G17" s="508">
        <f t="shared" ref="G17:G21" si="5">+E17/C17*100</f>
        <v>46.704810836057909</v>
      </c>
    </row>
    <row r="18" spans="1:7">
      <c r="A18" s="312" t="s">
        <v>1059</v>
      </c>
      <c r="B18" s="509"/>
      <c r="C18" s="510">
        <v>208</v>
      </c>
      <c r="D18" s="511">
        <f t="shared" si="3"/>
        <v>2.5710754017305315</v>
      </c>
      <c r="E18" s="512">
        <v>94.860000000000014</v>
      </c>
      <c r="F18" s="511">
        <f t="shared" si="4"/>
        <v>2.5629387066967109</v>
      </c>
      <c r="G18" s="513">
        <f t="shared" si="5"/>
        <v>45.605769230769241</v>
      </c>
    </row>
    <row r="19" spans="1:7">
      <c r="A19" s="312" t="s">
        <v>1060</v>
      </c>
      <c r="B19" s="509"/>
      <c r="C19" s="510">
        <v>120</v>
      </c>
      <c r="D19" s="511">
        <f t="shared" si="3"/>
        <v>1.4833127317676145</v>
      </c>
      <c r="E19" s="512">
        <v>60.27</v>
      </c>
      <c r="F19" s="511">
        <f t="shared" si="4"/>
        <v>1.6283819929644821</v>
      </c>
      <c r="G19" s="513">
        <f t="shared" si="5"/>
        <v>50.224999999999994</v>
      </c>
    </row>
    <row r="20" spans="1:7">
      <c r="A20" s="312" t="s">
        <v>1061</v>
      </c>
      <c r="B20" s="509"/>
      <c r="C20" s="510">
        <v>1214</v>
      </c>
      <c r="D20" s="511">
        <f t="shared" si="3"/>
        <v>15.0061804697157</v>
      </c>
      <c r="E20" s="512">
        <v>618.66999999999985</v>
      </c>
      <c r="F20" s="511">
        <f t="shared" si="4"/>
        <v>16.715299279696961</v>
      </c>
      <c r="G20" s="513">
        <f t="shared" si="5"/>
        <v>50.961285008237226</v>
      </c>
    </row>
    <row r="21" spans="1:7">
      <c r="A21" s="312" t="s">
        <v>1062</v>
      </c>
      <c r="B21" s="509"/>
      <c r="C21" s="510">
        <v>599</v>
      </c>
      <c r="D21" s="511">
        <f t="shared" si="3"/>
        <v>7.4042027194066744</v>
      </c>
      <c r="E21" s="512">
        <v>226.15</v>
      </c>
      <c r="F21" s="511">
        <f t="shared" si="4"/>
        <v>6.1101474648899545</v>
      </c>
      <c r="G21" s="513">
        <f t="shared" si="5"/>
        <v>37.754590984974961</v>
      </c>
    </row>
    <row r="22" spans="1:7">
      <c r="A22" s="312"/>
      <c r="B22" s="509"/>
      <c r="C22" s="510"/>
      <c r="D22" s="511"/>
      <c r="E22" s="512"/>
      <c r="F22" s="511"/>
      <c r="G22" s="513"/>
    </row>
    <row r="23" spans="1:7" ht="15.75">
      <c r="A23" s="54" t="s">
        <v>1063</v>
      </c>
      <c r="B23" s="474"/>
      <c r="C23" s="506">
        <f>SUM(C24:C25)</f>
        <v>1901</v>
      </c>
      <c r="D23" s="507">
        <f t="shared" ref="D23:D25" si="6">+C23/C$8*100</f>
        <v>23.498145859085291</v>
      </c>
      <c r="E23" s="507">
        <f>SUM(E24:E25)</f>
        <v>855.64000000000021</v>
      </c>
      <c r="F23" s="507">
        <f t="shared" ref="F23:F25" si="7">+E23/E$8*100</f>
        <v>23.117782785135716</v>
      </c>
      <c r="G23" s="508">
        <f t="shared" ref="G23:G25" si="8">+E23/C23*100</f>
        <v>45.00999473961074</v>
      </c>
    </row>
    <row r="24" spans="1:7">
      <c r="A24" s="312" t="s">
        <v>1064</v>
      </c>
      <c r="B24" s="509"/>
      <c r="C24" s="510">
        <v>266</v>
      </c>
      <c r="D24" s="511">
        <f t="shared" si="6"/>
        <v>3.2880098887515454</v>
      </c>
      <c r="E24" s="512">
        <v>172.84</v>
      </c>
      <c r="F24" s="511">
        <f t="shared" si="7"/>
        <v>4.6698115756426262</v>
      </c>
      <c r="G24" s="513">
        <f t="shared" si="8"/>
        <v>64.977443609022558</v>
      </c>
    </row>
    <row r="25" spans="1:7" ht="28.5" customHeight="1">
      <c r="A25" s="569" t="s">
        <v>1065</v>
      </c>
      <c r="B25" s="569"/>
      <c r="C25" s="476">
        <v>1635</v>
      </c>
      <c r="D25" s="511">
        <f t="shared" si="6"/>
        <v>20.210135970333745</v>
      </c>
      <c r="E25" s="511">
        <v>682.80000000000018</v>
      </c>
      <c r="F25" s="511">
        <f t="shared" si="7"/>
        <v>18.44797120949309</v>
      </c>
      <c r="G25" s="513">
        <f t="shared" si="8"/>
        <v>41.761467889908268</v>
      </c>
    </row>
    <row r="26" spans="1:7" ht="15" customHeight="1">
      <c r="A26" s="514"/>
      <c r="B26" s="514"/>
      <c r="C26" s="510"/>
      <c r="D26" s="511"/>
      <c r="E26" s="512"/>
      <c r="F26" s="511"/>
      <c r="G26" s="513"/>
    </row>
    <row r="27" spans="1:7" ht="15.75">
      <c r="A27" s="54" t="s">
        <v>1066</v>
      </c>
      <c r="B27" s="474"/>
      <c r="C27" s="506">
        <f>SUM(C28:C29)</f>
        <v>6</v>
      </c>
      <c r="D27" s="507">
        <f t="shared" ref="D27:D29" si="9">+C27/C$8*100</f>
        <v>7.4165636588380712E-2</v>
      </c>
      <c r="E27" s="507">
        <f>SUM(E28:E29)</f>
        <v>1.67</v>
      </c>
      <c r="F27" s="507">
        <f t="shared" ref="F27:F29" si="10">+E27/E$8*100</f>
        <v>4.5120257644776583E-2</v>
      </c>
      <c r="G27" s="508">
        <f t="shared" ref="G27:G29" si="11">+E27/C27*100</f>
        <v>27.833333333333332</v>
      </c>
    </row>
    <row r="28" spans="1:7">
      <c r="A28" s="312" t="s">
        <v>1067</v>
      </c>
      <c r="B28" s="509"/>
      <c r="C28" s="510">
        <v>4</v>
      </c>
      <c r="D28" s="511">
        <f t="shared" si="9"/>
        <v>4.9443757725587151E-2</v>
      </c>
      <c r="E28" s="512">
        <v>0.99</v>
      </c>
      <c r="F28" s="511">
        <f t="shared" si="10"/>
        <v>2.6747937166663963E-2</v>
      </c>
      <c r="G28" s="513">
        <f t="shared" si="11"/>
        <v>24.75</v>
      </c>
    </row>
    <row r="29" spans="1:7">
      <c r="A29" s="312" t="s">
        <v>1068</v>
      </c>
      <c r="B29" s="509"/>
      <c r="C29" s="510">
        <v>2</v>
      </c>
      <c r="D29" s="511">
        <f t="shared" si="9"/>
        <v>2.4721878862793575E-2</v>
      </c>
      <c r="E29" s="512">
        <v>0.67999999999999994</v>
      </c>
      <c r="F29" s="511">
        <f t="shared" si="10"/>
        <v>1.837232047811262E-2</v>
      </c>
      <c r="G29" s="513">
        <f t="shared" si="11"/>
        <v>34</v>
      </c>
    </row>
    <row r="30" spans="1:7">
      <c r="A30" s="312"/>
      <c r="B30" s="509"/>
      <c r="C30" s="510"/>
      <c r="D30" s="511"/>
      <c r="E30" s="512"/>
      <c r="F30" s="511"/>
      <c r="G30" s="513"/>
    </row>
    <row r="31" spans="1:7" ht="15.75">
      <c r="A31" s="54" t="s">
        <v>1069</v>
      </c>
      <c r="B31" s="474"/>
      <c r="C31" s="506">
        <f>C32</f>
        <v>422</v>
      </c>
      <c r="D31" s="507">
        <f t="shared" ref="D31:D32" si="12">+C31/C$8*100</f>
        <v>5.2163164400494431</v>
      </c>
      <c r="E31" s="507">
        <f>E32</f>
        <v>239.11999999999998</v>
      </c>
      <c r="F31" s="507">
        <f t="shared" ref="F31:F32" si="13">+E31/E$8*100</f>
        <v>6.4605724598916021</v>
      </c>
      <c r="G31" s="508">
        <f>+E31/C31*100</f>
        <v>56.663507109004726</v>
      </c>
    </row>
    <row r="32" spans="1:7" ht="25.5" customHeight="1">
      <c r="A32" s="569" t="s">
        <v>1070</v>
      </c>
      <c r="B32" s="569"/>
      <c r="C32" s="510">
        <v>422</v>
      </c>
      <c r="D32" s="511">
        <f t="shared" si="12"/>
        <v>5.2163164400494431</v>
      </c>
      <c r="E32" s="512">
        <v>239.11999999999998</v>
      </c>
      <c r="F32" s="511">
        <f t="shared" si="13"/>
        <v>6.4605724598916021</v>
      </c>
      <c r="G32" s="513">
        <f>+E32/C32*100</f>
        <v>56.663507109004726</v>
      </c>
    </row>
    <row r="33" spans="1:7">
      <c r="A33" s="514"/>
      <c r="B33" s="514"/>
      <c r="C33" s="510"/>
      <c r="D33" s="511"/>
      <c r="E33" s="512"/>
      <c r="F33" s="511"/>
      <c r="G33" s="513"/>
    </row>
    <row r="34" spans="1:7" ht="15.75">
      <c r="A34" s="54" t="s">
        <v>1071</v>
      </c>
      <c r="B34" s="474"/>
      <c r="C34" s="506">
        <f>C35</f>
        <v>912</v>
      </c>
      <c r="D34" s="507">
        <f t="shared" ref="D34:D35" si="14">+C34/C$8*100</f>
        <v>11.273176761433868</v>
      </c>
      <c r="E34" s="507">
        <f>E35</f>
        <v>301.46000000000004</v>
      </c>
      <c r="F34" s="507">
        <f t="shared" ref="F34:F35" si="15">+E34/E$8*100</f>
        <v>8.1448819578409282</v>
      </c>
      <c r="G34" s="508">
        <f>+E34/C34*100</f>
        <v>33.054824561403514</v>
      </c>
    </row>
    <row r="35" spans="1:7">
      <c r="A35" s="312" t="s">
        <v>1072</v>
      </c>
      <c r="B35" s="509"/>
      <c r="C35" s="510">
        <v>912</v>
      </c>
      <c r="D35" s="511">
        <f t="shared" si="14"/>
        <v>11.273176761433868</v>
      </c>
      <c r="E35" s="512">
        <v>301.46000000000004</v>
      </c>
      <c r="F35" s="511">
        <f t="shared" si="15"/>
        <v>8.1448819578409282</v>
      </c>
      <c r="G35" s="513">
        <f>+E35/C35*100</f>
        <v>33.054824561403514</v>
      </c>
    </row>
    <row r="36" spans="1:7">
      <c r="A36" s="376"/>
      <c r="B36" s="515"/>
      <c r="C36" s="510"/>
      <c r="D36" s="512"/>
      <c r="E36" s="512"/>
      <c r="F36" s="512"/>
      <c r="G36" s="516"/>
    </row>
    <row r="37" spans="1:7" ht="15.75">
      <c r="A37" s="54" t="s">
        <v>1073</v>
      </c>
      <c r="B37" s="474"/>
      <c r="C37" s="510"/>
      <c r="D37" s="512"/>
      <c r="E37" s="512"/>
      <c r="F37" s="512"/>
      <c r="G37" s="516"/>
    </row>
    <row r="38" spans="1:7" ht="15.75">
      <c r="A38" s="54"/>
      <c r="B38" s="474"/>
      <c r="C38" s="510"/>
      <c r="D38" s="512"/>
      <c r="E38" s="512"/>
      <c r="F38" s="512"/>
      <c r="G38" s="516"/>
    </row>
    <row r="39" spans="1:7" ht="15.75">
      <c r="A39" s="54" t="s">
        <v>1074</v>
      </c>
      <c r="B39" s="474"/>
      <c r="C39" s="506">
        <f>SUM(C41:C43)</f>
        <v>8092</v>
      </c>
      <c r="D39" s="507">
        <f t="shared" ref="D39" si="16">+C39/C$8*100</f>
        <v>100.02472187886281</v>
      </c>
      <c r="E39" s="507">
        <f>SUM(E41:E43)</f>
        <v>3702.2100000000005</v>
      </c>
      <c r="F39" s="507">
        <f t="shared" ref="F39" si="17">+E39/E$8*100</f>
        <v>100.02674793716666</v>
      </c>
      <c r="G39" s="508">
        <f>+E39/C39*100</f>
        <v>45.75148294611963</v>
      </c>
    </row>
    <row r="40" spans="1:7" ht="15.75">
      <c r="A40" s="54"/>
      <c r="B40" s="474"/>
      <c r="C40" s="506"/>
      <c r="D40" s="507"/>
      <c r="E40" s="507"/>
      <c r="F40" s="507"/>
      <c r="G40" s="508"/>
    </row>
    <row r="41" spans="1:7">
      <c r="A41" s="312" t="s">
        <v>1075</v>
      </c>
      <c r="B41" s="509"/>
      <c r="C41" s="510">
        <v>7178</v>
      </c>
      <c r="D41" s="512">
        <f t="shared" ref="D41:D43" si="18">+C41/C$8*100</f>
        <v>88.726823238566126</v>
      </c>
      <c r="E41" s="512">
        <v>3149.38</v>
      </c>
      <c r="F41" s="512">
        <f t="shared" ref="F41:F43" si="19">+E41/E$8*100</f>
        <v>85.090321569644601</v>
      </c>
      <c r="G41" s="513">
        <f t="shared" ref="G41:G43" si="20">+E41/C41*100</f>
        <v>43.875452772359992</v>
      </c>
    </row>
    <row r="42" spans="1:7">
      <c r="A42" s="312" t="s">
        <v>1076</v>
      </c>
      <c r="B42" s="509"/>
      <c r="C42" s="510">
        <v>435</v>
      </c>
      <c r="D42" s="512">
        <f t="shared" si="18"/>
        <v>5.3770086526576018</v>
      </c>
      <c r="E42" s="512">
        <v>295.24000000000029</v>
      </c>
      <c r="F42" s="512">
        <f t="shared" si="19"/>
        <v>7.976829261702906</v>
      </c>
      <c r="G42" s="513">
        <f t="shared" si="20"/>
        <v>67.871264367816167</v>
      </c>
    </row>
    <row r="43" spans="1:7">
      <c r="A43" s="312" t="s">
        <v>1077</v>
      </c>
      <c r="B43" s="509"/>
      <c r="C43" s="510">
        <v>479</v>
      </c>
      <c r="D43" s="512">
        <f t="shared" si="18"/>
        <v>5.920889987639061</v>
      </c>
      <c r="E43" s="512">
        <v>257.59000000000003</v>
      </c>
      <c r="F43" s="512">
        <f t="shared" si="19"/>
        <v>6.9595971058191628</v>
      </c>
      <c r="G43" s="513">
        <f t="shared" si="20"/>
        <v>53.776617954070993</v>
      </c>
    </row>
    <row r="44" spans="1:7">
      <c r="A44" s="409"/>
      <c r="B44" s="409"/>
      <c r="C44" s="409"/>
      <c r="D44" s="409"/>
      <c r="E44" s="409"/>
      <c r="F44" s="409"/>
      <c r="G44" s="409"/>
    </row>
    <row r="45" spans="1:7">
      <c r="A45" s="517" t="s">
        <v>1041</v>
      </c>
    </row>
  </sheetData>
  <sheetProtection algorithmName="SHA-512" hashValue="GfIwXUj7EDAuQzfsJCf3FJGXaEJm9gjA+CDZ75lFPFl2RvvbWgOaY+nHSlx1C4MnViZdQfDn19pOQRjikjS5+A==" saltValue="5uMQ2FLD/auvVlmObQxFLw==" spinCount="100000" sheet="1" objects="1" scenarios="1"/>
  <mergeCells count="2">
    <mergeCell ref="A25:B25"/>
    <mergeCell ref="A32:B32"/>
  </mergeCells>
  <pageMargins left="0.70866141732283472" right="0.70866141732283472" top="0.78740157480314965" bottom="0.78740157480314965" header="0.31496062992125984" footer="0.31496062992125984"/>
  <pageSetup paperSize="9" scale="67" orientation="portrait" verticalDpi="0"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7"/>
  <sheetViews>
    <sheetView workbookViewId="0"/>
  </sheetViews>
  <sheetFormatPr baseColWidth="10" defaultRowHeight="15"/>
  <cols>
    <col min="1" max="1" width="11.7109375" customWidth="1"/>
    <col min="2" max="2" width="29.140625" customWidth="1"/>
    <col min="3" max="6" width="11.7109375" customWidth="1"/>
    <col min="7" max="7" width="14.28515625" customWidth="1"/>
    <col min="8" max="8" width="11.7109375" customWidth="1"/>
  </cols>
  <sheetData>
    <row r="1" spans="1:9" ht="15.75">
      <c r="A1" s="150" t="s">
        <v>1078</v>
      </c>
    </row>
    <row r="2" spans="1:9" ht="21.75">
      <c r="A2" s="2" t="s">
        <v>1010</v>
      </c>
      <c r="B2" s="470"/>
    </row>
    <row r="3" spans="1:9" s="281" customFormat="1" ht="18.75">
      <c r="A3" s="276" t="s">
        <v>1079</v>
      </c>
      <c r="B3" s="471"/>
    </row>
    <row r="4" spans="1:9" s="367" customFormat="1" ht="15" customHeight="1">
      <c r="A4" s="409"/>
      <c r="B4" s="409"/>
      <c r="C4" s="518" t="s">
        <v>796</v>
      </c>
      <c r="D4" s="409"/>
      <c r="E4" s="409"/>
      <c r="F4" s="409"/>
      <c r="G4" s="409"/>
      <c r="H4" s="409"/>
    </row>
    <row r="5" spans="1:9" s="367" customFormat="1">
      <c r="A5" s="409"/>
      <c r="B5" s="409"/>
      <c r="C5" s="409" t="s">
        <v>1080</v>
      </c>
      <c r="D5" s="519" t="s">
        <v>1081</v>
      </c>
      <c r="E5" s="519" t="s">
        <v>1082</v>
      </c>
      <c r="F5" s="519" t="s">
        <v>1083</v>
      </c>
      <c r="G5" s="409" t="s">
        <v>1084</v>
      </c>
      <c r="H5" s="409" t="s">
        <v>679</v>
      </c>
    </row>
    <row r="6" spans="1:9" s="367" customFormat="1" ht="21.75" customHeight="1">
      <c r="A6" s="504" t="s">
        <v>1085</v>
      </c>
      <c r="B6" s="502"/>
      <c r="C6" s="502"/>
      <c r="D6" s="502"/>
      <c r="E6" s="502"/>
      <c r="F6" s="502"/>
      <c r="G6" s="502"/>
      <c r="H6" s="520"/>
    </row>
    <row r="7" spans="1:9" s="367" customFormat="1" ht="12.75">
      <c r="A7" s="502"/>
      <c r="B7" s="502"/>
      <c r="C7" s="502"/>
      <c r="D7" s="502"/>
      <c r="E7" s="502"/>
      <c r="F7" s="502"/>
      <c r="G7" s="502"/>
      <c r="H7" s="520"/>
    </row>
    <row r="8" spans="1:9" s="523" customFormat="1" ht="16.5">
      <c r="A8" s="255" t="s">
        <v>1086</v>
      </c>
      <c r="B8" s="521"/>
      <c r="C8" s="522">
        <f t="shared" ref="C8:H8" si="0">SUM(C10:C13)</f>
        <v>233</v>
      </c>
      <c r="D8" s="522">
        <f t="shared" si="0"/>
        <v>543</v>
      </c>
      <c r="E8" s="522">
        <f t="shared" si="0"/>
        <v>18861</v>
      </c>
      <c r="F8" s="522">
        <f t="shared" si="0"/>
        <v>18904</v>
      </c>
      <c r="G8" s="522">
        <f t="shared" si="0"/>
        <v>29730</v>
      </c>
      <c r="H8" s="522">
        <f t="shared" si="0"/>
        <v>74222</v>
      </c>
    </row>
    <row r="9" spans="1:9" s="523" customFormat="1" ht="12.75">
      <c r="A9" s="56"/>
      <c r="B9" s="52"/>
      <c r="C9" s="524"/>
      <c r="D9" s="524"/>
      <c r="E9" s="524"/>
      <c r="F9" s="524"/>
      <c r="G9" s="524"/>
      <c r="H9" s="524"/>
    </row>
    <row r="10" spans="1:9" s="523" customFormat="1" ht="12.75">
      <c r="A10" s="525" t="s">
        <v>1087</v>
      </c>
      <c r="B10" s="526"/>
      <c r="C10" s="510">
        <v>230</v>
      </c>
      <c r="D10" s="510">
        <v>532</v>
      </c>
      <c r="E10" s="510">
        <v>14736</v>
      </c>
      <c r="F10" s="510">
        <v>12753</v>
      </c>
      <c r="G10" s="510">
        <v>17659</v>
      </c>
      <c r="H10" s="476">
        <f>SUM(C10:G10)</f>
        <v>45910</v>
      </c>
      <c r="I10" s="285"/>
    </row>
    <row r="11" spans="1:9" s="528" customFormat="1" ht="12.75">
      <c r="A11" s="568" t="s">
        <v>1088</v>
      </c>
      <c r="B11" s="568"/>
      <c r="C11" s="479">
        <v>0</v>
      </c>
      <c r="D11" s="510">
        <v>3</v>
      </c>
      <c r="E11" s="510">
        <v>56</v>
      </c>
      <c r="F11" s="510">
        <v>64</v>
      </c>
      <c r="G11" s="510">
        <v>83</v>
      </c>
      <c r="H11" s="476">
        <f>SUM(C11:G11)</f>
        <v>206</v>
      </c>
      <c r="I11" s="527"/>
    </row>
    <row r="12" spans="1:9" s="528" customFormat="1" ht="12.75">
      <c r="A12" s="569" t="s">
        <v>1089</v>
      </c>
      <c r="B12" s="569"/>
      <c r="C12" s="510">
        <v>3</v>
      </c>
      <c r="D12" s="510">
        <v>8</v>
      </c>
      <c r="E12" s="510">
        <v>4069</v>
      </c>
      <c r="F12" s="510">
        <v>6087</v>
      </c>
      <c r="G12" s="510">
        <v>11988</v>
      </c>
      <c r="H12" s="476">
        <f t="shared" ref="H12" si="1">SUM(C12:G12)</f>
        <v>22155</v>
      </c>
      <c r="I12" s="527"/>
    </row>
    <row r="13" spans="1:9" s="528" customFormat="1" ht="14.25">
      <c r="A13" s="477" t="s">
        <v>1090</v>
      </c>
      <c r="B13" s="478"/>
      <c r="C13" s="510">
        <v>0</v>
      </c>
      <c r="D13" s="510">
        <v>0</v>
      </c>
      <c r="E13" s="510">
        <v>0</v>
      </c>
      <c r="F13" s="510">
        <v>0</v>
      </c>
      <c r="G13" s="510">
        <v>0</v>
      </c>
      <c r="H13" s="476">
        <v>5951</v>
      </c>
      <c r="I13" s="527"/>
    </row>
    <row r="14" spans="1:9" s="523" customFormat="1" ht="12.75">
      <c r="A14" s="376"/>
      <c r="B14" s="515"/>
      <c r="C14" s="529"/>
      <c r="D14" s="529"/>
      <c r="E14" s="529"/>
      <c r="F14" s="529"/>
      <c r="G14" s="529"/>
      <c r="H14" s="530"/>
    </row>
    <row r="15" spans="1:9" s="523" customFormat="1">
      <c r="A15" s="504" t="s">
        <v>1091</v>
      </c>
      <c r="B15" s="502"/>
      <c r="C15" s="529"/>
      <c r="D15" s="529"/>
      <c r="E15" s="529"/>
      <c r="F15" s="529"/>
      <c r="G15" s="529"/>
      <c r="H15" s="524"/>
    </row>
    <row r="16" spans="1:9" s="523" customFormat="1" ht="12.75">
      <c r="A16" s="502"/>
      <c r="B16" s="502"/>
      <c r="C16" s="529"/>
      <c r="D16" s="529"/>
      <c r="E16" s="529"/>
      <c r="F16" s="529"/>
      <c r="G16" s="529"/>
      <c r="H16" s="524"/>
    </row>
    <row r="17" spans="1:9" s="523" customFormat="1" ht="16.5">
      <c r="A17" s="255" t="s">
        <v>1086</v>
      </c>
      <c r="B17" s="521"/>
      <c r="C17" s="522">
        <f t="shared" ref="C17:H17" si="2">SUM(C19:C22)</f>
        <v>24966</v>
      </c>
      <c r="D17" s="522">
        <f t="shared" si="2"/>
        <v>50292</v>
      </c>
      <c r="E17" s="522">
        <f t="shared" si="2"/>
        <v>582131</v>
      </c>
      <c r="F17" s="522">
        <f t="shared" si="2"/>
        <v>874924</v>
      </c>
      <c r="G17" s="522">
        <f t="shared" si="2"/>
        <v>2230929</v>
      </c>
      <c r="H17" s="522">
        <f t="shared" si="2"/>
        <v>4001903</v>
      </c>
    </row>
    <row r="18" spans="1:9" s="523" customFormat="1" ht="12.75">
      <c r="A18" s="56"/>
      <c r="B18" s="52"/>
      <c r="C18" s="524"/>
      <c r="D18" s="524"/>
      <c r="E18" s="524"/>
      <c r="F18" s="524"/>
      <c r="G18" s="524"/>
      <c r="H18" s="524"/>
    </row>
    <row r="19" spans="1:9" s="523" customFormat="1" ht="12.75">
      <c r="A19" s="525" t="s">
        <v>1087</v>
      </c>
      <c r="B19" s="526"/>
      <c r="C19" s="476">
        <v>24900</v>
      </c>
      <c r="D19" s="476">
        <v>50036</v>
      </c>
      <c r="E19" s="476">
        <v>448065</v>
      </c>
      <c r="F19" s="476">
        <v>618549</v>
      </c>
      <c r="G19" s="476">
        <v>1372506</v>
      </c>
      <c r="H19" s="476">
        <f>SUM(C19:G19)</f>
        <v>2514056</v>
      </c>
    </row>
    <row r="20" spans="1:9" s="528" customFormat="1" ht="12.75">
      <c r="A20" s="568" t="s">
        <v>1088</v>
      </c>
      <c r="B20" s="568"/>
      <c r="C20" s="510">
        <v>0</v>
      </c>
      <c r="D20" s="510">
        <v>20</v>
      </c>
      <c r="E20" s="510">
        <v>546</v>
      </c>
      <c r="F20" s="510">
        <v>809</v>
      </c>
      <c r="G20" s="510">
        <v>864</v>
      </c>
      <c r="H20" s="476">
        <f t="shared" ref="H20:H21" si="3">SUM(C20:G20)</f>
        <v>2239</v>
      </c>
      <c r="I20" s="527"/>
    </row>
    <row r="21" spans="1:9" s="528" customFormat="1" ht="12.75">
      <c r="A21" s="569" t="s">
        <v>1089</v>
      </c>
      <c r="B21" s="569"/>
      <c r="C21" s="476">
        <v>66</v>
      </c>
      <c r="D21" s="476">
        <v>236</v>
      </c>
      <c r="E21" s="476">
        <v>133520</v>
      </c>
      <c r="F21" s="476">
        <v>255566</v>
      </c>
      <c r="G21" s="476">
        <v>857559</v>
      </c>
      <c r="H21" s="476">
        <f t="shared" si="3"/>
        <v>1246947</v>
      </c>
    </row>
    <row r="22" spans="1:9" s="528" customFormat="1" ht="14.25">
      <c r="A22" s="477" t="s">
        <v>1090</v>
      </c>
      <c r="B22" s="478"/>
      <c r="C22" s="476">
        <v>0</v>
      </c>
      <c r="D22" s="476">
        <v>0</v>
      </c>
      <c r="E22" s="476">
        <v>0</v>
      </c>
      <c r="F22" s="476">
        <v>0</v>
      </c>
      <c r="G22" s="476">
        <v>0</v>
      </c>
      <c r="H22" s="476">
        <v>238661</v>
      </c>
    </row>
    <row r="23" spans="1:9" s="523" customFormat="1" ht="12.75">
      <c r="A23" s="376"/>
      <c r="B23" s="515"/>
      <c r="C23" s="529"/>
      <c r="D23" s="529"/>
      <c r="E23" s="529"/>
      <c r="F23" s="529"/>
      <c r="G23" s="529"/>
      <c r="H23" s="529"/>
    </row>
    <row r="24" spans="1:9" s="523" customFormat="1">
      <c r="A24" s="504" t="s">
        <v>1092</v>
      </c>
      <c r="B24" s="502"/>
      <c r="C24" s="529"/>
      <c r="D24" s="529"/>
      <c r="E24" s="529"/>
      <c r="F24" s="529"/>
      <c r="G24" s="529"/>
      <c r="H24" s="524"/>
    </row>
    <row r="25" spans="1:9" s="523" customFormat="1" ht="12.75">
      <c r="A25" s="376"/>
      <c r="B25" s="502"/>
      <c r="C25" s="529"/>
      <c r="D25" s="529"/>
      <c r="E25" s="529"/>
      <c r="F25" s="529"/>
      <c r="G25" s="529"/>
      <c r="H25" s="524"/>
    </row>
    <row r="26" spans="1:9" s="523" customFormat="1" ht="16.5">
      <c r="A26" s="255" t="s">
        <v>1093</v>
      </c>
      <c r="B26" s="521"/>
      <c r="C26" s="522">
        <f t="shared" ref="C26:H26" si="4">C17/C8</f>
        <v>107.15021459227468</v>
      </c>
      <c r="D26" s="522">
        <f t="shared" si="4"/>
        <v>92.618784530386733</v>
      </c>
      <c r="E26" s="522">
        <f t="shared" si="4"/>
        <v>30.864270187158688</v>
      </c>
      <c r="F26" s="522">
        <f t="shared" si="4"/>
        <v>46.282479898434197</v>
      </c>
      <c r="G26" s="522">
        <f t="shared" si="4"/>
        <v>75.039656912209892</v>
      </c>
      <c r="H26" s="522">
        <f t="shared" si="4"/>
        <v>53.918016221605455</v>
      </c>
    </row>
    <row r="27" spans="1:9" s="523" customFormat="1" ht="12.75">
      <c r="A27" s="56"/>
      <c r="B27" s="52"/>
      <c r="C27" s="524"/>
      <c r="D27" s="524"/>
      <c r="E27" s="524"/>
      <c r="F27" s="524"/>
      <c r="G27" s="524"/>
      <c r="H27" s="524"/>
    </row>
    <row r="28" spans="1:9" s="523" customFormat="1" ht="12.75">
      <c r="A28" s="525" t="s">
        <v>1087</v>
      </c>
      <c r="B28" s="526"/>
      <c r="C28" s="510">
        <v>108.26086956521739</v>
      </c>
      <c r="D28" s="510">
        <v>94.05263157894737</v>
      </c>
      <c r="E28" s="510">
        <v>30.406148208469055</v>
      </c>
      <c r="F28" s="510">
        <v>48.502234768289817</v>
      </c>
      <c r="G28" s="510">
        <v>77.722747607452291</v>
      </c>
      <c r="H28" s="476">
        <f t="shared" ref="H28" si="5">H19/H10</f>
        <v>54.760531474624266</v>
      </c>
    </row>
    <row r="29" spans="1:9" s="523" customFormat="1" ht="12.75">
      <c r="A29" s="569" t="s">
        <v>1089</v>
      </c>
      <c r="B29" s="569"/>
      <c r="C29" s="510">
        <v>22</v>
      </c>
      <c r="D29" s="510">
        <v>29.5</v>
      </c>
      <c r="E29" s="510">
        <v>32.813959203735564</v>
      </c>
      <c r="F29" s="510">
        <v>41.985542960407429</v>
      </c>
      <c r="G29" s="510">
        <v>71.53478478478479</v>
      </c>
      <c r="H29" s="476">
        <f t="shared" ref="H29:H30" si="6">H21/H12</f>
        <v>56.282870683818551</v>
      </c>
    </row>
    <row r="30" spans="1:9" s="523" customFormat="1" ht="14.25">
      <c r="A30" s="477" t="s">
        <v>1090</v>
      </c>
      <c r="B30" s="478"/>
      <c r="C30" s="510">
        <v>0</v>
      </c>
      <c r="D30" s="510">
        <v>0</v>
      </c>
      <c r="E30" s="510">
        <v>0</v>
      </c>
      <c r="F30" s="510">
        <v>0</v>
      </c>
      <c r="G30" s="510">
        <v>0</v>
      </c>
      <c r="H30" s="476">
        <f t="shared" si="6"/>
        <v>40.104352209712651</v>
      </c>
    </row>
    <row r="31" spans="1:9" s="523" customFormat="1" ht="15" customHeight="1">
      <c r="A31" s="409"/>
      <c r="B31" s="409"/>
      <c r="C31" s="409"/>
      <c r="D31" s="409"/>
      <c r="E31" s="409"/>
      <c r="F31" s="409"/>
      <c r="G31" s="409"/>
      <c r="H31" s="409"/>
    </row>
    <row r="32" spans="1:9" s="523" customFormat="1" ht="12">
      <c r="A32" s="517" t="s">
        <v>1041</v>
      </c>
      <c r="B32" s="531"/>
      <c r="C32" s="532"/>
      <c r="D32" s="532"/>
      <c r="E32" s="532"/>
      <c r="F32" s="532"/>
      <c r="G32" s="532"/>
      <c r="H32" s="533"/>
    </row>
    <row r="33" spans="1:8" ht="15" customHeight="1">
      <c r="B33" s="517"/>
      <c r="C33" s="367"/>
      <c r="D33" s="367"/>
      <c r="E33" s="367"/>
      <c r="F33" s="367"/>
      <c r="G33" s="367"/>
      <c r="H33" s="367"/>
    </row>
    <row r="34" spans="1:8">
      <c r="A34" s="448" t="s">
        <v>664</v>
      </c>
      <c r="B34" s="448"/>
      <c r="C34" s="367"/>
      <c r="D34" s="367"/>
      <c r="E34" s="367"/>
      <c r="F34" s="367"/>
      <c r="G34" s="367"/>
      <c r="H34" s="367"/>
    </row>
    <row r="35" spans="1:8" ht="24.75" customHeight="1">
      <c r="A35" s="566" t="s">
        <v>1094</v>
      </c>
      <c r="B35" s="566"/>
      <c r="C35" s="571"/>
      <c r="D35" s="571"/>
      <c r="E35" s="571"/>
      <c r="F35" s="571"/>
      <c r="G35" s="571"/>
      <c r="H35" s="571"/>
    </row>
    <row r="36" spans="1:8" ht="24.75" customHeight="1">
      <c r="A36" s="570" t="s">
        <v>1095</v>
      </c>
      <c r="B36" s="570"/>
      <c r="C36" s="570"/>
      <c r="D36" s="570"/>
      <c r="E36" s="570"/>
      <c r="F36" s="570"/>
      <c r="G36" s="570"/>
      <c r="H36" s="570"/>
    </row>
    <row r="37" spans="1:8">
      <c r="A37" s="570"/>
      <c r="B37" s="570"/>
      <c r="C37" s="570"/>
      <c r="D37" s="570"/>
      <c r="E37" s="570"/>
      <c r="F37" s="570"/>
      <c r="G37" s="570"/>
      <c r="H37" s="570"/>
    </row>
  </sheetData>
  <sheetProtection algorithmName="SHA-512" hashValue="soCsnGdpIqXSGvepWlGfai66zTaX5506oADlWsG1TpcVFfFdJuNhot39T8JzKG60sPbFRwe1oApJ8hDniShTVA==" saltValue="Uf2M+WYJ9/oDRcOG3Uq5mA==" spinCount="100000" sheet="1" objects="1" scenarios="1"/>
  <mergeCells count="8">
    <mergeCell ref="A36:H36"/>
    <mergeCell ref="A37:H37"/>
    <mergeCell ref="A11:B11"/>
    <mergeCell ref="A12:B12"/>
    <mergeCell ref="A20:B20"/>
    <mergeCell ref="A21:B21"/>
    <mergeCell ref="A29:B29"/>
    <mergeCell ref="A35:H35"/>
  </mergeCells>
  <pageMargins left="0.70866141732283472" right="0.70866141732283472" top="0.78740157480314965" bottom="0.78740157480314965" header="0.31496062992125984" footer="0.31496062992125984"/>
  <pageSetup paperSize="9" scale="76"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workbookViewId="0"/>
  </sheetViews>
  <sheetFormatPr baseColWidth="10" defaultRowHeight="15"/>
  <cols>
    <col min="1" max="1" width="66.140625" customWidth="1"/>
    <col min="2" max="2" width="13.42578125" customWidth="1"/>
    <col min="3" max="3" width="7" customWidth="1"/>
    <col min="4" max="4" width="12.28515625" bestFit="1" customWidth="1"/>
  </cols>
  <sheetData>
    <row r="1" spans="1:8" ht="15.75">
      <c r="A1" s="216" t="s">
        <v>1096</v>
      </c>
    </row>
    <row r="2" spans="1:8" ht="18.75">
      <c r="A2" s="469" t="s">
        <v>1010</v>
      </c>
    </row>
    <row r="3" spans="1:8" s="281" customFormat="1" ht="18.75">
      <c r="A3" s="276" t="s">
        <v>1097</v>
      </c>
      <c r="F3"/>
    </row>
    <row r="4" spans="1:8" s="534" customFormat="1">
      <c r="A4" s="409"/>
      <c r="B4" s="389" t="s">
        <v>1098</v>
      </c>
      <c r="C4" s="518"/>
      <c r="D4" s="409" t="s">
        <v>1099</v>
      </c>
      <c r="F4"/>
    </row>
    <row r="5" spans="1:8" s="523" customFormat="1" ht="15.75">
      <c r="A5" s="54" t="s">
        <v>1100</v>
      </c>
      <c r="B5" s="535">
        <f>SUM(B7,B18,B13)</f>
        <v>417862.79300000001</v>
      </c>
      <c r="C5" s="536"/>
      <c r="D5" s="537">
        <f>B5/$B$5*100</f>
        <v>100</v>
      </c>
      <c r="E5" s="538"/>
      <c r="F5"/>
      <c r="G5" s="539"/>
      <c r="H5" s="540"/>
    </row>
    <row r="6" spans="1:8" s="523" customFormat="1" ht="6.95" customHeight="1">
      <c r="A6" s="541"/>
      <c r="B6" s="542"/>
      <c r="C6" s="543"/>
      <c r="D6" s="544"/>
      <c r="E6" s="538"/>
      <c r="F6"/>
      <c r="G6" s="539"/>
      <c r="H6" s="545"/>
    </row>
    <row r="7" spans="1:8" s="523" customFormat="1" ht="15" customHeight="1">
      <c r="A7" s="546" t="s">
        <v>1101</v>
      </c>
      <c r="B7" s="506">
        <f>SUM(B8:B11)</f>
        <v>384252.75599999999</v>
      </c>
      <c r="C7" s="547"/>
      <c r="D7" s="507">
        <f t="shared" ref="D7:D11" si="0">B7/$B$5*100</f>
        <v>91.956681101301115</v>
      </c>
      <c r="E7" s="548"/>
      <c r="F7"/>
      <c r="G7" s="548"/>
      <c r="H7" s="548"/>
    </row>
    <row r="8" spans="1:8" s="523" customFormat="1" ht="15" customHeight="1">
      <c r="A8" s="485" t="s">
        <v>1102</v>
      </c>
      <c r="B8" s="476">
        <v>310885.91200000001</v>
      </c>
      <c r="C8" s="549"/>
      <c r="D8" s="511">
        <f t="shared" si="0"/>
        <v>74.399041314022909</v>
      </c>
      <c r="E8" s="550"/>
      <c r="F8"/>
      <c r="G8" s="548"/>
      <c r="H8" s="548"/>
    </row>
    <row r="9" spans="1:8" s="523" customFormat="1" ht="15" customHeight="1">
      <c r="A9" s="551" t="s">
        <v>1089</v>
      </c>
      <c r="B9" s="476">
        <v>59069.67</v>
      </c>
      <c r="C9" s="549"/>
      <c r="D9" s="511">
        <f t="shared" si="0"/>
        <v>14.136140137272282</v>
      </c>
      <c r="E9" s="548"/>
      <c r="F9"/>
      <c r="G9" s="548"/>
      <c r="H9" s="548"/>
    </row>
    <row r="10" spans="1:8" s="523" customFormat="1" ht="15" customHeight="1">
      <c r="A10" s="551" t="s">
        <v>1103</v>
      </c>
      <c r="B10" s="476">
        <v>2245.2049999999999</v>
      </c>
      <c r="C10" s="549"/>
      <c r="D10" s="511">
        <f t="shared" si="0"/>
        <v>0.53730675178825982</v>
      </c>
      <c r="E10" s="548"/>
      <c r="F10"/>
      <c r="G10" s="548"/>
      <c r="H10" s="548"/>
    </row>
    <row r="11" spans="1:8" s="523" customFormat="1" ht="15" customHeight="1">
      <c r="A11" s="551" t="s">
        <v>1104</v>
      </c>
      <c r="B11" s="476">
        <v>12051.968999999999</v>
      </c>
      <c r="C11" s="549"/>
      <c r="D11" s="511">
        <f t="shared" si="0"/>
        <v>2.8841928982176688</v>
      </c>
      <c r="E11" s="548"/>
      <c r="F11"/>
      <c r="H11" s="548"/>
    </row>
    <row r="12" spans="1:8" s="523" customFormat="1" ht="15" customHeight="1">
      <c r="A12" s="551"/>
      <c r="B12" s="476"/>
      <c r="C12" s="549"/>
      <c r="D12" s="511"/>
      <c r="E12" s="548"/>
      <c r="F12"/>
      <c r="H12" s="548"/>
    </row>
    <row r="13" spans="1:8" s="523" customFormat="1" ht="15" customHeight="1">
      <c r="A13" s="546" t="s">
        <v>1105</v>
      </c>
      <c r="B13" s="506">
        <f>SUM(B14:B16)</f>
        <v>9236.93</v>
      </c>
      <c r="C13" s="547"/>
      <c r="D13" s="507">
        <f t="shared" ref="D13:D16" si="1">B13/$B$5*100</f>
        <v>2.210517460452623</v>
      </c>
      <c r="E13" s="548"/>
      <c r="F13"/>
      <c r="G13" s="548"/>
      <c r="H13" s="548"/>
    </row>
    <row r="14" spans="1:8" s="523" customFormat="1" ht="15" customHeight="1">
      <c r="A14" s="551" t="s">
        <v>1106</v>
      </c>
      <c r="B14" s="476">
        <v>1610.2070000000001</v>
      </c>
      <c r="C14" s="549"/>
      <c r="D14" s="511">
        <f t="shared" si="1"/>
        <v>0.38534347325821849</v>
      </c>
      <c r="E14" s="548"/>
      <c r="F14"/>
      <c r="H14" s="548"/>
    </row>
    <row r="15" spans="1:8" s="523" customFormat="1" ht="15" customHeight="1">
      <c r="A15" s="551" t="s">
        <v>1107</v>
      </c>
      <c r="B15" s="476">
        <v>3425.2730000000001</v>
      </c>
      <c r="C15" s="549"/>
      <c r="D15" s="511">
        <f t="shared" si="1"/>
        <v>0.81971236907900547</v>
      </c>
      <c r="E15" s="548"/>
      <c r="F15"/>
      <c r="H15" s="548"/>
    </row>
    <row r="16" spans="1:8" s="523" customFormat="1" ht="15" customHeight="1">
      <c r="A16" s="551" t="s">
        <v>1108</v>
      </c>
      <c r="B16" s="476">
        <v>4201.45</v>
      </c>
      <c r="C16" s="549"/>
      <c r="D16" s="511">
        <f t="shared" si="1"/>
        <v>1.0054616181153988</v>
      </c>
      <c r="E16" s="548"/>
      <c r="F16"/>
      <c r="H16" s="548"/>
    </row>
    <row r="17" spans="1:8" s="523" customFormat="1" ht="15" customHeight="1">
      <c r="A17" s="551"/>
      <c r="B17" s="476"/>
      <c r="C17" s="549"/>
      <c r="D17" s="511"/>
      <c r="E17" s="548"/>
      <c r="F17"/>
    </row>
    <row r="18" spans="1:8" s="523" customFormat="1" ht="15" customHeight="1">
      <c r="A18" s="546" t="s">
        <v>1109</v>
      </c>
      <c r="B18" s="506">
        <f>SUM(B19:B22)</f>
        <v>24373.107</v>
      </c>
      <c r="C18" s="547"/>
      <c r="D18" s="507">
        <f t="shared" ref="D18:D22" si="2">B18/$B$5*100</f>
        <v>5.8328014382462614</v>
      </c>
      <c r="E18" s="548"/>
      <c r="F18"/>
      <c r="H18" s="548"/>
    </row>
    <row r="19" spans="1:8" s="523" customFormat="1" ht="15" customHeight="1">
      <c r="A19" s="551" t="s">
        <v>1110</v>
      </c>
      <c r="B19" s="476">
        <v>0.9</v>
      </c>
      <c r="C19" s="549"/>
      <c r="D19" s="511">
        <f t="shared" si="2"/>
        <v>2.1538170305581623E-4</v>
      </c>
      <c r="E19" s="548"/>
      <c r="F19"/>
      <c r="H19" s="548"/>
    </row>
    <row r="20" spans="1:8" s="523" customFormat="1" ht="15" customHeight="1">
      <c r="A20" s="551" t="s">
        <v>1111</v>
      </c>
      <c r="B20" s="476">
        <v>24246.18</v>
      </c>
      <c r="C20" s="549"/>
      <c r="D20" s="511">
        <f t="shared" si="2"/>
        <v>5.8024261566643007</v>
      </c>
      <c r="E20" s="548"/>
      <c r="F20"/>
      <c r="H20" s="548"/>
    </row>
    <row r="21" spans="1:8" s="523" customFormat="1" ht="15" customHeight="1">
      <c r="A21" s="551" t="s">
        <v>1112</v>
      </c>
      <c r="B21" s="476">
        <v>5.5</v>
      </c>
      <c r="C21" s="549"/>
      <c r="D21" s="511">
        <f t="shared" si="2"/>
        <v>1.3162215186744324E-3</v>
      </c>
      <c r="E21" s="548"/>
      <c r="F21"/>
      <c r="H21" s="548"/>
    </row>
    <row r="22" spans="1:8" s="523" customFormat="1" ht="15" customHeight="1">
      <c r="A22" s="551" t="s">
        <v>1113</v>
      </c>
      <c r="B22" s="476">
        <v>120.527</v>
      </c>
      <c r="C22" s="549"/>
      <c r="D22" s="511">
        <f t="shared" si="2"/>
        <v>2.8843678360231512E-2</v>
      </c>
      <c r="E22" s="548"/>
      <c r="F22"/>
      <c r="H22" s="548"/>
    </row>
    <row r="23" spans="1:8" s="523" customFormat="1" ht="27.75" customHeight="1">
      <c r="A23" s="525"/>
      <c r="B23" s="476"/>
      <c r="C23" s="549"/>
      <c r="D23" s="511"/>
      <c r="F23"/>
      <c r="H23" s="548"/>
    </row>
    <row r="24" spans="1:8" s="523" customFormat="1" ht="15" customHeight="1">
      <c r="A24" s="546" t="s">
        <v>1114</v>
      </c>
      <c r="B24" s="506">
        <f>SUM(B26:B27)</f>
        <v>413548.45399999997</v>
      </c>
      <c r="C24" s="547"/>
      <c r="D24" s="507">
        <f>B24/$B$24*100</f>
        <v>100</v>
      </c>
      <c r="F24"/>
      <c r="H24" s="548"/>
    </row>
    <row r="25" spans="1:8" s="523" customFormat="1" ht="6.95" customHeight="1">
      <c r="A25" s="541"/>
      <c r="B25" s="542"/>
      <c r="C25" s="543"/>
      <c r="D25" s="544"/>
      <c r="F25"/>
      <c r="H25" s="548"/>
    </row>
    <row r="26" spans="1:8" s="523" customFormat="1" ht="15" customHeight="1">
      <c r="A26" s="551" t="s">
        <v>1115</v>
      </c>
      <c r="B26" s="476">
        <v>354970.49699999997</v>
      </c>
      <c r="C26" s="549"/>
      <c r="D26" s="511">
        <f>B26/$B$24*100</f>
        <v>85.835285700282171</v>
      </c>
      <c r="E26" s="548"/>
      <c r="F26"/>
      <c r="H26" s="548"/>
    </row>
    <row r="27" spans="1:8" s="528" customFormat="1" ht="20.25" customHeight="1">
      <c r="A27" s="551" t="s">
        <v>1116</v>
      </c>
      <c r="B27" s="476">
        <v>58577.957000000002</v>
      </c>
      <c r="C27" s="549"/>
      <c r="D27" s="511">
        <f>B27/$B$24*100</f>
        <v>14.164714299717829</v>
      </c>
      <c r="E27" s="550"/>
      <c r="F27"/>
      <c r="H27" s="550"/>
    </row>
    <row r="28" spans="1:8" s="523" customFormat="1">
      <c r="A28" s="409"/>
      <c r="B28" s="409"/>
      <c r="C28" s="409"/>
      <c r="D28" s="409"/>
      <c r="F28"/>
    </row>
    <row r="29" spans="1:8">
      <c r="A29" s="367" t="s">
        <v>1041</v>
      </c>
    </row>
    <row r="30" spans="1:8" s="367" customFormat="1">
      <c r="D30" s="235"/>
      <c r="F30"/>
    </row>
    <row r="31" spans="1:8" s="367" customFormat="1">
      <c r="A31" s="367" t="s">
        <v>664</v>
      </c>
      <c r="F31"/>
    </row>
    <row r="32" spans="1:8" s="367" customFormat="1">
      <c r="A32" s="552" t="s">
        <v>1117</v>
      </c>
      <c r="B32" s="517"/>
      <c r="C32" s="517"/>
      <c r="D32" s="517"/>
      <c r="F32"/>
    </row>
    <row r="33" spans="1:6" s="367" customFormat="1">
      <c r="A33" s="553"/>
      <c r="B33" s="517"/>
      <c r="C33" s="517"/>
      <c r="D33" s="517"/>
      <c r="F33"/>
    </row>
    <row r="34" spans="1:6" s="500" customFormat="1">
      <c r="F34"/>
    </row>
  </sheetData>
  <sheetProtection algorithmName="SHA-512" hashValue="suThPQkIQy07uA1jZVucFLFF+jhe+AOU3TQmk4d5i/avrGvKMQaZbw3zJpfq4Bg1oZxcHa9BmJ2aNJEfCEpdFw==" saltValue="xFUbEYJMuYxbbcCyvsSZXA==" spinCount="100000" sheet="1" objects="1" scenarios="1"/>
  <pageMargins left="0.70866141732283472" right="0.70866141732283472" top="0.78740157480314965" bottom="0.78740157480314965" header="0.31496062992125984" footer="0.31496062992125984"/>
  <pageSetup paperSize="9" scale="88"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
  <sheetViews>
    <sheetView workbookViewId="0">
      <selection activeCell="A4" sqref="A4"/>
    </sheetView>
  </sheetViews>
  <sheetFormatPr baseColWidth="10" defaultRowHeight="15"/>
  <sheetData>
    <row r="1" spans="1:1" ht="18.75">
      <c r="A1" s="3" t="s">
        <v>3</v>
      </c>
    </row>
    <row r="2" spans="1:1" ht="18.75">
      <c r="A2" s="2" t="s">
        <v>4</v>
      </c>
    </row>
    <row r="4" spans="1:1" ht="19.5">
      <c r="A4" s="4" t="s">
        <v>5</v>
      </c>
    </row>
  </sheetData>
  <sheetProtection algorithmName="SHA-512" hashValue="nkn2TzbGI977JhpGQvZrHA6AImVgwPfKGgPYo4S9DxrwNeVeHftT7xGcoTy3GY0/KHRLp8vVOyGIrrsCwGU9eg==" saltValue="IdvSgNoiojSCEFxPzRhrAA==" spinCount="100000" sheet="1" objects="1" scenarios="1"/>
  <pageMargins left="0.70866141732283472" right="0.70866141732283472" top="0.78740157480314965" bottom="0.78740157480314965" header="0.31496062992125984" footer="0.31496062992125984"/>
  <pageSetup paperSize="9" scale="84"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5"/>
  <sheetViews>
    <sheetView workbookViewId="0">
      <selection activeCell="A4" sqref="A4"/>
    </sheetView>
  </sheetViews>
  <sheetFormatPr baseColWidth="10" defaultRowHeight="15"/>
  <sheetData>
    <row r="1" spans="1:1" ht="18.75">
      <c r="A1" s="3" t="s">
        <v>6</v>
      </c>
    </row>
    <row r="2" spans="1:1" ht="18.75">
      <c r="A2" s="2" t="s">
        <v>4</v>
      </c>
    </row>
    <row r="5" spans="1:1" ht="19.5">
      <c r="A5" s="4" t="s">
        <v>7</v>
      </c>
    </row>
  </sheetData>
  <sheetProtection algorithmName="SHA-512" hashValue="9xQ4xz7hpZNkaWqcR8dJF5c/Izulkkmo4ex+/gvb5z2UaX18+CnlrD7oYJLPYzaZ7zDhscYhcXhpCRlZnrpoTw==" saltValue="/YHwqWUtg27hBqW0AIiGRw==" spinCount="100000" sheet="1" objects="1" scenarios="1"/>
  <pageMargins left="0.70866141732283472" right="0.70866141732283472" top="0.78740157480314965" bottom="0.78740157480314965" header="0.31496062992125984" footer="0.31496062992125984"/>
  <pageSetup paperSize="9" scale="76"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1"/>
  <sheetViews>
    <sheetView workbookViewId="0"/>
  </sheetViews>
  <sheetFormatPr baseColWidth="10" defaultRowHeight="15"/>
  <cols>
    <col min="1" max="1" width="20.42578125" style="30" customWidth="1"/>
    <col min="2" max="8" width="12.28515625" style="42" customWidth="1"/>
    <col min="18" max="16384" width="11.42578125" style="10"/>
  </cols>
  <sheetData>
    <row r="1" spans="1:17" ht="15" customHeight="1">
      <c r="A1" s="5" t="s">
        <v>694</v>
      </c>
      <c r="H1"/>
    </row>
    <row r="2" spans="1:17" s="30" customFormat="1" ht="15" customHeight="1">
      <c r="A2" s="2" t="s">
        <v>10</v>
      </c>
      <c r="B2" s="33"/>
      <c r="C2" s="33"/>
      <c r="D2" s="33"/>
      <c r="E2" s="33"/>
      <c r="F2" s="33"/>
      <c r="G2" s="33"/>
      <c r="H2" s="33"/>
      <c r="I2"/>
      <c r="J2"/>
      <c r="K2"/>
      <c r="L2"/>
      <c r="M2"/>
      <c r="N2"/>
      <c r="O2"/>
      <c r="P2"/>
      <c r="Q2"/>
    </row>
    <row r="3" spans="1:17" s="30" customFormat="1" ht="21.75" customHeight="1">
      <c r="A3" s="43" t="s">
        <v>695</v>
      </c>
      <c r="B3" s="44"/>
      <c r="C3" s="44"/>
      <c r="D3" s="44"/>
      <c r="E3" s="44"/>
      <c r="F3" s="44"/>
      <c r="G3" s="33"/>
      <c r="H3" s="33"/>
      <c r="I3"/>
      <c r="J3"/>
      <c r="K3"/>
      <c r="L3"/>
      <c r="M3"/>
      <c r="N3"/>
      <c r="O3"/>
      <c r="P3"/>
      <c r="Q3"/>
    </row>
    <row r="4" spans="1:17" ht="105">
      <c r="A4" s="45"/>
      <c r="B4" s="45" t="s">
        <v>696</v>
      </c>
      <c r="C4" s="45" t="s">
        <v>697</v>
      </c>
      <c r="D4" s="45" t="s">
        <v>698</v>
      </c>
      <c r="E4" s="45" t="s">
        <v>676</v>
      </c>
      <c r="F4" s="45" t="s">
        <v>699</v>
      </c>
      <c r="G4" s="45" t="s">
        <v>700</v>
      </c>
      <c r="H4" s="45" t="s">
        <v>679</v>
      </c>
    </row>
    <row r="5" spans="1:17" ht="31.5" customHeight="1">
      <c r="A5" s="46" t="s">
        <v>701</v>
      </c>
      <c r="B5" s="47"/>
      <c r="C5" s="47"/>
      <c r="D5" s="47"/>
      <c r="E5" s="47"/>
      <c r="F5" s="47"/>
      <c r="G5" s="47"/>
      <c r="H5" s="47"/>
    </row>
    <row r="6" spans="1:17" ht="5.25" customHeight="1">
      <c r="A6" s="48"/>
      <c r="B6" s="47"/>
      <c r="C6" s="47"/>
      <c r="D6" s="47"/>
      <c r="E6" s="47"/>
      <c r="F6" s="47"/>
      <c r="G6" s="47"/>
      <c r="H6" s="47"/>
    </row>
    <row r="7" spans="1:17">
      <c r="A7" s="35" t="s">
        <v>680</v>
      </c>
      <c r="B7" s="49">
        <f t="shared" ref="B7:H7" si="0">SUM(B9:B21)</f>
        <v>2742</v>
      </c>
      <c r="C7" s="49">
        <f t="shared" si="0"/>
        <v>3062</v>
      </c>
      <c r="D7" s="49">
        <f t="shared" si="0"/>
        <v>6061</v>
      </c>
      <c r="E7" s="49">
        <f t="shared" si="0"/>
        <v>5672</v>
      </c>
      <c r="F7" s="49">
        <f t="shared" si="0"/>
        <v>117</v>
      </c>
      <c r="G7" s="49">
        <f t="shared" si="0"/>
        <v>331</v>
      </c>
      <c r="H7" s="49">
        <f t="shared" si="0"/>
        <v>17985</v>
      </c>
    </row>
    <row r="8" spans="1:17" ht="6" customHeight="1">
      <c r="A8" s="35"/>
      <c r="B8" s="49"/>
      <c r="C8" s="49"/>
      <c r="D8" s="49"/>
      <c r="E8" s="49"/>
      <c r="F8" s="49"/>
      <c r="G8" s="49"/>
      <c r="H8" s="49"/>
    </row>
    <row r="9" spans="1:17">
      <c r="A9" s="50" t="s">
        <v>681</v>
      </c>
      <c r="B9" s="51">
        <v>0</v>
      </c>
      <c r="C9" s="51">
        <v>119</v>
      </c>
      <c r="D9" s="51">
        <v>195</v>
      </c>
      <c r="E9" s="51">
        <v>0</v>
      </c>
      <c r="F9" s="51">
        <v>0</v>
      </c>
      <c r="G9" s="51">
        <v>0</v>
      </c>
      <c r="H9" s="51">
        <f t="shared" ref="H9:H20" si="1">SUM(B9:G9)</f>
        <v>314</v>
      </c>
    </row>
    <row r="10" spans="1:17">
      <c r="A10" s="50" t="s">
        <v>682</v>
      </c>
      <c r="B10" s="51">
        <v>0</v>
      </c>
      <c r="C10" s="51">
        <v>0</v>
      </c>
      <c r="D10" s="51">
        <v>271</v>
      </c>
      <c r="E10" s="51">
        <v>0</v>
      </c>
      <c r="F10" s="51">
        <v>0</v>
      </c>
      <c r="G10" s="51">
        <v>0</v>
      </c>
      <c r="H10" s="51">
        <f t="shared" si="1"/>
        <v>271</v>
      </c>
    </row>
    <row r="11" spans="1:17">
      <c r="A11" s="50" t="s">
        <v>683</v>
      </c>
      <c r="B11" s="51">
        <v>317</v>
      </c>
      <c r="C11" s="51">
        <v>0</v>
      </c>
      <c r="D11" s="51">
        <v>577</v>
      </c>
      <c r="E11" s="51">
        <v>323</v>
      </c>
      <c r="F11" s="51">
        <v>0</v>
      </c>
      <c r="G11" s="51">
        <v>28</v>
      </c>
      <c r="H11" s="51">
        <f t="shared" si="1"/>
        <v>1245</v>
      </c>
    </row>
    <row r="12" spans="1:17">
      <c r="A12" s="50" t="s">
        <v>684</v>
      </c>
      <c r="B12" s="51">
        <v>244</v>
      </c>
      <c r="C12" s="51">
        <v>6</v>
      </c>
      <c r="D12" s="51">
        <v>165</v>
      </c>
      <c r="E12" s="51">
        <v>106</v>
      </c>
      <c r="F12" s="51">
        <v>0</v>
      </c>
      <c r="G12" s="51">
        <v>28</v>
      </c>
      <c r="H12" s="51">
        <f t="shared" si="1"/>
        <v>549</v>
      </c>
    </row>
    <row r="13" spans="1:17">
      <c r="A13" s="50" t="s">
        <v>685</v>
      </c>
      <c r="B13" s="51">
        <v>126</v>
      </c>
      <c r="C13" s="51">
        <v>136</v>
      </c>
      <c r="D13" s="51">
        <v>391</v>
      </c>
      <c r="E13" s="51">
        <v>72</v>
      </c>
      <c r="F13" s="51">
        <v>27</v>
      </c>
      <c r="G13" s="51">
        <v>0</v>
      </c>
      <c r="H13" s="51">
        <f t="shared" si="1"/>
        <v>752</v>
      </c>
    </row>
    <row r="14" spans="1:17">
      <c r="A14" s="50" t="s">
        <v>686</v>
      </c>
      <c r="B14" s="51">
        <v>0</v>
      </c>
      <c r="C14" s="51">
        <v>440</v>
      </c>
      <c r="D14" s="51">
        <v>551</v>
      </c>
      <c r="E14" s="51">
        <v>562</v>
      </c>
      <c r="F14" s="51">
        <v>0</v>
      </c>
      <c r="G14" s="51">
        <v>66</v>
      </c>
      <c r="H14" s="51">
        <f t="shared" si="1"/>
        <v>1619</v>
      </c>
    </row>
    <row r="15" spans="1:17">
      <c r="A15" s="50" t="s">
        <v>687</v>
      </c>
      <c r="B15" s="51">
        <v>120</v>
      </c>
      <c r="C15" s="51">
        <v>477</v>
      </c>
      <c r="D15" s="51">
        <v>247</v>
      </c>
      <c r="E15" s="51">
        <v>730</v>
      </c>
      <c r="F15" s="51">
        <v>0</v>
      </c>
      <c r="G15" s="51">
        <v>11</v>
      </c>
      <c r="H15" s="51">
        <f t="shared" si="1"/>
        <v>1585</v>
      </c>
    </row>
    <row r="16" spans="1:17">
      <c r="A16" s="50" t="s">
        <v>688</v>
      </c>
      <c r="B16" s="51">
        <v>0</v>
      </c>
      <c r="C16" s="51">
        <v>322</v>
      </c>
      <c r="D16" s="51">
        <v>472</v>
      </c>
      <c r="E16" s="51">
        <v>886</v>
      </c>
      <c r="F16" s="51">
        <v>0</v>
      </c>
      <c r="G16" s="51">
        <v>7</v>
      </c>
      <c r="H16" s="51">
        <f t="shared" si="1"/>
        <v>1687</v>
      </c>
    </row>
    <row r="17" spans="1:8">
      <c r="A17" s="50" t="s">
        <v>689</v>
      </c>
      <c r="B17" s="51">
        <v>80</v>
      </c>
      <c r="C17" s="51">
        <v>156</v>
      </c>
      <c r="D17" s="51">
        <v>238</v>
      </c>
      <c r="E17" s="51">
        <v>169</v>
      </c>
      <c r="F17" s="51">
        <v>0</v>
      </c>
      <c r="G17" s="51">
        <v>0</v>
      </c>
      <c r="H17" s="51">
        <f t="shared" si="1"/>
        <v>643</v>
      </c>
    </row>
    <row r="18" spans="1:8">
      <c r="A18" s="50" t="s">
        <v>690</v>
      </c>
      <c r="B18" s="51">
        <v>251</v>
      </c>
      <c r="C18" s="51">
        <v>227</v>
      </c>
      <c r="D18" s="51">
        <v>190</v>
      </c>
      <c r="E18" s="51">
        <v>517</v>
      </c>
      <c r="F18" s="51">
        <v>0</v>
      </c>
      <c r="G18" s="51">
        <v>29</v>
      </c>
      <c r="H18" s="51">
        <f t="shared" si="1"/>
        <v>1214</v>
      </c>
    </row>
    <row r="19" spans="1:8">
      <c r="A19" s="50" t="s">
        <v>691</v>
      </c>
      <c r="B19" s="51">
        <v>134</v>
      </c>
      <c r="C19" s="51">
        <v>254</v>
      </c>
      <c r="D19" s="51">
        <v>738</v>
      </c>
      <c r="E19" s="51">
        <v>450</v>
      </c>
      <c r="F19" s="51">
        <v>0</v>
      </c>
      <c r="G19" s="51">
        <v>78</v>
      </c>
      <c r="H19" s="51">
        <f t="shared" si="1"/>
        <v>1654</v>
      </c>
    </row>
    <row r="20" spans="1:8">
      <c r="A20" s="50" t="s">
        <v>692</v>
      </c>
      <c r="B20" s="51">
        <v>1470</v>
      </c>
      <c r="C20" s="51">
        <v>925</v>
      </c>
      <c r="D20" s="51">
        <v>2026</v>
      </c>
      <c r="E20" s="51">
        <v>1857</v>
      </c>
      <c r="F20" s="51">
        <v>90</v>
      </c>
      <c r="G20" s="51">
        <v>84</v>
      </c>
      <c r="H20" s="51">
        <f t="shared" si="1"/>
        <v>6452</v>
      </c>
    </row>
    <row r="21" spans="1:8">
      <c r="A21" s="52"/>
      <c r="B21" s="53"/>
      <c r="C21" s="53"/>
      <c r="D21" s="53"/>
      <c r="E21" s="53"/>
      <c r="F21" s="53"/>
      <c r="G21" s="53"/>
      <c r="H21" s="53"/>
    </row>
    <row r="22" spans="1:8" ht="15.75">
      <c r="A22" s="54" t="s">
        <v>702</v>
      </c>
      <c r="B22" s="55"/>
      <c r="C22" s="55"/>
      <c r="D22" s="55"/>
      <c r="E22" s="55"/>
      <c r="F22" s="55"/>
      <c r="G22" s="55"/>
      <c r="H22" s="55"/>
    </row>
    <row r="23" spans="1:8" ht="5.25" customHeight="1">
      <c r="A23" s="54"/>
      <c r="B23" s="55"/>
      <c r="C23" s="55"/>
      <c r="D23" s="55"/>
      <c r="E23" s="55"/>
      <c r="F23" s="55"/>
      <c r="G23" s="55"/>
      <c r="H23" s="55"/>
    </row>
    <row r="24" spans="1:8" ht="21" customHeight="1">
      <c r="A24" s="35" t="s">
        <v>680</v>
      </c>
      <c r="B24" s="49">
        <f t="shared" ref="B24:H24" si="2">SUM(B26:B37)</f>
        <v>2634</v>
      </c>
      <c r="C24" s="49">
        <f t="shared" si="2"/>
        <v>3010</v>
      </c>
      <c r="D24" s="49">
        <f t="shared" si="2"/>
        <v>5958</v>
      </c>
      <c r="E24" s="49">
        <f t="shared" si="2"/>
        <v>5601</v>
      </c>
      <c r="F24" s="49">
        <f t="shared" si="2"/>
        <v>115</v>
      </c>
      <c r="G24" s="49">
        <f t="shared" si="2"/>
        <v>330</v>
      </c>
      <c r="H24" s="49">
        <f t="shared" si="2"/>
        <v>17648</v>
      </c>
    </row>
    <row r="25" spans="1:8" ht="5.25" customHeight="1">
      <c r="A25" s="35"/>
      <c r="B25" s="49"/>
      <c r="C25" s="49"/>
      <c r="D25" s="49"/>
      <c r="E25" s="49"/>
      <c r="F25" s="49"/>
      <c r="G25" s="49"/>
      <c r="H25" s="49"/>
    </row>
    <row r="26" spans="1:8">
      <c r="A26" s="50" t="s">
        <v>681</v>
      </c>
      <c r="B26" s="51">
        <v>0</v>
      </c>
      <c r="C26" s="51">
        <v>119</v>
      </c>
      <c r="D26" s="51">
        <v>184</v>
      </c>
      <c r="E26" s="51">
        <v>0</v>
      </c>
      <c r="F26" s="51">
        <v>0</v>
      </c>
      <c r="G26" s="51">
        <v>0</v>
      </c>
      <c r="H26" s="51">
        <f t="shared" ref="H26:H37" si="3">SUM(B26:G26)</f>
        <v>303</v>
      </c>
    </row>
    <row r="27" spans="1:8">
      <c r="A27" s="50" t="s">
        <v>682</v>
      </c>
      <c r="B27" s="51">
        <v>0</v>
      </c>
      <c r="C27" s="51">
        <v>0</v>
      </c>
      <c r="D27" s="51">
        <v>270</v>
      </c>
      <c r="E27" s="51">
        <v>0</v>
      </c>
      <c r="F27" s="51">
        <v>0</v>
      </c>
      <c r="G27" s="51">
        <v>0</v>
      </c>
      <c r="H27" s="51">
        <f t="shared" si="3"/>
        <v>270</v>
      </c>
    </row>
    <row r="28" spans="1:8">
      <c r="A28" s="50" t="s">
        <v>683</v>
      </c>
      <c r="B28" s="51">
        <v>297</v>
      </c>
      <c r="C28" s="51">
        <v>0</v>
      </c>
      <c r="D28" s="51">
        <v>565</v>
      </c>
      <c r="E28" s="51">
        <v>320</v>
      </c>
      <c r="F28" s="51">
        <v>0</v>
      </c>
      <c r="G28" s="51">
        <v>28</v>
      </c>
      <c r="H28" s="51">
        <f t="shared" si="3"/>
        <v>1210</v>
      </c>
    </row>
    <row r="29" spans="1:8">
      <c r="A29" s="50" t="s">
        <v>684</v>
      </c>
      <c r="B29" s="51">
        <v>239</v>
      </c>
      <c r="C29" s="51">
        <v>6</v>
      </c>
      <c r="D29" s="51">
        <v>163</v>
      </c>
      <c r="E29" s="51">
        <v>101</v>
      </c>
      <c r="F29" s="51">
        <v>0</v>
      </c>
      <c r="G29" s="51">
        <v>28</v>
      </c>
      <c r="H29" s="51">
        <f t="shared" si="3"/>
        <v>537</v>
      </c>
    </row>
    <row r="30" spans="1:8">
      <c r="A30" s="50" t="s">
        <v>685</v>
      </c>
      <c r="B30" s="51">
        <v>126</v>
      </c>
      <c r="C30" s="51">
        <v>131</v>
      </c>
      <c r="D30" s="51">
        <v>385</v>
      </c>
      <c r="E30" s="51">
        <v>72</v>
      </c>
      <c r="F30" s="51">
        <v>26</v>
      </c>
      <c r="G30" s="51">
        <v>0</v>
      </c>
      <c r="H30" s="51">
        <f t="shared" si="3"/>
        <v>740</v>
      </c>
    </row>
    <row r="31" spans="1:8">
      <c r="A31" s="50" t="s">
        <v>686</v>
      </c>
      <c r="B31" s="51">
        <v>0</v>
      </c>
      <c r="C31" s="51">
        <v>417</v>
      </c>
      <c r="D31" s="51">
        <v>529</v>
      </c>
      <c r="E31" s="51">
        <v>562</v>
      </c>
      <c r="F31" s="51">
        <v>0</v>
      </c>
      <c r="G31" s="51">
        <v>65</v>
      </c>
      <c r="H31" s="51">
        <f t="shared" si="3"/>
        <v>1573</v>
      </c>
    </row>
    <row r="32" spans="1:8">
      <c r="A32" s="50" t="s">
        <v>687</v>
      </c>
      <c r="B32" s="51">
        <v>120</v>
      </c>
      <c r="C32" s="51">
        <v>472</v>
      </c>
      <c r="D32" s="51">
        <v>247</v>
      </c>
      <c r="E32" s="51">
        <v>720</v>
      </c>
      <c r="F32" s="51">
        <v>0</v>
      </c>
      <c r="G32" s="51">
        <v>11</v>
      </c>
      <c r="H32" s="51">
        <f t="shared" si="3"/>
        <v>1570</v>
      </c>
    </row>
    <row r="33" spans="1:8">
      <c r="A33" s="50" t="s">
        <v>688</v>
      </c>
      <c r="B33" s="51">
        <v>0</v>
      </c>
      <c r="C33" s="51">
        <v>320</v>
      </c>
      <c r="D33" s="51">
        <v>455</v>
      </c>
      <c r="E33" s="51">
        <v>874</v>
      </c>
      <c r="F33" s="51">
        <v>0</v>
      </c>
      <c r="G33" s="51">
        <v>7</v>
      </c>
      <c r="H33" s="51">
        <f t="shared" si="3"/>
        <v>1656</v>
      </c>
    </row>
    <row r="34" spans="1:8">
      <c r="A34" s="50" t="s">
        <v>689</v>
      </c>
      <c r="B34" s="51">
        <v>78</v>
      </c>
      <c r="C34" s="51">
        <v>151</v>
      </c>
      <c r="D34" s="51">
        <v>230</v>
      </c>
      <c r="E34" s="51">
        <v>165</v>
      </c>
      <c r="F34" s="51">
        <v>0</v>
      </c>
      <c r="G34" s="51">
        <v>0</v>
      </c>
      <c r="H34" s="51">
        <f t="shared" si="3"/>
        <v>624</v>
      </c>
    </row>
    <row r="35" spans="1:8">
      <c r="A35" s="50" t="s">
        <v>690</v>
      </c>
      <c r="B35" s="51">
        <v>240</v>
      </c>
      <c r="C35" s="51">
        <v>227</v>
      </c>
      <c r="D35" s="51">
        <v>188</v>
      </c>
      <c r="E35" s="51">
        <v>507</v>
      </c>
      <c r="F35" s="51">
        <v>0</v>
      </c>
      <c r="G35" s="51">
        <v>29</v>
      </c>
      <c r="H35" s="51">
        <f t="shared" si="3"/>
        <v>1191</v>
      </c>
    </row>
    <row r="36" spans="1:8">
      <c r="A36" s="50" t="s">
        <v>691</v>
      </c>
      <c r="B36" s="51">
        <v>132</v>
      </c>
      <c r="C36" s="51">
        <v>254</v>
      </c>
      <c r="D36" s="51">
        <v>716</v>
      </c>
      <c r="E36" s="51">
        <v>447</v>
      </c>
      <c r="F36" s="51">
        <v>0</v>
      </c>
      <c r="G36" s="51">
        <v>78</v>
      </c>
      <c r="H36" s="51">
        <f t="shared" si="3"/>
        <v>1627</v>
      </c>
    </row>
    <row r="37" spans="1:8">
      <c r="A37" s="50" t="s">
        <v>692</v>
      </c>
      <c r="B37" s="51">
        <v>1402</v>
      </c>
      <c r="C37" s="51">
        <v>913</v>
      </c>
      <c r="D37" s="51">
        <v>2026</v>
      </c>
      <c r="E37" s="51">
        <v>1833</v>
      </c>
      <c r="F37" s="51">
        <v>89</v>
      </c>
      <c r="G37" s="51">
        <v>84</v>
      </c>
      <c r="H37" s="51">
        <f t="shared" si="3"/>
        <v>6347</v>
      </c>
    </row>
    <row r="38" spans="1:8">
      <c r="A38" s="56"/>
      <c r="B38" s="55"/>
      <c r="C38" s="55"/>
      <c r="D38" s="55"/>
      <c r="E38" s="55"/>
      <c r="F38" s="55"/>
      <c r="G38" s="55"/>
      <c r="H38" s="55"/>
    </row>
    <row r="39" spans="1:8" ht="15.75">
      <c r="A39" s="54" t="s">
        <v>703</v>
      </c>
      <c r="B39" s="55"/>
      <c r="C39" s="55"/>
      <c r="D39" s="55"/>
      <c r="E39" s="55"/>
      <c r="F39" s="55"/>
      <c r="G39" s="55"/>
      <c r="H39" s="55"/>
    </row>
    <row r="40" spans="1:8" ht="5.25" customHeight="1">
      <c r="A40" s="54"/>
      <c r="B40" s="55"/>
      <c r="C40" s="55"/>
      <c r="D40" s="55"/>
      <c r="E40" s="55"/>
      <c r="F40" s="55"/>
      <c r="G40" s="55"/>
      <c r="H40" s="55"/>
    </row>
    <row r="41" spans="1:8" ht="21" customHeight="1">
      <c r="A41" s="35" t="s">
        <v>680</v>
      </c>
      <c r="B41" s="49">
        <f t="shared" ref="B41:H41" si="4">SUM(B43:B54)</f>
        <v>108</v>
      </c>
      <c r="C41" s="49">
        <f t="shared" si="4"/>
        <v>52</v>
      </c>
      <c r="D41" s="49">
        <f t="shared" si="4"/>
        <v>103</v>
      </c>
      <c r="E41" s="49">
        <f t="shared" si="4"/>
        <v>71</v>
      </c>
      <c r="F41" s="49">
        <f t="shared" si="4"/>
        <v>2</v>
      </c>
      <c r="G41" s="49">
        <f t="shared" si="4"/>
        <v>1</v>
      </c>
      <c r="H41" s="49">
        <f t="shared" si="4"/>
        <v>337</v>
      </c>
    </row>
    <row r="42" spans="1:8" ht="5.25" customHeight="1">
      <c r="A42" s="35"/>
      <c r="B42" s="49"/>
      <c r="C42" s="49"/>
      <c r="D42" s="49"/>
      <c r="E42" s="49"/>
      <c r="F42" s="49"/>
      <c r="G42" s="49"/>
      <c r="H42" s="49"/>
    </row>
    <row r="43" spans="1:8">
      <c r="A43" s="50" t="s">
        <v>681</v>
      </c>
      <c r="B43" s="51">
        <v>0</v>
      </c>
      <c r="C43" s="51">
        <v>0</v>
      </c>
      <c r="D43" s="51">
        <v>11</v>
      </c>
      <c r="E43" s="51">
        <v>0</v>
      </c>
      <c r="F43" s="51">
        <v>0</v>
      </c>
      <c r="G43" s="51">
        <v>0</v>
      </c>
      <c r="H43" s="51">
        <f>SUM(B43:G43)</f>
        <v>11</v>
      </c>
    </row>
    <row r="44" spans="1:8">
      <c r="A44" s="50" t="s">
        <v>682</v>
      </c>
      <c r="B44" s="51">
        <v>0</v>
      </c>
      <c r="C44" s="51">
        <v>0</v>
      </c>
      <c r="D44" s="51">
        <v>1</v>
      </c>
      <c r="E44" s="51">
        <v>0</v>
      </c>
      <c r="F44" s="51">
        <v>0</v>
      </c>
      <c r="G44" s="51">
        <v>0</v>
      </c>
      <c r="H44" s="51">
        <f t="shared" ref="H44:H54" si="5">SUM(B44:G44)</f>
        <v>1</v>
      </c>
    </row>
    <row r="45" spans="1:8">
      <c r="A45" s="50" t="s">
        <v>683</v>
      </c>
      <c r="B45" s="51">
        <v>20</v>
      </c>
      <c r="C45" s="51">
        <v>0</v>
      </c>
      <c r="D45" s="51">
        <v>12</v>
      </c>
      <c r="E45" s="51">
        <v>3</v>
      </c>
      <c r="F45" s="51">
        <v>0</v>
      </c>
      <c r="G45" s="51">
        <v>0</v>
      </c>
      <c r="H45" s="51">
        <f t="shared" si="5"/>
        <v>35</v>
      </c>
    </row>
    <row r="46" spans="1:8">
      <c r="A46" s="50" t="s">
        <v>684</v>
      </c>
      <c r="B46" s="51">
        <v>5</v>
      </c>
      <c r="C46" s="51">
        <v>0</v>
      </c>
      <c r="D46" s="51">
        <v>2</v>
      </c>
      <c r="E46" s="51">
        <v>5</v>
      </c>
      <c r="F46" s="51">
        <v>0</v>
      </c>
      <c r="G46" s="51">
        <v>0</v>
      </c>
      <c r="H46" s="51">
        <f t="shared" si="5"/>
        <v>12</v>
      </c>
    </row>
    <row r="47" spans="1:8">
      <c r="A47" s="50" t="s">
        <v>685</v>
      </c>
      <c r="B47" s="51">
        <v>0</v>
      </c>
      <c r="C47" s="51">
        <v>5</v>
      </c>
      <c r="D47" s="51">
        <v>6</v>
      </c>
      <c r="E47" s="51">
        <v>0</v>
      </c>
      <c r="F47" s="51">
        <v>1</v>
      </c>
      <c r="G47" s="51">
        <v>0</v>
      </c>
      <c r="H47" s="51">
        <f t="shared" si="5"/>
        <v>12</v>
      </c>
    </row>
    <row r="48" spans="1:8">
      <c r="A48" s="50" t="s">
        <v>686</v>
      </c>
      <c r="B48" s="51">
        <v>0</v>
      </c>
      <c r="C48" s="51">
        <v>23</v>
      </c>
      <c r="D48" s="51">
        <v>22</v>
      </c>
      <c r="E48" s="51">
        <v>0</v>
      </c>
      <c r="F48" s="51">
        <v>0</v>
      </c>
      <c r="G48" s="51">
        <v>1</v>
      </c>
      <c r="H48" s="51">
        <f t="shared" si="5"/>
        <v>46</v>
      </c>
    </row>
    <row r="49" spans="1:8">
      <c r="A49" s="50" t="s">
        <v>687</v>
      </c>
      <c r="B49" s="51">
        <v>0</v>
      </c>
      <c r="C49" s="51">
        <v>5</v>
      </c>
      <c r="D49" s="51">
        <v>0</v>
      </c>
      <c r="E49" s="51">
        <v>10</v>
      </c>
      <c r="F49" s="51">
        <v>0</v>
      </c>
      <c r="G49" s="51">
        <v>0</v>
      </c>
      <c r="H49" s="51">
        <f t="shared" si="5"/>
        <v>15</v>
      </c>
    </row>
    <row r="50" spans="1:8">
      <c r="A50" s="50" t="s">
        <v>688</v>
      </c>
      <c r="B50" s="51">
        <v>0</v>
      </c>
      <c r="C50" s="51">
        <v>2</v>
      </c>
      <c r="D50" s="51">
        <v>17</v>
      </c>
      <c r="E50" s="51">
        <v>12</v>
      </c>
      <c r="F50" s="51">
        <v>0</v>
      </c>
      <c r="G50" s="51">
        <v>0</v>
      </c>
      <c r="H50" s="51">
        <f t="shared" si="5"/>
        <v>31</v>
      </c>
    </row>
    <row r="51" spans="1:8">
      <c r="A51" s="50" t="s">
        <v>689</v>
      </c>
      <c r="B51" s="51">
        <v>2</v>
      </c>
      <c r="C51" s="51">
        <v>5</v>
      </c>
      <c r="D51" s="51">
        <v>8</v>
      </c>
      <c r="E51" s="51">
        <v>4</v>
      </c>
      <c r="F51" s="51">
        <v>0</v>
      </c>
      <c r="G51" s="51">
        <v>0</v>
      </c>
      <c r="H51" s="51">
        <f t="shared" si="5"/>
        <v>19</v>
      </c>
    </row>
    <row r="52" spans="1:8">
      <c r="A52" s="50" t="s">
        <v>690</v>
      </c>
      <c r="B52" s="51">
        <v>11</v>
      </c>
      <c r="C52" s="51">
        <v>0</v>
      </c>
      <c r="D52" s="51">
        <v>2</v>
      </c>
      <c r="E52" s="51">
        <v>10</v>
      </c>
      <c r="F52" s="51">
        <v>0</v>
      </c>
      <c r="G52" s="51">
        <v>0</v>
      </c>
      <c r="H52" s="51">
        <f t="shared" si="5"/>
        <v>23</v>
      </c>
    </row>
    <row r="53" spans="1:8">
      <c r="A53" s="50" t="s">
        <v>691</v>
      </c>
      <c r="B53" s="51">
        <v>2</v>
      </c>
      <c r="C53" s="51">
        <v>0</v>
      </c>
      <c r="D53" s="51">
        <v>22</v>
      </c>
      <c r="E53" s="51">
        <v>3</v>
      </c>
      <c r="F53" s="51">
        <v>0</v>
      </c>
      <c r="G53" s="51">
        <v>0</v>
      </c>
      <c r="H53" s="51">
        <f t="shared" si="5"/>
        <v>27</v>
      </c>
    </row>
    <row r="54" spans="1:8">
      <c r="A54" s="50" t="s">
        <v>692</v>
      </c>
      <c r="B54" s="51">
        <v>68</v>
      </c>
      <c r="C54" s="51">
        <v>12</v>
      </c>
      <c r="D54" s="51">
        <v>0</v>
      </c>
      <c r="E54" s="51">
        <v>24</v>
      </c>
      <c r="F54" s="51">
        <v>1</v>
      </c>
      <c r="G54" s="51">
        <v>0</v>
      </c>
      <c r="H54" s="51">
        <f t="shared" si="5"/>
        <v>105</v>
      </c>
    </row>
    <row r="55" spans="1:8">
      <c r="A55" s="45"/>
      <c r="B55" s="45"/>
      <c r="C55" s="45"/>
      <c r="D55" s="45"/>
      <c r="E55" s="45"/>
      <c r="F55" s="45"/>
      <c r="G55" s="45"/>
      <c r="H55" s="45"/>
    </row>
    <row r="56" spans="1:8">
      <c r="A56" s="41" t="s">
        <v>693</v>
      </c>
    </row>
    <row r="57" spans="1:8">
      <c r="A57" s="57"/>
    </row>
    <row r="58" spans="1:8">
      <c r="A58" s="58" t="s">
        <v>664</v>
      </c>
    </row>
    <row r="59" spans="1:8">
      <c r="A59" s="29" t="s">
        <v>704</v>
      </c>
      <c r="B59" s="59"/>
    </row>
    <row r="60" spans="1:8">
      <c r="A60" s="60" t="s">
        <v>705</v>
      </c>
    </row>
    <row r="61" spans="1:8">
      <c r="A61" s="10"/>
    </row>
  </sheetData>
  <sheetProtection algorithmName="SHA-512" hashValue="sCpB13YMp3Fsb2L7F32BrZFxJpB6G0z2/V5jNv4lcKugcwF0FmUyyRrofUdqJYdCGjriFj6nHvOo0O3ZfTi3gg==" saltValue="wY25KFapjlmueDSIrfCOIA==" spinCount="100000" sheet="1" objects="1" scenarios="1"/>
  <pageMargins left="0.70866141732283472" right="0.70866141732283472" top="0.78740157480314965" bottom="0.78740157480314965" header="0.31496062992125984" footer="0.31496062992125984"/>
  <pageSetup paperSize="9" scale="77"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workbookViewId="0"/>
  </sheetViews>
  <sheetFormatPr baseColWidth="10" defaultRowHeight="15"/>
  <cols>
    <col min="1" max="1" width="10.7109375" style="62" customWidth="1"/>
    <col min="2" max="2" width="20" style="62" customWidth="1"/>
    <col min="3" max="3" width="8.5703125" style="61" customWidth="1"/>
    <col min="4" max="4" width="9.7109375" style="61" customWidth="1"/>
    <col min="5" max="5" width="8.28515625" style="61" bestFit="1" customWidth="1"/>
    <col min="6" max="7" width="9.7109375" style="61" customWidth="1"/>
    <col min="8" max="8" width="10.7109375" style="61" bestFit="1" customWidth="1"/>
    <col min="9" max="10" width="9.7109375" style="61" customWidth="1"/>
    <col min="20" max="16384" width="11.42578125" style="62"/>
  </cols>
  <sheetData>
    <row r="1" spans="1:19" ht="15.75">
      <c r="A1" s="5" t="s">
        <v>706</v>
      </c>
      <c r="B1" s="6"/>
    </row>
    <row r="2" spans="1:19" ht="18.75">
      <c r="A2" s="2" t="s">
        <v>10</v>
      </c>
      <c r="B2" s="63"/>
    </row>
    <row r="3" spans="1:19" ht="15.75">
      <c r="A3" s="5" t="s">
        <v>707</v>
      </c>
      <c r="B3" s="63"/>
    </row>
    <row r="4" spans="1:19" s="28" customFormat="1" ht="30">
      <c r="A4" s="15"/>
      <c r="B4" s="16"/>
      <c r="C4" s="45" t="s">
        <v>708</v>
      </c>
      <c r="D4" s="45" t="s">
        <v>709</v>
      </c>
      <c r="E4" s="45" t="s">
        <v>710</v>
      </c>
      <c r="F4" s="45" t="s">
        <v>711</v>
      </c>
      <c r="G4" s="45" t="s">
        <v>712</v>
      </c>
      <c r="H4" s="45" t="s">
        <v>713</v>
      </c>
      <c r="I4" s="45" t="s">
        <v>714</v>
      </c>
      <c r="J4" s="64" t="s">
        <v>679</v>
      </c>
      <c r="K4"/>
      <c r="L4"/>
      <c r="M4"/>
      <c r="N4"/>
      <c r="O4"/>
      <c r="P4"/>
      <c r="Q4"/>
      <c r="R4"/>
      <c r="S4"/>
    </row>
    <row r="5" spans="1:19">
      <c r="A5" s="35" t="s">
        <v>715</v>
      </c>
      <c r="B5" s="21"/>
      <c r="C5" s="21"/>
      <c r="D5" s="21"/>
      <c r="E5" s="21"/>
      <c r="F5" s="21"/>
      <c r="G5" s="21"/>
      <c r="H5" s="21"/>
      <c r="I5" s="21"/>
      <c r="J5" s="21"/>
    </row>
    <row r="6" spans="1:19">
      <c r="A6" s="22"/>
      <c r="B6" s="21"/>
      <c r="C6" s="21"/>
      <c r="D6" s="21"/>
      <c r="E6" s="21"/>
      <c r="F6" s="21"/>
      <c r="G6" s="21"/>
      <c r="H6" s="21"/>
      <c r="I6" s="21"/>
      <c r="J6" s="21"/>
    </row>
    <row r="7" spans="1:19" s="30" customFormat="1">
      <c r="A7" s="35" t="s">
        <v>679</v>
      </c>
      <c r="B7" s="65"/>
      <c r="C7" s="49">
        <f t="shared" ref="C7:I7" si="0">SUM(C9:C14)</f>
        <v>35</v>
      </c>
      <c r="D7" s="49">
        <f t="shared" si="0"/>
        <v>48</v>
      </c>
      <c r="E7" s="49">
        <f t="shared" si="0"/>
        <v>44</v>
      </c>
      <c r="F7" s="49">
        <f t="shared" si="0"/>
        <v>23</v>
      </c>
      <c r="G7" s="49">
        <f t="shared" si="0"/>
        <v>33</v>
      </c>
      <c r="H7" s="49">
        <f t="shared" si="0"/>
        <v>49</v>
      </c>
      <c r="I7" s="49">
        <f t="shared" si="0"/>
        <v>11</v>
      </c>
      <c r="J7" s="49">
        <f>SUM(C7:I7)</f>
        <v>243</v>
      </c>
      <c r="K7"/>
      <c r="L7"/>
      <c r="M7"/>
      <c r="N7"/>
      <c r="O7"/>
      <c r="P7"/>
      <c r="Q7"/>
      <c r="R7"/>
      <c r="S7"/>
    </row>
    <row r="8" spans="1:19">
      <c r="A8" s="17"/>
      <c r="B8" s="18"/>
      <c r="C8" s="66"/>
      <c r="D8" s="66"/>
      <c r="E8" s="66"/>
      <c r="F8" s="66"/>
      <c r="G8" s="66"/>
      <c r="H8" s="66"/>
      <c r="I8" s="66"/>
      <c r="J8" s="67"/>
    </row>
    <row r="9" spans="1:19" s="30" customFormat="1">
      <c r="A9" s="37" t="s">
        <v>716</v>
      </c>
      <c r="B9" s="50"/>
      <c r="C9" s="51">
        <v>0</v>
      </c>
      <c r="D9" s="51">
        <v>1</v>
      </c>
      <c r="E9" s="51">
        <v>0</v>
      </c>
      <c r="F9" s="51">
        <v>0</v>
      </c>
      <c r="G9" s="51">
        <v>1</v>
      </c>
      <c r="H9" s="51">
        <v>7</v>
      </c>
      <c r="I9" s="51">
        <v>7</v>
      </c>
      <c r="J9" s="68">
        <f t="shared" ref="J9:J14" si="1">SUM(C9:I9)</f>
        <v>16</v>
      </c>
      <c r="K9"/>
      <c r="L9"/>
      <c r="M9"/>
      <c r="N9"/>
      <c r="O9"/>
      <c r="P9"/>
      <c r="Q9"/>
      <c r="R9"/>
      <c r="S9"/>
    </row>
    <row r="10" spans="1:19" s="30" customFormat="1">
      <c r="A10" s="37" t="s">
        <v>717</v>
      </c>
      <c r="B10" s="50"/>
      <c r="C10" s="51">
        <v>3</v>
      </c>
      <c r="D10" s="51">
        <v>17</v>
      </c>
      <c r="E10" s="51">
        <v>5</v>
      </c>
      <c r="F10" s="51">
        <v>3</v>
      </c>
      <c r="G10" s="51">
        <v>2</v>
      </c>
      <c r="H10" s="51">
        <v>11</v>
      </c>
      <c r="I10" s="51">
        <v>2</v>
      </c>
      <c r="J10" s="68">
        <f t="shared" si="1"/>
        <v>43</v>
      </c>
      <c r="K10"/>
      <c r="L10"/>
      <c r="M10"/>
      <c r="N10"/>
      <c r="O10"/>
      <c r="P10"/>
      <c r="Q10"/>
      <c r="R10"/>
      <c r="S10"/>
    </row>
    <row r="11" spans="1:19" s="30" customFormat="1">
      <c r="A11" s="37" t="s">
        <v>718</v>
      </c>
      <c r="B11" s="50"/>
      <c r="C11" s="51">
        <v>0</v>
      </c>
      <c r="D11" s="51">
        <v>7</v>
      </c>
      <c r="E11" s="51">
        <v>17</v>
      </c>
      <c r="F11" s="51">
        <v>12</v>
      </c>
      <c r="G11" s="51">
        <v>15</v>
      </c>
      <c r="H11" s="51">
        <v>17</v>
      </c>
      <c r="I11" s="51">
        <v>1</v>
      </c>
      <c r="J11" s="68">
        <f t="shared" si="1"/>
        <v>69</v>
      </c>
      <c r="K11"/>
      <c r="L11"/>
      <c r="M11"/>
      <c r="N11"/>
      <c r="O11"/>
      <c r="P11"/>
      <c r="Q11"/>
      <c r="R11"/>
      <c r="S11"/>
    </row>
    <row r="12" spans="1:19" s="30" customFormat="1">
      <c r="A12" s="37" t="s">
        <v>719</v>
      </c>
      <c r="B12" s="50"/>
      <c r="C12" s="51">
        <v>16</v>
      </c>
      <c r="D12" s="51">
        <v>19</v>
      </c>
      <c r="E12" s="51">
        <v>21</v>
      </c>
      <c r="F12" s="51">
        <v>8</v>
      </c>
      <c r="G12" s="51">
        <v>14</v>
      </c>
      <c r="H12" s="51">
        <v>14</v>
      </c>
      <c r="I12" s="51">
        <v>1</v>
      </c>
      <c r="J12" s="68">
        <f t="shared" si="1"/>
        <v>93</v>
      </c>
      <c r="K12"/>
      <c r="L12"/>
      <c r="M12"/>
      <c r="N12"/>
      <c r="O12"/>
      <c r="P12"/>
      <c r="Q12"/>
      <c r="R12"/>
      <c r="S12"/>
    </row>
    <row r="13" spans="1:19" s="30" customFormat="1">
      <c r="A13" s="37" t="s">
        <v>720</v>
      </c>
      <c r="B13" s="50"/>
      <c r="C13" s="51">
        <v>0</v>
      </c>
      <c r="D13" s="51">
        <v>1</v>
      </c>
      <c r="E13" s="51">
        <v>0</v>
      </c>
      <c r="F13" s="51">
        <v>0</v>
      </c>
      <c r="G13" s="51">
        <v>1</v>
      </c>
      <c r="H13" s="51">
        <v>0</v>
      </c>
      <c r="I13" s="51">
        <v>0</v>
      </c>
      <c r="J13" s="68">
        <f t="shared" si="1"/>
        <v>2</v>
      </c>
      <c r="K13"/>
      <c r="L13"/>
      <c r="M13"/>
      <c r="N13"/>
      <c r="O13"/>
      <c r="P13"/>
      <c r="Q13"/>
      <c r="R13"/>
      <c r="S13"/>
    </row>
    <row r="14" spans="1:19" s="30" customFormat="1">
      <c r="A14" s="37" t="s">
        <v>721</v>
      </c>
      <c r="B14" s="50"/>
      <c r="C14" s="51">
        <v>16</v>
      </c>
      <c r="D14" s="51">
        <v>3</v>
      </c>
      <c r="E14" s="51">
        <v>1</v>
      </c>
      <c r="F14" s="51">
        <v>0</v>
      </c>
      <c r="G14" s="51">
        <v>0</v>
      </c>
      <c r="H14" s="51">
        <v>0</v>
      </c>
      <c r="I14" s="51">
        <v>0</v>
      </c>
      <c r="J14" s="68">
        <f t="shared" si="1"/>
        <v>20</v>
      </c>
      <c r="K14"/>
      <c r="L14"/>
      <c r="M14"/>
      <c r="N14"/>
      <c r="O14"/>
      <c r="P14"/>
      <c r="Q14"/>
      <c r="R14"/>
      <c r="S14"/>
    </row>
    <row r="15" spans="1:19" s="30" customFormat="1">
      <c r="A15" s="69"/>
      <c r="B15" s="70"/>
      <c r="C15" s="71"/>
      <c r="D15" s="71"/>
      <c r="E15" s="71"/>
      <c r="F15" s="71"/>
      <c r="G15" s="71"/>
      <c r="H15" s="71"/>
      <c r="I15" s="71"/>
      <c r="J15" s="71"/>
      <c r="K15"/>
      <c r="L15"/>
      <c r="M15"/>
      <c r="N15"/>
      <c r="O15"/>
      <c r="P15"/>
      <c r="Q15"/>
      <c r="R15"/>
      <c r="S15"/>
    </row>
    <row r="16" spans="1:19" s="30" customFormat="1">
      <c r="A16" s="35" t="s">
        <v>722</v>
      </c>
      <c r="B16" s="70"/>
      <c r="C16" s="71"/>
      <c r="D16" s="71"/>
      <c r="E16" s="71"/>
      <c r="F16" s="71"/>
      <c r="G16" s="71"/>
      <c r="H16" s="71"/>
      <c r="I16" s="71"/>
      <c r="J16" s="71"/>
      <c r="K16"/>
      <c r="L16"/>
      <c r="M16"/>
      <c r="N16"/>
      <c r="O16"/>
      <c r="P16"/>
      <c r="Q16"/>
      <c r="R16"/>
      <c r="S16"/>
    </row>
    <row r="17" spans="1:19" s="30" customFormat="1">
      <c r="A17" s="69"/>
      <c r="B17" s="70"/>
      <c r="C17" s="71"/>
      <c r="D17" s="71"/>
      <c r="E17" s="71"/>
      <c r="F17" s="71"/>
      <c r="G17" s="71"/>
      <c r="H17" s="71"/>
      <c r="I17" s="71"/>
      <c r="J17" s="71"/>
      <c r="K17"/>
      <c r="L17"/>
      <c r="M17"/>
      <c r="N17"/>
      <c r="O17"/>
      <c r="P17"/>
      <c r="Q17"/>
      <c r="R17"/>
      <c r="S17"/>
    </row>
    <row r="18" spans="1:19" s="30" customFormat="1">
      <c r="A18" s="35" t="s">
        <v>680</v>
      </c>
      <c r="B18" s="65"/>
      <c r="C18" s="49">
        <f>SUM(C20:C31)</f>
        <v>35</v>
      </c>
      <c r="D18" s="49">
        <f t="shared" ref="D18:I18" si="2">SUM(D20:D31)</f>
        <v>48</v>
      </c>
      <c r="E18" s="49">
        <f t="shared" si="2"/>
        <v>44</v>
      </c>
      <c r="F18" s="49">
        <f t="shared" si="2"/>
        <v>23</v>
      </c>
      <c r="G18" s="49">
        <f t="shared" si="2"/>
        <v>33</v>
      </c>
      <c r="H18" s="49">
        <f t="shared" si="2"/>
        <v>49</v>
      </c>
      <c r="I18" s="49">
        <f t="shared" si="2"/>
        <v>11</v>
      </c>
      <c r="J18" s="49">
        <f>SUM(C18:I18)</f>
        <v>243</v>
      </c>
      <c r="K18"/>
      <c r="L18"/>
      <c r="M18"/>
      <c r="N18"/>
      <c r="O18"/>
      <c r="P18"/>
      <c r="Q18"/>
      <c r="R18"/>
      <c r="S18"/>
    </row>
    <row r="19" spans="1:19" s="30" customFormat="1">
      <c r="A19" s="37"/>
      <c r="B19" s="50"/>
      <c r="C19" s="72"/>
      <c r="D19" s="72"/>
      <c r="E19" s="72"/>
      <c r="F19" s="72"/>
      <c r="G19" s="72"/>
      <c r="H19" s="72"/>
      <c r="I19" s="72"/>
      <c r="J19" s="72"/>
      <c r="K19"/>
      <c r="L19"/>
      <c r="M19"/>
      <c r="N19"/>
      <c r="O19"/>
      <c r="P19"/>
      <c r="Q19"/>
      <c r="R19"/>
      <c r="S19"/>
    </row>
    <row r="20" spans="1:19" s="30" customFormat="1">
      <c r="A20" s="37" t="s">
        <v>681</v>
      </c>
      <c r="B20" s="50"/>
      <c r="C20" s="51">
        <v>0</v>
      </c>
      <c r="D20" s="51">
        <v>0</v>
      </c>
      <c r="E20" s="51">
        <v>0</v>
      </c>
      <c r="F20" s="51">
        <v>1</v>
      </c>
      <c r="G20" s="51">
        <v>0</v>
      </c>
      <c r="H20" s="51">
        <v>2</v>
      </c>
      <c r="I20" s="51">
        <v>0</v>
      </c>
      <c r="J20" s="68">
        <f t="shared" ref="J20:J31" si="3">SUM(C20:I20)</f>
        <v>3</v>
      </c>
      <c r="K20"/>
      <c r="L20"/>
      <c r="M20"/>
      <c r="N20"/>
      <c r="O20"/>
      <c r="P20"/>
      <c r="Q20"/>
      <c r="R20"/>
      <c r="S20"/>
    </row>
    <row r="21" spans="1:19" s="30" customFormat="1">
      <c r="A21" s="37" t="s">
        <v>682</v>
      </c>
      <c r="B21" s="50"/>
      <c r="C21" s="51">
        <v>0</v>
      </c>
      <c r="D21" s="51">
        <v>0</v>
      </c>
      <c r="E21" s="51">
        <v>3</v>
      </c>
      <c r="F21" s="51">
        <v>2</v>
      </c>
      <c r="G21" s="51">
        <v>0</v>
      </c>
      <c r="H21" s="51">
        <v>0</v>
      </c>
      <c r="I21" s="51">
        <v>0</v>
      </c>
      <c r="J21" s="68">
        <f t="shared" si="3"/>
        <v>5</v>
      </c>
      <c r="K21"/>
      <c r="L21"/>
      <c r="M21"/>
      <c r="N21"/>
      <c r="O21"/>
      <c r="P21"/>
      <c r="Q21"/>
      <c r="R21"/>
      <c r="S21"/>
    </row>
    <row r="22" spans="1:19" s="30" customFormat="1">
      <c r="A22" s="37" t="s">
        <v>683</v>
      </c>
      <c r="B22" s="50"/>
      <c r="C22" s="51">
        <v>2</v>
      </c>
      <c r="D22" s="51">
        <v>0</v>
      </c>
      <c r="E22" s="51">
        <v>5</v>
      </c>
      <c r="F22" s="51">
        <v>2</v>
      </c>
      <c r="G22" s="51">
        <v>1</v>
      </c>
      <c r="H22" s="51">
        <v>4</v>
      </c>
      <c r="I22" s="51">
        <v>1</v>
      </c>
      <c r="J22" s="68">
        <f t="shared" si="3"/>
        <v>15</v>
      </c>
      <c r="K22"/>
      <c r="L22"/>
      <c r="M22"/>
      <c r="N22"/>
      <c r="O22"/>
      <c r="P22"/>
      <c r="Q22"/>
      <c r="R22"/>
      <c r="S22"/>
    </row>
    <row r="23" spans="1:19" s="30" customFormat="1">
      <c r="A23" s="37" t="s">
        <v>684</v>
      </c>
      <c r="B23" s="50"/>
      <c r="C23" s="51">
        <v>2</v>
      </c>
      <c r="D23" s="51">
        <v>2</v>
      </c>
      <c r="E23" s="51">
        <v>4</v>
      </c>
      <c r="F23" s="51">
        <v>1</v>
      </c>
      <c r="G23" s="51">
        <v>0</v>
      </c>
      <c r="H23" s="51">
        <v>0</v>
      </c>
      <c r="I23" s="51">
        <v>1</v>
      </c>
      <c r="J23" s="68">
        <f t="shared" si="3"/>
        <v>10</v>
      </c>
      <c r="K23"/>
      <c r="L23"/>
      <c r="M23"/>
      <c r="N23"/>
      <c r="O23"/>
      <c r="P23"/>
      <c r="Q23"/>
      <c r="R23"/>
      <c r="S23"/>
    </row>
    <row r="24" spans="1:19" s="30" customFormat="1">
      <c r="A24" s="37" t="s">
        <v>685</v>
      </c>
      <c r="B24" s="50"/>
      <c r="C24" s="51">
        <v>1</v>
      </c>
      <c r="D24" s="51">
        <v>3</v>
      </c>
      <c r="E24" s="51">
        <v>0</v>
      </c>
      <c r="F24" s="51">
        <v>2</v>
      </c>
      <c r="G24" s="51">
        <v>3</v>
      </c>
      <c r="H24" s="51">
        <v>2</v>
      </c>
      <c r="I24" s="51">
        <v>0</v>
      </c>
      <c r="J24" s="68">
        <f t="shared" si="3"/>
        <v>11</v>
      </c>
      <c r="K24"/>
      <c r="L24"/>
      <c r="M24"/>
      <c r="N24"/>
      <c r="O24"/>
      <c r="P24"/>
      <c r="Q24"/>
      <c r="R24"/>
      <c r="S24"/>
    </row>
    <row r="25" spans="1:19" s="30" customFormat="1">
      <c r="A25" s="37" t="s">
        <v>686</v>
      </c>
      <c r="B25" s="50"/>
      <c r="C25" s="51">
        <v>5</v>
      </c>
      <c r="D25" s="51">
        <v>4</v>
      </c>
      <c r="E25" s="51">
        <v>5</v>
      </c>
      <c r="F25" s="51">
        <v>1</v>
      </c>
      <c r="G25" s="51">
        <v>1</v>
      </c>
      <c r="H25" s="51">
        <v>5</v>
      </c>
      <c r="I25" s="51">
        <v>1</v>
      </c>
      <c r="J25" s="68">
        <f t="shared" si="3"/>
        <v>22</v>
      </c>
      <c r="K25"/>
      <c r="L25"/>
      <c r="M25"/>
      <c r="N25"/>
      <c r="O25"/>
      <c r="P25"/>
      <c r="Q25"/>
      <c r="R25"/>
      <c r="S25"/>
    </row>
    <row r="26" spans="1:19" s="30" customFormat="1">
      <c r="A26" s="37" t="s">
        <v>687</v>
      </c>
      <c r="B26" s="50"/>
      <c r="C26" s="51">
        <v>2</v>
      </c>
      <c r="D26" s="51">
        <v>4</v>
      </c>
      <c r="E26" s="51">
        <v>3</v>
      </c>
      <c r="F26" s="51">
        <v>4</v>
      </c>
      <c r="G26" s="51">
        <v>2</v>
      </c>
      <c r="H26" s="51">
        <v>6</v>
      </c>
      <c r="I26" s="51">
        <v>0</v>
      </c>
      <c r="J26" s="68">
        <f t="shared" si="3"/>
        <v>21</v>
      </c>
      <c r="K26"/>
      <c r="L26"/>
      <c r="M26"/>
      <c r="N26"/>
      <c r="O26"/>
      <c r="P26"/>
      <c r="Q26"/>
      <c r="R26"/>
      <c r="S26"/>
    </row>
    <row r="27" spans="1:19" s="30" customFormat="1">
      <c r="A27" s="37" t="s">
        <v>688</v>
      </c>
      <c r="B27" s="50"/>
      <c r="C27" s="51">
        <v>3</v>
      </c>
      <c r="D27" s="51">
        <v>6</v>
      </c>
      <c r="E27" s="51">
        <v>7</v>
      </c>
      <c r="F27" s="51">
        <v>1</v>
      </c>
      <c r="G27" s="51">
        <v>1</v>
      </c>
      <c r="H27" s="51">
        <v>8</v>
      </c>
      <c r="I27" s="51">
        <v>0</v>
      </c>
      <c r="J27" s="68">
        <f t="shared" si="3"/>
        <v>26</v>
      </c>
      <c r="K27"/>
      <c r="L27"/>
      <c r="M27"/>
      <c r="N27"/>
      <c r="O27"/>
      <c r="P27"/>
      <c r="Q27"/>
      <c r="R27"/>
      <c r="S27"/>
    </row>
    <row r="28" spans="1:19" s="30" customFormat="1">
      <c r="A28" s="37" t="s">
        <v>689</v>
      </c>
      <c r="B28" s="50"/>
      <c r="C28" s="51">
        <v>0</v>
      </c>
      <c r="D28" s="51">
        <v>3</v>
      </c>
      <c r="E28" s="51">
        <v>2</v>
      </c>
      <c r="F28" s="51">
        <v>0</v>
      </c>
      <c r="G28" s="51">
        <v>2</v>
      </c>
      <c r="H28" s="51">
        <v>2</v>
      </c>
      <c r="I28" s="51">
        <v>0</v>
      </c>
      <c r="J28" s="68">
        <f t="shared" si="3"/>
        <v>9</v>
      </c>
      <c r="K28"/>
      <c r="L28"/>
      <c r="M28"/>
      <c r="N28"/>
      <c r="O28"/>
      <c r="P28"/>
      <c r="Q28"/>
      <c r="R28"/>
      <c r="S28"/>
    </row>
    <row r="29" spans="1:19" s="30" customFormat="1">
      <c r="A29" s="37" t="s">
        <v>690</v>
      </c>
      <c r="B29" s="50"/>
      <c r="C29" s="51">
        <v>6</v>
      </c>
      <c r="D29" s="51">
        <v>3</v>
      </c>
      <c r="E29" s="51">
        <v>2</v>
      </c>
      <c r="F29" s="51">
        <v>2</v>
      </c>
      <c r="G29" s="51">
        <v>2</v>
      </c>
      <c r="H29" s="51">
        <v>1</v>
      </c>
      <c r="I29" s="51">
        <v>2</v>
      </c>
      <c r="J29" s="68">
        <f t="shared" si="3"/>
        <v>18</v>
      </c>
      <c r="K29"/>
      <c r="L29"/>
      <c r="M29"/>
      <c r="N29"/>
      <c r="O29"/>
      <c r="P29"/>
      <c r="Q29"/>
      <c r="R29"/>
      <c r="S29"/>
    </row>
    <row r="30" spans="1:19" s="30" customFormat="1">
      <c r="A30" s="37" t="s">
        <v>691</v>
      </c>
      <c r="B30" s="50"/>
      <c r="C30" s="51">
        <v>4</v>
      </c>
      <c r="D30" s="51">
        <v>3</v>
      </c>
      <c r="E30" s="51">
        <v>0</v>
      </c>
      <c r="F30" s="51">
        <v>1</v>
      </c>
      <c r="G30" s="51">
        <v>2</v>
      </c>
      <c r="H30" s="51">
        <v>5</v>
      </c>
      <c r="I30" s="51">
        <v>1</v>
      </c>
      <c r="J30" s="68">
        <f t="shared" si="3"/>
        <v>16</v>
      </c>
      <c r="K30"/>
      <c r="L30"/>
      <c r="M30"/>
      <c r="N30"/>
      <c r="O30"/>
      <c r="P30"/>
      <c r="Q30"/>
      <c r="R30"/>
      <c r="S30"/>
    </row>
    <row r="31" spans="1:19" s="30" customFormat="1">
      <c r="A31" s="37" t="s">
        <v>692</v>
      </c>
      <c r="B31" s="50"/>
      <c r="C31" s="51">
        <v>10</v>
      </c>
      <c r="D31" s="51">
        <v>20</v>
      </c>
      <c r="E31" s="51">
        <v>13</v>
      </c>
      <c r="F31" s="51">
        <v>6</v>
      </c>
      <c r="G31" s="51">
        <v>19</v>
      </c>
      <c r="H31" s="51">
        <v>14</v>
      </c>
      <c r="I31" s="51">
        <v>5</v>
      </c>
      <c r="J31" s="68">
        <f t="shared" si="3"/>
        <v>87</v>
      </c>
      <c r="K31"/>
      <c r="L31"/>
      <c r="M31"/>
      <c r="N31"/>
      <c r="O31"/>
      <c r="P31"/>
      <c r="Q31"/>
      <c r="R31"/>
      <c r="S31"/>
    </row>
    <row r="32" spans="1:19">
      <c r="A32" s="15"/>
      <c r="B32" s="15"/>
      <c r="C32" s="15"/>
      <c r="D32" s="15"/>
      <c r="E32" s="15"/>
      <c r="F32" s="15"/>
      <c r="G32" s="15"/>
      <c r="H32" s="15"/>
      <c r="I32" s="15"/>
      <c r="J32" s="15"/>
    </row>
    <row r="33" spans="1:1">
      <c r="A33" s="41" t="s">
        <v>693</v>
      </c>
    </row>
    <row r="34" spans="1:1">
      <c r="A34" s="57"/>
    </row>
    <row r="35" spans="1:1" ht="23.25">
      <c r="A35" s="58" t="s">
        <v>664</v>
      </c>
    </row>
    <row r="36" spans="1:1">
      <c r="A36" s="29" t="s">
        <v>704</v>
      </c>
    </row>
  </sheetData>
  <sheetProtection algorithmName="SHA-512" hashValue="WbYRolH3d5rTE8Dsyrx4eatG+wkslOeiFgzKErTZnbx1ty4gPUd1ks3U23xFkEyddbXiUg2Ti6kXi5H8yW0u4w==" saltValue="ilGVhguU1SWoxvwuK7FaKA==" spinCount="100000" sheet="1" objects="1" scenarios="1"/>
  <pageMargins left="0.70866141732283472" right="0.70866141732283472" top="0.78740157480314965" bottom="0.78740157480314965" header="0.31496062992125984" footer="0.31496062992125984"/>
  <pageSetup paperSize="9" scale="81"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4"/>
  <sheetViews>
    <sheetView workbookViewId="0"/>
  </sheetViews>
  <sheetFormatPr baseColWidth="10" defaultRowHeight="15"/>
  <cols>
    <col min="1" max="1" width="22.28515625" style="77" customWidth="1"/>
    <col min="2" max="2" width="11.28515625" style="77" customWidth="1"/>
    <col min="3" max="9" width="10.7109375" style="77" customWidth="1"/>
    <col min="10" max="10" width="11.28515625" style="77" customWidth="1"/>
    <col min="11" max="16384" width="11.42578125" style="77"/>
  </cols>
  <sheetData>
    <row r="1" spans="1:20" s="10" customFormat="1" ht="15.75">
      <c r="A1" s="5" t="s">
        <v>723</v>
      </c>
      <c r="B1" s="42"/>
      <c r="C1" s="42"/>
      <c r="D1" s="42"/>
      <c r="E1" s="42"/>
      <c r="F1" s="42"/>
      <c r="G1" s="42"/>
      <c r="H1" s="42"/>
      <c r="I1" s="42"/>
      <c r="J1"/>
    </row>
    <row r="2" spans="1:20" s="30" customFormat="1" ht="18.75">
      <c r="A2" s="2" t="s">
        <v>10</v>
      </c>
      <c r="B2" s="33"/>
      <c r="C2" s="33"/>
      <c r="D2" s="33"/>
      <c r="E2" s="33"/>
      <c r="F2" s="33"/>
      <c r="G2" s="33"/>
      <c r="H2" s="33"/>
      <c r="I2" s="33"/>
    </row>
    <row r="3" spans="1:20" s="30" customFormat="1" ht="18.75">
      <c r="A3" s="43" t="s">
        <v>724</v>
      </c>
      <c r="B3" s="33"/>
      <c r="C3" s="33"/>
      <c r="D3" s="33"/>
      <c r="E3" s="33"/>
      <c r="F3" s="33"/>
      <c r="G3" s="33"/>
      <c r="H3" s="33"/>
      <c r="I3" s="33"/>
    </row>
    <row r="4" spans="1:20" s="73" customFormat="1">
      <c r="A4" s="45"/>
      <c r="B4" s="15" t="s">
        <v>725</v>
      </c>
      <c r="C4" s="45"/>
      <c r="D4" s="45"/>
      <c r="E4" s="45"/>
      <c r="F4" s="45"/>
      <c r="G4" s="45"/>
      <c r="H4" s="45"/>
      <c r="I4" s="45"/>
      <c r="J4" s="45"/>
    </row>
    <row r="5" spans="1:20" s="74" customFormat="1" ht="28.5" customHeight="1">
      <c r="A5" s="45"/>
      <c r="B5" s="45" t="s">
        <v>726</v>
      </c>
      <c r="C5" s="45" t="s">
        <v>727</v>
      </c>
      <c r="D5" s="45" t="s">
        <v>728</v>
      </c>
      <c r="E5" s="45" t="s">
        <v>729</v>
      </c>
      <c r="F5" s="45" t="s">
        <v>730</v>
      </c>
      <c r="G5" s="45" t="s">
        <v>731</v>
      </c>
      <c r="H5" s="45" t="s">
        <v>732</v>
      </c>
      <c r="I5" s="45" t="s">
        <v>733</v>
      </c>
      <c r="J5" s="45" t="s">
        <v>679</v>
      </c>
    </row>
    <row r="6" spans="1:20" ht="15.75">
      <c r="A6" s="75" t="s">
        <v>734</v>
      </c>
      <c r="B6" s="76"/>
      <c r="C6" s="76"/>
      <c r="D6" s="76"/>
      <c r="E6" s="76"/>
      <c r="F6" s="76"/>
      <c r="G6" s="76"/>
      <c r="H6" s="76"/>
      <c r="I6" s="76"/>
      <c r="J6" s="76"/>
      <c r="K6"/>
      <c r="L6"/>
      <c r="M6"/>
      <c r="N6"/>
      <c r="O6"/>
      <c r="P6"/>
      <c r="Q6"/>
      <c r="R6"/>
      <c r="S6"/>
      <c r="T6"/>
    </row>
    <row r="7" spans="1:20">
      <c r="A7" s="78"/>
      <c r="B7" s="76"/>
      <c r="C7" s="76"/>
      <c r="D7" s="76"/>
      <c r="E7" s="76"/>
      <c r="F7" s="76"/>
      <c r="G7" s="76"/>
      <c r="H7" s="76"/>
      <c r="I7" s="76"/>
      <c r="J7" s="76"/>
      <c r="K7"/>
      <c r="L7"/>
      <c r="M7"/>
      <c r="N7"/>
      <c r="O7"/>
      <c r="P7"/>
      <c r="Q7"/>
      <c r="R7"/>
      <c r="S7"/>
      <c r="T7"/>
    </row>
    <row r="8" spans="1:20" s="75" customFormat="1" ht="15.75">
      <c r="A8" s="79" t="s">
        <v>680</v>
      </c>
      <c r="B8" s="80">
        <f t="shared" ref="B8:J8" si="0">SUM(B10:B21)</f>
        <v>1258039</v>
      </c>
      <c r="C8" s="80">
        <f t="shared" si="0"/>
        <v>68428</v>
      </c>
      <c r="D8" s="80">
        <f t="shared" si="0"/>
        <v>64595</v>
      </c>
      <c r="E8" s="80">
        <f t="shared" si="0"/>
        <v>51771</v>
      </c>
      <c r="F8" s="80">
        <f t="shared" si="0"/>
        <v>37171</v>
      </c>
      <c r="G8" s="80">
        <f t="shared" si="0"/>
        <v>23798</v>
      </c>
      <c r="H8" s="80">
        <f t="shared" si="0"/>
        <v>10310</v>
      </c>
      <c r="I8" s="80">
        <f t="shared" si="0"/>
        <v>2686</v>
      </c>
      <c r="J8" s="80">
        <f t="shared" si="0"/>
        <v>1516798</v>
      </c>
      <c r="K8"/>
      <c r="L8" s="81"/>
      <c r="M8"/>
      <c r="N8"/>
      <c r="O8"/>
      <c r="P8"/>
      <c r="Q8"/>
      <c r="R8"/>
      <c r="S8"/>
      <c r="T8"/>
    </row>
    <row r="9" spans="1:20">
      <c r="A9" s="78"/>
      <c r="B9" s="76"/>
      <c r="C9" s="76"/>
      <c r="D9" s="76"/>
      <c r="E9" s="76"/>
      <c r="F9" s="76"/>
      <c r="G9" s="76"/>
      <c r="H9" s="76"/>
      <c r="I9" s="76"/>
      <c r="J9" s="76"/>
      <c r="K9"/>
      <c r="L9"/>
      <c r="M9"/>
      <c r="N9"/>
      <c r="O9"/>
      <c r="P9"/>
      <c r="Q9"/>
      <c r="R9"/>
      <c r="S9"/>
      <c r="T9"/>
    </row>
    <row r="10" spans="1:20">
      <c r="A10" s="78" t="s">
        <v>681</v>
      </c>
      <c r="B10" s="76">
        <v>44987</v>
      </c>
      <c r="C10" s="76">
        <v>2914</v>
      </c>
      <c r="D10" s="76">
        <v>2588</v>
      </c>
      <c r="E10" s="76">
        <v>1921</v>
      </c>
      <c r="F10" s="76">
        <v>1148</v>
      </c>
      <c r="G10" s="76">
        <v>662</v>
      </c>
      <c r="H10" s="76">
        <v>258</v>
      </c>
      <c r="I10" s="76">
        <v>37</v>
      </c>
      <c r="J10" s="76">
        <f>SUM(B10:I10)</f>
        <v>54515</v>
      </c>
      <c r="K10"/>
      <c r="L10"/>
      <c r="M10"/>
      <c r="N10"/>
      <c r="O10"/>
      <c r="P10"/>
      <c r="Q10"/>
      <c r="R10"/>
      <c r="S10"/>
      <c r="T10"/>
    </row>
    <row r="11" spans="1:20">
      <c r="A11" s="82" t="s">
        <v>682</v>
      </c>
      <c r="B11" s="83">
        <v>25446</v>
      </c>
      <c r="C11" s="83">
        <v>1671</v>
      </c>
      <c r="D11" s="83">
        <v>1527</v>
      </c>
      <c r="E11" s="83">
        <v>1198</v>
      </c>
      <c r="F11" s="83">
        <v>787</v>
      </c>
      <c r="G11" s="83">
        <v>474</v>
      </c>
      <c r="H11" s="83">
        <v>179</v>
      </c>
      <c r="I11" s="83">
        <v>35</v>
      </c>
      <c r="J11" s="84">
        <f t="shared" ref="J11:J21" si="1">SUM(B11:I11)</f>
        <v>31317</v>
      </c>
      <c r="K11"/>
      <c r="L11"/>
      <c r="M11"/>
      <c r="N11"/>
      <c r="O11"/>
      <c r="P11"/>
      <c r="Q11"/>
      <c r="R11"/>
      <c r="S11"/>
      <c r="T11"/>
    </row>
    <row r="12" spans="1:20">
      <c r="A12" s="78" t="s">
        <v>683</v>
      </c>
      <c r="B12" s="76">
        <v>126564</v>
      </c>
      <c r="C12" s="76">
        <v>6903</v>
      </c>
      <c r="D12" s="76">
        <v>6457</v>
      </c>
      <c r="E12" s="76">
        <v>4849</v>
      </c>
      <c r="F12" s="76">
        <v>3409</v>
      </c>
      <c r="G12" s="76">
        <v>1960</v>
      </c>
      <c r="H12" s="76">
        <v>748</v>
      </c>
      <c r="I12" s="76">
        <v>159</v>
      </c>
      <c r="J12" s="76">
        <f t="shared" si="1"/>
        <v>151049</v>
      </c>
      <c r="K12"/>
      <c r="L12"/>
      <c r="M12"/>
      <c r="N12"/>
      <c r="O12"/>
      <c r="P12"/>
      <c r="Q12"/>
      <c r="R12"/>
      <c r="S12"/>
      <c r="T12"/>
    </row>
    <row r="13" spans="1:20">
      <c r="A13" s="82" t="s">
        <v>684</v>
      </c>
      <c r="B13" s="83">
        <v>76212</v>
      </c>
      <c r="C13" s="83">
        <v>4338</v>
      </c>
      <c r="D13" s="83">
        <v>3683</v>
      </c>
      <c r="E13" s="83">
        <v>2744</v>
      </c>
      <c r="F13" s="83">
        <v>1775</v>
      </c>
      <c r="G13" s="83">
        <v>1034</v>
      </c>
      <c r="H13" s="83">
        <v>397</v>
      </c>
      <c r="I13" s="83">
        <v>83</v>
      </c>
      <c r="J13" s="84">
        <f t="shared" si="1"/>
        <v>90266</v>
      </c>
      <c r="K13"/>
      <c r="L13"/>
      <c r="M13"/>
      <c r="N13"/>
      <c r="O13"/>
      <c r="P13"/>
      <c r="Q13"/>
      <c r="R13"/>
      <c r="S13"/>
      <c r="T13"/>
    </row>
    <row r="14" spans="1:20">
      <c r="A14" s="78" t="s">
        <v>685</v>
      </c>
      <c r="B14" s="76">
        <v>75173</v>
      </c>
      <c r="C14" s="76">
        <v>3897</v>
      </c>
      <c r="D14" s="76">
        <v>3779</v>
      </c>
      <c r="E14" s="76">
        <v>3312</v>
      </c>
      <c r="F14" s="76">
        <v>2455</v>
      </c>
      <c r="G14" s="76">
        <v>1469</v>
      </c>
      <c r="H14" s="76">
        <v>567</v>
      </c>
      <c r="I14" s="76">
        <v>131</v>
      </c>
      <c r="J14" s="76">
        <f t="shared" si="1"/>
        <v>90783</v>
      </c>
      <c r="K14"/>
      <c r="L14"/>
      <c r="M14"/>
      <c r="N14"/>
      <c r="O14"/>
      <c r="P14"/>
      <c r="Q14"/>
      <c r="R14"/>
      <c r="S14"/>
      <c r="T14"/>
    </row>
    <row r="15" spans="1:20">
      <c r="A15" s="82" t="s">
        <v>686</v>
      </c>
      <c r="B15" s="83">
        <v>78033</v>
      </c>
      <c r="C15" s="83">
        <v>5040</v>
      </c>
      <c r="D15" s="83">
        <v>4418</v>
      </c>
      <c r="E15" s="83">
        <v>3441</v>
      </c>
      <c r="F15" s="83">
        <v>2423</v>
      </c>
      <c r="G15" s="83">
        <v>1412</v>
      </c>
      <c r="H15" s="83">
        <v>555</v>
      </c>
      <c r="I15" s="83">
        <v>147</v>
      </c>
      <c r="J15" s="84">
        <f t="shared" si="1"/>
        <v>95469</v>
      </c>
      <c r="K15"/>
      <c r="L15"/>
      <c r="M15"/>
      <c r="N15"/>
      <c r="O15"/>
      <c r="P15"/>
      <c r="Q15"/>
      <c r="R15"/>
      <c r="S15"/>
      <c r="T15"/>
    </row>
    <row r="16" spans="1:20">
      <c r="A16" s="78" t="s">
        <v>687</v>
      </c>
      <c r="B16" s="76">
        <v>100149</v>
      </c>
      <c r="C16" s="76">
        <v>6068</v>
      </c>
      <c r="D16" s="76">
        <v>6134</v>
      </c>
      <c r="E16" s="76">
        <v>5091</v>
      </c>
      <c r="F16" s="76">
        <v>3617</v>
      </c>
      <c r="G16" s="76">
        <v>2275</v>
      </c>
      <c r="H16" s="76">
        <v>912</v>
      </c>
      <c r="I16" s="76">
        <v>252</v>
      </c>
      <c r="J16" s="76">
        <f t="shared" si="1"/>
        <v>124498</v>
      </c>
      <c r="K16"/>
      <c r="L16"/>
      <c r="M16"/>
      <c r="N16"/>
      <c r="O16"/>
      <c r="P16"/>
      <c r="Q16"/>
      <c r="R16"/>
      <c r="S16"/>
      <c r="T16"/>
    </row>
    <row r="17" spans="1:20">
      <c r="A17" s="82" t="s">
        <v>688</v>
      </c>
      <c r="B17" s="83">
        <v>81807</v>
      </c>
      <c r="C17" s="83">
        <v>5215</v>
      </c>
      <c r="D17" s="83">
        <v>5530</v>
      </c>
      <c r="E17" s="83">
        <v>4730</v>
      </c>
      <c r="F17" s="83">
        <v>3410</v>
      </c>
      <c r="G17" s="83">
        <v>2200</v>
      </c>
      <c r="H17" s="83">
        <v>1009</v>
      </c>
      <c r="I17" s="83">
        <v>273</v>
      </c>
      <c r="J17" s="84">
        <f t="shared" si="1"/>
        <v>104174</v>
      </c>
      <c r="K17"/>
      <c r="L17"/>
      <c r="M17"/>
      <c r="N17"/>
      <c r="O17"/>
      <c r="P17"/>
      <c r="Q17"/>
      <c r="R17"/>
      <c r="S17"/>
      <c r="T17"/>
    </row>
    <row r="18" spans="1:20">
      <c r="A18" s="78" t="s">
        <v>689</v>
      </c>
      <c r="B18" s="76">
        <v>49033</v>
      </c>
      <c r="C18" s="76">
        <v>3268</v>
      </c>
      <c r="D18" s="76">
        <v>3023</v>
      </c>
      <c r="E18" s="76">
        <v>2214</v>
      </c>
      <c r="F18" s="76">
        <v>1495</v>
      </c>
      <c r="G18" s="76">
        <v>837</v>
      </c>
      <c r="H18" s="76">
        <v>347</v>
      </c>
      <c r="I18" s="76">
        <v>79</v>
      </c>
      <c r="J18" s="76">
        <f t="shared" si="1"/>
        <v>60296</v>
      </c>
      <c r="K18"/>
      <c r="L18"/>
      <c r="M18"/>
      <c r="N18"/>
      <c r="O18"/>
      <c r="P18"/>
      <c r="Q18"/>
      <c r="R18"/>
      <c r="S18"/>
      <c r="T18"/>
    </row>
    <row r="19" spans="1:20">
      <c r="A19" s="82" t="s">
        <v>690</v>
      </c>
      <c r="B19" s="83">
        <v>108281</v>
      </c>
      <c r="C19" s="83">
        <v>6026</v>
      </c>
      <c r="D19" s="83">
        <v>6217</v>
      </c>
      <c r="E19" s="83">
        <v>4956</v>
      </c>
      <c r="F19" s="83">
        <v>3261</v>
      </c>
      <c r="G19" s="83">
        <v>1797</v>
      </c>
      <c r="H19" s="83">
        <v>688</v>
      </c>
      <c r="I19" s="83">
        <v>154</v>
      </c>
      <c r="J19" s="84">
        <f t="shared" si="1"/>
        <v>131380</v>
      </c>
      <c r="K19"/>
      <c r="L19"/>
      <c r="M19"/>
      <c r="N19"/>
      <c r="O19"/>
      <c r="P19"/>
      <c r="Q19"/>
      <c r="R19"/>
      <c r="S19"/>
      <c r="T19"/>
    </row>
    <row r="20" spans="1:20">
      <c r="A20" s="85" t="s">
        <v>691</v>
      </c>
      <c r="B20" s="83">
        <v>140434</v>
      </c>
      <c r="C20" s="83">
        <v>7535</v>
      </c>
      <c r="D20" s="83">
        <v>7193</v>
      </c>
      <c r="E20" s="83">
        <v>5760</v>
      </c>
      <c r="F20" s="83">
        <v>4093</v>
      </c>
      <c r="G20" s="83">
        <v>2736</v>
      </c>
      <c r="H20" s="83">
        <v>1126</v>
      </c>
      <c r="I20" s="83">
        <v>262</v>
      </c>
      <c r="J20" s="83">
        <f t="shared" si="1"/>
        <v>169139</v>
      </c>
      <c r="K20"/>
      <c r="L20"/>
      <c r="M20"/>
      <c r="N20"/>
      <c r="O20"/>
      <c r="P20"/>
      <c r="Q20"/>
      <c r="R20"/>
      <c r="S20"/>
      <c r="T20"/>
    </row>
    <row r="21" spans="1:20">
      <c r="A21" s="78" t="s">
        <v>692</v>
      </c>
      <c r="B21" s="76">
        <v>351920</v>
      </c>
      <c r="C21" s="76">
        <v>15553</v>
      </c>
      <c r="D21" s="76">
        <v>14046</v>
      </c>
      <c r="E21" s="76">
        <v>11555</v>
      </c>
      <c r="F21" s="76">
        <v>9298</v>
      </c>
      <c r="G21" s="76">
        <v>6942</v>
      </c>
      <c r="H21" s="76">
        <v>3524</v>
      </c>
      <c r="I21" s="76">
        <v>1074</v>
      </c>
      <c r="J21" s="76">
        <f t="shared" si="1"/>
        <v>413912</v>
      </c>
      <c r="K21"/>
      <c r="L21"/>
      <c r="M21"/>
      <c r="N21"/>
      <c r="O21"/>
      <c r="P21"/>
      <c r="Q21"/>
      <c r="R21"/>
      <c r="S21"/>
      <c r="T21"/>
    </row>
    <row r="22" spans="1:20">
      <c r="A22" s="78"/>
      <c r="B22" s="76"/>
      <c r="C22" s="76"/>
      <c r="D22" s="76"/>
      <c r="E22" s="76"/>
      <c r="F22" s="76"/>
      <c r="G22" s="76"/>
      <c r="H22" s="76"/>
      <c r="I22" s="76"/>
      <c r="J22" s="76"/>
      <c r="K22"/>
      <c r="L22"/>
      <c r="M22"/>
      <c r="N22"/>
      <c r="O22"/>
      <c r="P22"/>
      <c r="Q22"/>
      <c r="R22"/>
      <c r="S22"/>
      <c r="T22"/>
    </row>
    <row r="23" spans="1:20" ht="15.75">
      <c r="A23" s="75" t="s">
        <v>735</v>
      </c>
      <c r="B23" s="76"/>
      <c r="C23" s="76"/>
      <c r="D23" s="76"/>
      <c r="E23" s="76"/>
      <c r="F23" s="76"/>
      <c r="G23" s="76"/>
      <c r="H23" s="76"/>
      <c r="I23" s="76"/>
      <c r="J23" s="76"/>
      <c r="K23"/>
      <c r="L23"/>
      <c r="M23"/>
      <c r="N23"/>
      <c r="O23"/>
      <c r="P23"/>
      <c r="Q23"/>
      <c r="R23"/>
      <c r="S23"/>
      <c r="T23"/>
    </row>
    <row r="24" spans="1:20">
      <c r="A24" s="78"/>
      <c r="B24" s="76"/>
      <c r="C24" s="76"/>
      <c r="D24" s="76"/>
      <c r="E24" s="76"/>
      <c r="F24" s="76"/>
      <c r="G24" s="76"/>
      <c r="H24" s="76"/>
      <c r="I24" s="76"/>
      <c r="J24" s="76"/>
      <c r="K24"/>
      <c r="L24"/>
      <c r="M24"/>
      <c r="N24"/>
      <c r="O24"/>
      <c r="P24"/>
      <c r="Q24"/>
      <c r="R24"/>
      <c r="S24"/>
      <c r="T24"/>
    </row>
    <row r="25" spans="1:20" ht="15.75">
      <c r="A25" s="86" t="s">
        <v>680</v>
      </c>
      <c r="B25" s="87">
        <f t="shared" ref="B25:J25" si="2">B8/$J8*100</f>
        <v>82.940444278011967</v>
      </c>
      <c r="C25" s="87">
        <f t="shared" si="2"/>
        <v>4.5113456109514916</v>
      </c>
      <c r="D25" s="87">
        <f t="shared" si="2"/>
        <v>4.2586422186738115</v>
      </c>
      <c r="E25" s="87">
        <f t="shared" si="2"/>
        <v>3.4131769688514884</v>
      </c>
      <c r="F25" s="87">
        <f t="shared" si="2"/>
        <v>2.4506229570450384</v>
      </c>
      <c r="G25" s="87">
        <f t="shared" si="2"/>
        <v>1.5689630392445137</v>
      </c>
      <c r="H25" s="87">
        <f t="shared" si="2"/>
        <v>0.67972136039208919</v>
      </c>
      <c r="I25" s="87">
        <f t="shared" si="2"/>
        <v>0.17708356682959761</v>
      </c>
      <c r="J25" s="87">
        <f t="shared" si="2"/>
        <v>100</v>
      </c>
      <c r="K25"/>
      <c r="L25"/>
      <c r="M25"/>
      <c r="N25"/>
      <c r="O25"/>
      <c r="P25"/>
      <c r="Q25"/>
      <c r="R25"/>
      <c r="S25"/>
      <c r="T25"/>
    </row>
    <row r="26" spans="1:20">
      <c r="A26" s="88"/>
      <c r="B26" s="89"/>
      <c r="C26" s="89"/>
      <c r="D26" s="89"/>
      <c r="E26" s="89"/>
      <c r="F26" s="89"/>
      <c r="G26" s="89"/>
      <c r="H26" s="89"/>
      <c r="I26" s="89"/>
      <c r="J26" s="89"/>
      <c r="K26"/>
      <c r="L26"/>
      <c r="M26"/>
      <c r="N26"/>
      <c r="O26"/>
      <c r="P26"/>
      <c r="Q26"/>
      <c r="R26"/>
      <c r="S26"/>
      <c r="T26"/>
    </row>
    <row r="27" spans="1:20">
      <c r="A27" s="88" t="s">
        <v>681</v>
      </c>
      <c r="B27" s="89">
        <f t="shared" ref="B27:I29" si="3">B10/$J10*100</f>
        <v>82.522241584884895</v>
      </c>
      <c r="C27" s="89">
        <f t="shared" si="3"/>
        <v>5.3453178024396957</v>
      </c>
      <c r="D27" s="89">
        <f t="shared" si="3"/>
        <v>4.7473172521324409</v>
      </c>
      <c r="E27" s="89">
        <f t="shared" si="3"/>
        <v>3.5238007887737322</v>
      </c>
      <c r="F27" s="89">
        <f t="shared" si="3"/>
        <v>2.1058424286893516</v>
      </c>
      <c r="G27" s="89">
        <f t="shared" si="3"/>
        <v>1.2143446757773089</v>
      </c>
      <c r="H27" s="89">
        <f t="shared" si="3"/>
        <v>0.47326423920022009</v>
      </c>
      <c r="I27" s="89">
        <f t="shared" si="3"/>
        <v>6.7871228102357156E-2</v>
      </c>
      <c r="J27" s="89">
        <f>SUM(B27:I27)</f>
        <v>100.00000000000001</v>
      </c>
      <c r="K27"/>
      <c r="L27"/>
      <c r="M27"/>
      <c r="N27"/>
      <c r="O27"/>
      <c r="P27"/>
      <c r="Q27"/>
      <c r="R27"/>
      <c r="S27"/>
      <c r="T27"/>
    </row>
    <row r="28" spans="1:20">
      <c r="A28" s="90" t="s">
        <v>682</v>
      </c>
      <c r="B28" s="91">
        <f t="shared" si="3"/>
        <v>81.252993581760705</v>
      </c>
      <c r="C28" s="91">
        <f t="shared" si="3"/>
        <v>5.3357601302806783</v>
      </c>
      <c r="D28" s="91">
        <f t="shared" si="3"/>
        <v>4.8759459718363827</v>
      </c>
      <c r="E28" s="91">
        <f t="shared" si="3"/>
        <v>3.825398345946291</v>
      </c>
      <c r="F28" s="91">
        <f t="shared" si="3"/>
        <v>2.5130121020531981</v>
      </c>
      <c r="G28" s="91">
        <f t="shared" si="3"/>
        <v>1.5135549382124724</v>
      </c>
      <c r="H28" s="91">
        <f t="shared" si="3"/>
        <v>0.57157454417728393</v>
      </c>
      <c r="I28" s="91">
        <f t="shared" si="3"/>
        <v>0.11176038573298848</v>
      </c>
      <c r="J28" s="92">
        <f t="shared" ref="J28:J38" si="4">SUM(B28:I28)</f>
        <v>100.00000000000001</v>
      </c>
      <c r="K28"/>
      <c r="L28"/>
      <c r="M28"/>
      <c r="N28"/>
      <c r="O28"/>
      <c r="P28"/>
      <c r="Q28"/>
      <c r="R28"/>
      <c r="S28"/>
      <c r="T28"/>
    </row>
    <row r="29" spans="1:20">
      <c r="A29" s="88" t="s">
        <v>683</v>
      </c>
      <c r="B29" s="89">
        <f>B12/$J12*100</f>
        <v>83.790028401379686</v>
      </c>
      <c r="C29" s="89">
        <f>C12/$J12*100</f>
        <v>4.5700401856351247</v>
      </c>
      <c r="D29" s="89">
        <f t="shared" si="3"/>
        <v>4.2747717628054476</v>
      </c>
      <c r="E29" s="89">
        <f t="shared" si="3"/>
        <v>3.2102165522446358</v>
      </c>
      <c r="F29" s="89">
        <f t="shared" si="3"/>
        <v>2.2568835278618198</v>
      </c>
      <c r="G29" s="89">
        <f t="shared" si="3"/>
        <v>1.297592172076611</v>
      </c>
      <c r="H29" s="89">
        <f t="shared" si="3"/>
        <v>0.49520354322107396</v>
      </c>
      <c r="I29" s="89">
        <f t="shared" si="3"/>
        <v>0.10526385477560261</v>
      </c>
      <c r="J29" s="89">
        <f t="shared" si="4"/>
        <v>99.999999999999986</v>
      </c>
      <c r="K29"/>
      <c r="L29"/>
      <c r="M29"/>
      <c r="N29"/>
      <c r="O29"/>
      <c r="P29"/>
      <c r="Q29"/>
      <c r="R29"/>
      <c r="S29"/>
      <c r="T29"/>
    </row>
    <row r="30" spans="1:20">
      <c r="A30" s="90" t="s">
        <v>684</v>
      </c>
      <c r="B30" s="91">
        <f t="shared" ref="B30:I38" si="5">B13/$J13*100</f>
        <v>84.430461081691888</v>
      </c>
      <c r="C30" s="91">
        <f t="shared" si="5"/>
        <v>4.80579620233532</v>
      </c>
      <c r="D30" s="91">
        <f t="shared" si="5"/>
        <v>4.0801630735825229</v>
      </c>
      <c r="E30" s="91">
        <f t="shared" si="5"/>
        <v>3.0399042828972149</v>
      </c>
      <c r="F30" s="91">
        <f t="shared" si="5"/>
        <v>1.966410387078191</v>
      </c>
      <c r="G30" s="91">
        <f t="shared" si="5"/>
        <v>1.1455032902754081</v>
      </c>
      <c r="H30" s="91">
        <f t="shared" si="5"/>
        <v>0.4398112246028405</v>
      </c>
      <c r="I30" s="91">
        <f t="shared" si="5"/>
        <v>9.1950457536614003E-2</v>
      </c>
      <c r="J30" s="92">
        <f t="shared" si="4"/>
        <v>99.999999999999986</v>
      </c>
      <c r="K30"/>
      <c r="L30"/>
      <c r="M30"/>
      <c r="N30"/>
      <c r="O30"/>
      <c r="P30"/>
      <c r="Q30"/>
      <c r="R30"/>
      <c r="S30"/>
      <c r="T30"/>
    </row>
    <row r="31" spans="1:20">
      <c r="A31" s="88" t="s">
        <v>685</v>
      </c>
      <c r="B31" s="89">
        <f t="shared" si="5"/>
        <v>82.805150744082042</v>
      </c>
      <c r="C31" s="89">
        <f t="shared" si="5"/>
        <v>4.2926539109745221</v>
      </c>
      <c r="D31" s="89">
        <f t="shared" si="5"/>
        <v>4.1626736283224828</v>
      </c>
      <c r="E31" s="89">
        <f t="shared" si="5"/>
        <v>3.6482601368097547</v>
      </c>
      <c r="F31" s="89">
        <f t="shared" si="5"/>
        <v>2.7042507958538491</v>
      </c>
      <c r="G31" s="89">
        <f t="shared" si="5"/>
        <v>1.6181443662359691</v>
      </c>
      <c r="H31" s="89">
        <f t="shared" si="5"/>
        <v>0.62456627342123527</v>
      </c>
      <c r="I31" s="89">
        <f t="shared" si="5"/>
        <v>0.14430014430014429</v>
      </c>
      <c r="J31" s="89">
        <f t="shared" si="4"/>
        <v>100</v>
      </c>
      <c r="K31"/>
      <c r="L31"/>
      <c r="M31"/>
      <c r="N31"/>
      <c r="O31"/>
      <c r="P31"/>
      <c r="Q31"/>
      <c r="R31"/>
      <c r="S31"/>
      <c r="T31"/>
    </row>
    <row r="32" spans="1:20">
      <c r="A32" s="90" t="s">
        <v>686</v>
      </c>
      <c r="B32" s="91">
        <f t="shared" si="5"/>
        <v>81.736479904471608</v>
      </c>
      <c r="C32" s="91">
        <f t="shared" si="5"/>
        <v>5.279200578198159</v>
      </c>
      <c r="D32" s="91">
        <f t="shared" si="5"/>
        <v>4.6276801893808468</v>
      </c>
      <c r="E32" s="91">
        <f t="shared" si="5"/>
        <v>3.6043113471388617</v>
      </c>
      <c r="F32" s="91">
        <f t="shared" si="5"/>
        <v>2.5379966271774084</v>
      </c>
      <c r="G32" s="91">
        <f t="shared" si="5"/>
        <v>1.4790141302412301</v>
      </c>
      <c r="H32" s="91">
        <f t="shared" si="5"/>
        <v>0.58134053986110679</v>
      </c>
      <c r="I32" s="91">
        <f t="shared" si="5"/>
        <v>0.15397668353077962</v>
      </c>
      <c r="J32" s="92">
        <f t="shared" si="4"/>
        <v>100</v>
      </c>
      <c r="K32"/>
      <c r="L32"/>
      <c r="M32"/>
      <c r="N32"/>
      <c r="O32"/>
      <c r="P32"/>
      <c r="Q32"/>
      <c r="R32"/>
      <c r="S32"/>
      <c r="T32"/>
    </row>
    <row r="33" spans="1:20">
      <c r="A33" s="88" t="s">
        <v>687</v>
      </c>
      <c r="B33" s="89">
        <f t="shared" si="5"/>
        <v>80.442256100499606</v>
      </c>
      <c r="C33" s="89">
        <f t="shared" si="5"/>
        <v>4.8739738790984592</v>
      </c>
      <c r="D33" s="89">
        <f t="shared" si="5"/>
        <v>4.9269867789040784</v>
      </c>
      <c r="E33" s="89">
        <f t="shared" si="5"/>
        <v>4.0892223168243671</v>
      </c>
      <c r="F33" s="89">
        <f t="shared" si="5"/>
        <v>2.9052675544988675</v>
      </c>
      <c r="G33" s="89">
        <f t="shared" si="5"/>
        <v>1.827338591784607</v>
      </c>
      <c r="H33" s="89">
        <f t="shared" si="5"/>
        <v>0.73254188822310407</v>
      </c>
      <c r="I33" s="89">
        <f t="shared" si="5"/>
        <v>0.2024128901669103</v>
      </c>
      <c r="J33" s="89">
        <f t="shared" si="4"/>
        <v>100</v>
      </c>
      <c r="K33"/>
      <c r="L33"/>
      <c r="M33"/>
      <c r="N33"/>
      <c r="O33"/>
      <c r="P33"/>
      <c r="Q33"/>
      <c r="R33"/>
      <c r="S33"/>
      <c r="T33"/>
    </row>
    <row r="34" spans="1:20">
      <c r="A34" s="90" t="s">
        <v>688</v>
      </c>
      <c r="B34" s="91">
        <f t="shared" si="5"/>
        <v>78.529191544915236</v>
      </c>
      <c r="C34" s="91">
        <f t="shared" si="5"/>
        <v>5.0060475742507728</v>
      </c>
      <c r="D34" s="91">
        <f t="shared" si="5"/>
        <v>5.3084262867894099</v>
      </c>
      <c r="E34" s="91">
        <f t="shared" si="5"/>
        <v>4.5404803501833468</v>
      </c>
      <c r="F34" s="91">
        <f t="shared" si="5"/>
        <v>3.273369554783343</v>
      </c>
      <c r="G34" s="91">
        <f t="shared" si="5"/>
        <v>2.1118513256666733</v>
      </c>
      <c r="H34" s="91">
        <f t="shared" si="5"/>
        <v>0.96857181254439684</v>
      </c>
      <c r="I34" s="91">
        <f t="shared" si="5"/>
        <v>0.26206155086681898</v>
      </c>
      <c r="J34" s="92">
        <f t="shared" si="4"/>
        <v>100</v>
      </c>
      <c r="K34"/>
      <c r="L34"/>
      <c r="M34"/>
      <c r="N34"/>
      <c r="O34"/>
      <c r="P34"/>
      <c r="Q34"/>
      <c r="R34"/>
      <c r="S34"/>
      <c r="T34"/>
    </row>
    <row r="35" spans="1:20">
      <c r="A35" s="88" t="s">
        <v>689</v>
      </c>
      <c r="B35" s="89">
        <f t="shared" si="5"/>
        <v>81.320485604351873</v>
      </c>
      <c r="C35" s="89">
        <f t="shared" si="5"/>
        <v>5.4199283534562825</v>
      </c>
      <c r="D35" s="89">
        <f t="shared" si="5"/>
        <v>5.0135995754278895</v>
      </c>
      <c r="E35" s="89">
        <f t="shared" si="5"/>
        <v>3.6718853655300516</v>
      </c>
      <c r="F35" s="89">
        <f t="shared" si="5"/>
        <v>2.4794347883773384</v>
      </c>
      <c r="G35" s="89">
        <f t="shared" si="5"/>
        <v>1.3881517845296538</v>
      </c>
      <c r="H35" s="89">
        <f t="shared" si="5"/>
        <v>0.57549422847286724</v>
      </c>
      <c r="I35" s="89">
        <f t="shared" si="5"/>
        <v>0.13102029985405333</v>
      </c>
      <c r="J35" s="89">
        <f t="shared" si="4"/>
        <v>100</v>
      </c>
      <c r="K35"/>
      <c r="L35"/>
      <c r="M35"/>
      <c r="N35"/>
      <c r="O35"/>
      <c r="P35"/>
      <c r="Q35"/>
      <c r="R35"/>
      <c r="S35"/>
      <c r="T35"/>
    </row>
    <row r="36" spans="1:20">
      <c r="A36" s="90" t="s">
        <v>690</v>
      </c>
      <c r="B36" s="91">
        <f t="shared" si="5"/>
        <v>82.418176282539207</v>
      </c>
      <c r="C36" s="91">
        <f t="shared" si="5"/>
        <v>4.586695082965444</v>
      </c>
      <c r="D36" s="91">
        <f t="shared" si="5"/>
        <v>4.732074897244634</v>
      </c>
      <c r="E36" s="91">
        <f t="shared" si="5"/>
        <v>3.7722636626579389</v>
      </c>
      <c r="F36" s="91">
        <f t="shared" si="5"/>
        <v>2.4821129547876386</v>
      </c>
      <c r="G36" s="91">
        <f t="shared" si="5"/>
        <v>1.3677880956005479</v>
      </c>
      <c r="H36" s="91">
        <f t="shared" si="5"/>
        <v>0.5236717917491247</v>
      </c>
      <c r="I36" s="91">
        <f t="shared" si="5"/>
        <v>0.11721723245547268</v>
      </c>
      <c r="J36" s="92">
        <f t="shared" si="4"/>
        <v>100</v>
      </c>
      <c r="K36"/>
      <c r="L36"/>
      <c r="M36"/>
      <c r="N36"/>
      <c r="O36"/>
      <c r="P36"/>
      <c r="Q36"/>
      <c r="R36"/>
      <c r="S36"/>
      <c r="T36"/>
    </row>
    <row r="37" spans="1:20">
      <c r="A37" s="93" t="s">
        <v>691</v>
      </c>
      <c r="B37" s="91">
        <f t="shared" si="5"/>
        <v>83.028751500245363</v>
      </c>
      <c r="C37" s="91">
        <f t="shared" si="5"/>
        <v>4.4549157793294274</v>
      </c>
      <c r="D37" s="91">
        <f t="shared" si="5"/>
        <v>4.2527152223910516</v>
      </c>
      <c r="E37" s="91">
        <f t="shared" si="5"/>
        <v>3.4054830642252822</v>
      </c>
      <c r="F37" s="91">
        <f t="shared" si="5"/>
        <v>2.4199031565753608</v>
      </c>
      <c r="G37" s="91">
        <f t="shared" si="5"/>
        <v>1.617604455507009</v>
      </c>
      <c r="H37" s="91">
        <f t="shared" si="5"/>
        <v>0.66572464068015069</v>
      </c>
      <c r="I37" s="91">
        <f t="shared" si="5"/>
        <v>0.15490218104635833</v>
      </c>
      <c r="J37" s="91">
        <f t="shared" si="4"/>
        <v>99.999999999999986</v>
      </c>
      <c r="K37"/>
      <c r="L37"/>
      <c r="M37"/>
      <c r="N37"/>
      <c r="O37"/>
      <c r="P37"/>
      <c r="Q37"/>
      <c r="R37"/>
      <c r="S37"/>
      <c r="T37"/>
    </row>
    <row r="38" spans="1:20">
      <c r="A38" s="88" t="s">
        <v>692</v>
      </c>
      <c r="B38" s="89">
        <f t="shared" si="5"/>
        <v>85.022903419084244</v>
      </c>
      <c r="C38" s="89">
        <f t="shared" si="5"/>
        <v>3.7575619938537663</v>
      </c>
      <c r="D38" s="89">
        <f t="shared" si="5"/>
        <v>3.3934749415334662</v>
      </c>
      <c r="E38" s="89">
        <f t="shared" si="5"/>
        <v>2.7916561974525989</v>
      </c>
      <c r="F38" s="89">
        <f t="shared" si="5"/>
        <v>2.2463712093391832</v>
      </c>
      <c r="G38" s="89">
        <f t="shared" si="5"/>
        <v>1.6771680937010764</v>
      </c>
      <c r="H38" s="89">
        <f t="shared" si="5"/>
        <v>0.85138870097991837</v>
      </c>
      <c r="I38" s="89">
        <f t="shared" si="5"/>
        <v>0.25947544405574136</v>
      </c>
      <c r="J38" s="89">
        <f t="shared" si="4"/>
        <v>100</v>
      </c>
      <c r="K38"/>
      <c r="L38"/>
      <c r="M38"/>
      <c r="N38"/>
      <c r="O38"/>
      <c r="P38"/>
      <c r="Q38"/>
      <c r="R38"/>
      <c r="S38"/>
      <c r="T38"/>
    </row>
    <row r="39" spans="1:20">
      <c r="A39" s="78"/>
      <c r="B39" s="76"/>
      <c r="C39" s="76"/>
      <c r="D39" s="76"/>
      <c r="E39" s="76"/>
      <c r="F39" s="76"/>
      <c r="G39" s="76"/>
      <c r="H39" s="76"/>
      <c r="I39" s="76"/>
      <c r="J39" s="76"/>
    </row>
    <row r="40" spans="1:20" ht="15.75">
      <c r="A40" s="75" t="s">
        <v>736</v>
      </c>
      <c r="B40" s="76"/>
      <c r="C40" s="76"/>
      <c r="D40" s="76"/>
      <c r="E40" s="76"/>
      <c r="F40" s="76"/>
      <c r="G40" s="76"/>
      <c r="H40" s="76"/>
      <c r="I40" s="76"/>
      <c r="J40" s="76"/>
      <c r="K40"/>
      <c r="L40"/>
      <c r="M40"/>
      <c r="N40"/>
      <c r="O40"/>
      <c r="P40"/>
      <c r="Q40"/>
      <c r="R40"/>
      <c r="S40"/>
      <c r="T40"/>
    </row>
    <row r="41" spans="1:20">
      <c r="A41" s="78"/>
      <c r="B41" s="76"/>
      <c r="C41" s="76"/>
      <c r="D41" s="76"/>
      <c r="E41" s="76"/>
      <c r="F41" s="76"/>
      <c r="G41" s="76"/>
      <c r="H41" s="76"/>
      <c r="I41" s="76"/>
      <c r="J41" s="76"/>
      <c r="K41"/>
      <c r="L41"/>
      <c r="M41"/>
      <c r="N41"/>
      <c r="O41"/>
      <c r="P41"/>
      <c r="Q41"/>
      <c r="R41"/>
      <c r="S41"/>
      <c r="T41"/>
    </row>
    <row r="42" spans="1:20" ht="15.75">
      <c r="A42" s="86" t="s">
        <v>679</v>
      </c>
      <c r="B42" s="80">
        <f t="shared" ref="B42:J42" si="6">SUM(B44:B45)</f>
        <v>1258039</v>
      </c>
      <c r="C42" s="80">
        <f t="shared" si="6"/>
        <v>68428</v>
      </c>
      <c r="D42" s="80">
        <f t="shared" si="6"/>
        <v>64595</v>
      </c>
      <c r="E42" s="80">
        <f t="shared" si="6"/>
        <v>51771</v>
      </c>
      <c r="F42" s="80">
        <f t="shared" si="6"/>
        <v>37171</v>
      </c>
      <c r="G42" s="80">
        <f t="shared" si="6"/>
        <v>23798</v>
      </c>
      <c r="H42" s="80">
        <f t="shared" si="6"/>
        <v>10310</v>
      </c>
      <c r="I42" s="80">
        <f t="shared" si="6"/>
        <v>2686</v>
      </c>
      <c r="J42" s="80">
        <f t="shared" si="6"/>
        <v>1516798</v>
      </c>
      <c r="K42"/>
      <c r="L42"/>
      <c r="M42"/>
      <c r="N42"/>
      <c r="O42"/>
      <c r="P42"/>
      <c r="Q42"/>
      <c r="R42"/>
      <c r="S42"/>
      <c r="T42"/>
    </row>
    <row r="43" spans="1:20">
      <c r="A43" s="78"/>
      <c r="B43" s="94"/>
      <c r="C43" s="94"/>
      <c r="D43" s="94"/>
      <c r="E43" s="94"/>
      <c r="F43" s="94"/>
      <c r="G43" s="94"/>
      <c r="H43" s="94"/>
      <c r="I43" s="94"/>
      <c r="J43" s="94"/>
      <c r="K43"/>
      <c r="L43"/>
      <c r="M43"/>
      <c r="N43"/>
      <c r="O43"/>
      <c r="P43"/>
      <c r="Q43"/>
      <c r="R43"/>
      <c r="S43"/>
      <c r="T43"/>
    </row>
    <row r="44" spans="1:20">
      <c r="A44" s="78" t="s">
        <v>737</v>
      </c>
      <c r="B44" s="76">
        <v>640558</v>
      </c>
      <c r="C44" s="76">
        <v>32239</v>
      </c>
      <c r="D44" s="76">
        <v>30247</v>
      </c>
      <c r="E44" s="76">
        <v>23299</v>
      </c>
      <c r="F44" s="76">
        <v>15477</v>
      </c>
      <c r="G44" s="76">
        <v>8872</v>
      </c>
      <c r="H44" s="76">
        <v>3167</v>
      </c>
      <c r="I44" s="76">
        <v>656</v>
      </c>
      <c r="J44" s="76">
        <f>SUM(B44:I44)</f>
        <v>754515</v>
      </c>
      <c r="K44"/>
      <c r="L44"/>
      <c r="M44"/>
      <c r="N44"/>
      <c r="O44"/>
      <c r="P44"/>
      <c r="Q44"/>
      <c r="R44"/>
      <c r="S44"/>
      <c r="T44"/>
    </row>
    <row r="45" spans="1:20">
      <c r="A45" s="78" t="s">
        <v>738</v>
      </c>
      <c r="B45" s="76">
        <v>617481</v>
      </c>
      <c r="C45" s="76">
        <v>36189</v>
      </c>
      <c r="D45" s="76">
        <v>34348</v>
      </c>
      <c r="E45" s="76">
        <v>28472</v>
      </c>
      <c r="F45" s="76">
        <v>21694</v>
      </c>
      <c r="G45" s="76">
        <v>14926</v>
      </c>
      <c r="H45" s="76">
        <v>7143</v>
      </c>
      <c r="I45" s="76">
        <v>2030</v>
      </c>
      <c r="J45" s="76">
        <f>SUM(B45:I45)</f>
        <v>762283</v>
      </c>
      <c r="K45"/>
      <c r="L45"/>
      <c r="M45"/>
      <c r="N45"/>
      <c r="O45"/>
      <c r="P45"/>
      <c r="Q45"/>
      <c r="R45"/>
      <c r="S45"/>
      <c r="T45"/>
    </row>
    <row r="46" spans="1:20">
      <c r="A46" s="78"/>
      <c r="B46" s="76"/>
      <c r="C46" s="76"/>
      <c r="D46" s="76"/>
      <c r="E46" s="76"/>
      <c r="F46" s="76"/>
      <c r="G46" s="76"/>
      <c r="H46" s="76"/>
      <c r="I46" s="76"/>
      <c r="J46" s="76"/>
      <c r="K46"/>
      <c r="L46"/>
      <c r="M46"/>
      <c r="N46"/>
      <c r="O46"/>
      <c r="P46"/>
      <c r="Q46"/>
      <c r="R46"/>
      <c r="S46"/>
      <c r="T46"/>
    </row>
    <row r="47" spans="1:20" ht="15.75">
      <c r="A47" s="75" t="s">
        <v>739</v>
      </c>
      <c r="B47" s="76"/>
      <c r="C47" s="76"/>
      <c r="D47" s="76"/>
      <c r="E47" s="76"/>
      <c r="F47" s="76"/>
      <c r="G47" s="76"/>
      <c r="H47" s="76"/>
      <c r="I47" s="76"/>
      <c r="J47" s="76"/>
      <c r="K47"/>
      <c r="L47"/>
      <c r="M47"/>
      <c r="N47"/>
      <c r="O47"/>
      <c r="P47"/>
      <c r="Q47"/>
      <c r="R47"/>
      <c r="S47"/>
      <c r="T47"/>
    </row>
    <row r="48" spans="1:20" ht="15.75">
      <c r="A48" s="75"/>
      <c r="B48" s="76"/>
      <c r="C48" s="76"/>
      <c r="D48" s="76"/>
      <c r="E48" s="76"/>
      <c r="F48" s="76"/>
      <c r="G48" s="76"/>
      <c r="H48" s="76"/>
      <c r="I48" s="76"/>
      <c r="J48" s="76"/>
      <c r="K48"/>
      <c r="L48"/>
      <c r="M48"/>
      <c r="N48"/>
      <c r="O48"/>
      <c r="P48"/>
      <c r="Q48"/>
      <c r="R48"/>
      <c r="S48"/>
      <c r="T48"/>
    </row>
    <row r="49" spans="1:20" ht="15.75" hidden="1">
      <c r="A49" s="86" t="s">
        <v>679</v>
      </c>
      <c r="B49" s="87">
        <f t="shared" ref="B49:J49" si="7">100*B42/B$42</f>
        <v>100</v>
      </c>
      <c r="C49" s="87">
        <f t="shared" si="7"/>
        <v>100</v>
      </c>
      <c r="D49" s="87">
        <f t="shared" si="7"/>
        <v>100</v>
      </c>
      <c r="E49" s="87">
        <f t="shared" si="7"/>
        <v>100</v>
      </c>
      <c r="F49" s="87">
        <f t="shared" si="7"/>
        <v>100</v>
      </c>
      <c r="G49" s="87">
        <f t="shared" si="7"/>
        <v>100</v>
      </c>
      <c r="H49" s="87">
        <f t="shared" si="7"/>
        <v>100</v>
      </c>
      <c r="I49" s="87">
        <f t="shared" si="7"/>
        <v>100</v>
      </c>
      <c r="J49" s="87">
        <f t="shared" si="7"/>
        <v>100</v>
      </c>
      <c r="K49"/>
      <c r="L49"/>
      <c r="M49"/>
      <c r="N49"/>
      <c r="O49"/>
      <c r="P49"/>
      <c r="Q49"/>
      <c r="R49"/>
      <c r="S49"/>
      <c r="T49"/>
    </row>
    <row r="50" spans="1:20" hidden="1">
      <c r="A50" s="78"/>
      <c r="B50" s="95"/>
      <c r="C50" s="95"/>
      <c r="D50" s="95"/>
      <c r="E50" s="95"/>
      <c r="F50" s="95"/>
      <c r="G50" s="95"/>
      <c r="H50" s="95"/>
      <c r="I50" s="95"/>
      <c r="J50" s="95"/>
      <c r="K50"/>
      <c r="L50"/>
      <c r="M50"/>
      <c r="N50"/>
      <c r="O50"/>
      <c r="P50"/>
      <c r="Q50"/>
      <c r="R50"/>
      <c r="S50"/>
      <c r="T50"/>
    </row>
    <row r="51" spans="1:20">
      <c r="A51" s="96" t="s">
        <v>737</v>
      </c>
      <c r="B51" s="97">
        <f>100*B44/B$42</f>
        <v>50.917181422833472</v>
      </c>
      <c r="C51" s="97">
        <f t="shared" ref="C51:I52" si="8">100*C44/C$42</f>
        <v>47.113754603378737</v>
      </c>
      <c r="D51" s="97">
        <f t="shared" si="8"/>
        <v>46.825605697035371</v>
      </c>
      <c r="E51" s="97">
        <f t="shared" si="8"/>
        <v>45.003959745803634</v>
      </c>
      <c r="F51" s="97">
        <f t="shared" si="8"/>
        <v>41.63729789351914</v>
      </c>
      <c r="G51" s="97">
        <f t="shared" si="8"/>
        <v>37.28044373476763</v>
      </c>
      <c r="H51" s="97">
        <f t="shared" si="8"/>
        <v>30.717749757516973</v>
      </c>
      <c r="I51" s="97">
        <f t="shared" si="8"/>
        <v>24.422933730454208</v>
      </c>
      <c r="J51" s="97">
        <f>100*J44/J$42</f>
        <v>49.743934261516692</v>
      </c>
      <c r="K51"/>
      <c r="L51"/>
      <c r="M51"/>
      <c r="N51"/>
      <c r="O51"/>
      <c r="P51"/>
      <c r="Q51"/>
      <c r="R51"/>
      <c r="S51"/>
      <c r="T51"/>
    </row>
    <row r="52" spans="1:20">
      <c r="A52" s="78" t="s">
        <v>738</v>
      </c>
      <c r="B52" s="89">
        <f>100*B45/B$42</f>
        <v>49.082818577166528</v>
      </c>
      <c r="C52" s="89">
        <f t="shared" si="8"/>
        <v>52.886245396621263</v>
      </c>
      <c r="D52" s="89">
        <f t="shared" si="8"/>
        <v>53.174394302964629</v>
      </c>
      <c r="E52" s="89">
        <f t="shared" si="8"/>
        <v>54.996040254196366</v>
      </c>
      <c r="F52" s="89">
        <f t="shared" si="8"/>
        <v>58.36270210648086</v>
      </c>
      <c r="G52" s="89">
        <f t="shared" si="8"/>
        <v>62.71955626523237</v>
      </c>
      <c r="H52" s="89">
        <f t="shared" si="8"/>
        <v>69.28225024248303</v>
      </c>
      <c r="I52" s="89">
        <f t="shared" si="8"/>
        <v>75.577066269545796</v>
      </c>
      <c r="J52" s="89">
        <f>100*J45/J$42</f>
        <v>50.256065738483308</v>
      </c>
      <c r="K52"/>
      <c r="L52"/>
      <c r="M52"/>
      <c r="N52"/>
      <c r="O52"/>
      <c r="P52"/>
      <c r="Q52"/>
      <c r="R52"/>
      <c r="S52"/>
      <c r="T52"/>
    </row>
    <row r="53" spans="1:20">
      <c r="A53" s="45"/>
      <c r="B53" s="45"/>
      <c r="C53" s="45"/>
      <c r="D53" s="45"/>
      <c r="E53" s="45"/>
      <c r="F53" s="45"/>
      <c r="G53" s="45"/>
      <c r="H53" s="45"/>
      <c r="I53" s="45"/>
      <c r="J53" s="45"/>
    </row>
    <row r="54" spans="1:20">
      <c r="A54" s="73" t="s">
        <v>740</v>
      </c>
    </row>
  </sheetData>
  <sheetProtection algorithmName="SHA-512" hashValue="nomAlvU5SJcE5VN3G8PG6NPiDEKOmtX+CKsXQ3T7KkZRg+yIQEzpmY8KHkGvmHBJBf971qN7x8AcuSnaB5C0uw==" saltValue="r6hBfp3MW86bd/TVkqVBpA==" spinCount="100000" sheet="1" objects="1" scenarios="1"/>
  <pageMargins left="0.70866141732283472" right="0.70866141732283472" top="0.78740157480314965" bottom="0.78740157480314965" header="0.31496062992125984" footer="0.31496062992125984"/>
  <pageSetup paperSize="9" scale="72"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60"/>
  <sheetViews>
    <sheetView workbookViewId="0"/>
  </sheetViews>
  <sheetFormatPr baseColWidth="10" defaultRowHeight="15"/>
  <cols>
    <col min="1" max="1" width="35.28515625" style="99" customWidth="1"/>
    <col min="2" max="2" width="12.28515625" style="98" customWidth="1"/>
    <col min="3" max="4" width="11.7109375" style="98" customWidth="1"/>
    <col min="5" max="5" width="12.28515625" style="98" customWidth="1"/>
    <col min="6" max="6" width="16.28515625" style="98" customWidth="1"/>
    <col min="7" max="7" width="14" style="98" customWidth="1"/>
    <col min="13" max="16384" width="11.42578125" style="99"/>
  </cols>
  <sheetData>
    <row r="1" spans="1:12" ht="15" customHeight="1">
      <c r="A1" s="5" t="s">
        <v>741</v>
      </c>
      <c r="G1"/>
    </row>
    <row r="2" spans="1:12" s="30" customFormat="1" ht="18.75" customHeight="1">
      <c r="A2" s="2" t="s">
        <v>742</v>
      </c>
      <c r="B2" s="33"/>
      <c r="C2" s="33"/>
      <c r="D2" s="33"/>
      <c r="E2" s="33"/>
      <c r="H2"/>
      <c r="I2"/>
      <c r="J2"/>
      <c r="K2"/>
      <c r="L2"/>
    </row>
    <row r="3" spans="1:12" s="30" customFormat="1" ht="22.5" customHeight="1">
      <c r="A3" s="43" t="s">
        <v>743</v>
      </c>
      <c r="B3" s="44"/>
      <c r="C3" s="44"/>
      <c r="D3" s="44"/>
      <c r="E3" s="44"/>
      <c r="F3" s="44"/>
      <c r="H3"/>
      <c r="I3"/>
      <c r="J3"/>
      <c r="K3"/>
      <c r="L3"/>
    </row>
    <row r="4" spans="1:12" s="100" customFormat="1" ht="51">
      <c r="A4" s="45"/>
      <c r="B4" s="45" t="s">
        <v>744</v>
      </c>
      <c r="C4" s="45" t="s">
        <v>745</v>
      </c>
      <c r="D4" s="45" t="s">
        <v>746</v>
      </c>
      <c r="E4" s="45" t="s">
        <v>747</v>
      </c>
      <c r="F4" s="45" t="s">
        <v>748</v>
      </c>
      <c r="G4" s="45" t="s">
        <v>749</v>
      </c>
      <c r="H4"/>
      <c r="I4"/>
      <c r="J4"/>
      <c r="K4"/>
      <c r="L4"/>
    </row>
    <row r="5" spans="1:12" ht="16.5" customHeight="1">
      <c r="A5" s="101" t="s">
        <v>750</v>
      </c>
      <c r="B5" s="102"/>
      <c r="C5" s="102"/>
      <c r="D5" s="102"/>
      <c r="E5" s="102"/>
      <c r="F5" s="103"/>
      <c r="G5" s="103"/>
    </row>
    <row r="6" spans="1:12" ht="5.25" customHeight="1">
      <c r="A6" s="102"/>
      <c r="B6" s="102"/>
      <c r="C6" s="102"/>
      <c r="D6" s="102"/>
      <c r="E6" s="102"/>
      <c r="F6" s="103"/>
      <c r="G6" s="103"/>
    </row>
    <row r="7" spans="1:12" ht="15.75">
      <c r="A7" s="104" t="s">
        <v>679</v>
      </c>
      <c r="B7" s="105">
        <f>SUM(B9:B14)</f>
        <v>16486</v>
      </c>
      <c r="C7" s="105">
        <f>SUM(C9:C14)</f>
        <v>12845</v>
      </c>
      <c r="D7" s="105">
        <f>SUM(D9:D14)</f>
        <v>12834</v>
      </c>
      <c r="E7" s="105">
        <f>SUM(E9:E14)</f>
        <v>16497</v>
      </c>
      <c r="F7" s="105">
        <f>SUM(F9:F14)</f>
        <v>6095697</v>
      </c>
      <c r="G7" s="105">
        <v>478.20118435405954</v>
      </c>
    </row>
    <row r="8" spans="1:12" ht="5.25" customHeight="1">
      <c r="A8" s="106"/>
      <c r="B8" s="107"/>
      <c r="C8" s="107"/>
      <c r="D8" s="107"/>
      <c r="E8" s="107"/>
      <c r="F8" s="107"/>
      <c r="G8" s="107"/>
    </row>
    <row r="9" spans="1:12">
      <c r="A9" s="106" t="s">
        <v>716</v>
      </c>
      <c r="B9" s="107">
        <v>2588</v>
      </c>
      <c r="C9" s="107">
        <v>4603</v>
      </c>
      <c r="D9" s="107">
        <v>4573</v>
      </c>
      <c r="E9" s="107">
        <v>2618</v>
      </c>
      <c r="F9" s="107">
        <v>961433</v>
      </c>
      <c r="G9" s="107">
        <v>217.30876886070413</v>
      </c>
    </row>
    <row r="10" spans="1:12">
      <c r="A10" s="106" t="s">
        <v>751</v>
      </c>
      <c r="B10" s="107">
        <v>2777</v>
      </c>
      <c r="C10" s="107">
        <v>1756</v>
      </c>
      <c r="D10" s="107">
        <v>1840</v>
      </c>
      <c r="E10" s="107">
        <v>2693</v>
      </c>
      <c r="F10" s="107">
        <v>1020543</v>
      </c>
      <c r="G10" s="107">
        <v>490.02880434782611</v>
      </c>
    </row>
    <row r="11" spans="1:12" ht="13.5" customHeight="1">
      <c r="A11" s="106" t="s">
        <v>752</v>
      </c>
      <c r="B11" s="107">
        <v>5591</v>
      </c>
      <c r="C11" s="107">
        <v>3432</v>
      </c>
      <c r="D11" s="107">
        <v>3448</v>
      </c>
      <c r="E11" s="107">
        <v>5575</v>
      </c>
      <c r="F11" s="107">
        <v>2049714</v>
      </c>
      <c r="G11" s="107">
        <v>646.61078886310906</v>
      </c>
    </row>
    <row r="12" spans="1:12">
      <c r="A12" s="106" t="s">
        <v>753</v>
      </c>
      <c r="B12" s="107">
        <v>5115</v>
      </c>
      <c r="C12" s="107">
        <v>2883</v>
      </c>
      <c r="D12" s="107">
        <v>2813</v>
      </c>
      <c r="E12" s="107">
        <v>5185</v>
      </c>
      <c r="F12" s="107">
        <v>1906581</v>
      </c>
      <c r="G12" s="107">
        <v>670.83896196231785</v>
      </c>
    </row>
    <row r="13" spans="1:12">
      <c r="A13" s="106" t="s">
        <v>720</v>
      </c>
      <c r="B13" s="107">
        <v>109</v>
      </c>
      <c r="C13" s="107">
        <v>54</v>
      </c>
      <c r="D13" s="107">
        <v>41</v>
      </c>
      <c r="E13" s="107">
        <v>122</v>
      </c>
      <c r="F13" s="107">
        <v>44311</v>
      </c>
      <c r="G13" s="107">
        <v>623.95121951219517</v>
      </c>
    </row>
    <row r="14" spans="1:12">
      <c r="A14" s="106" t="s">
        <v>754</v>
      </c>
      <c r="B14" s="107">
        <v>306</v>
      </c>
      <c r="C14" s="107">
        <v>117</v>
      </c>
      <c r="D14" s="107">
        <v>119</v>
      </c>
      <c r="E14" s="107">
        <v>304</v>
      </c>
      <c r="F14" s="107">
        <v>113115</v>
      </c>
      <c r="G14" s="107">
        <v>837.49579831932772</v>
      </c>
    </row>
    <row r="15" spans="1:12">
      <c r="A15" s="108"/>
      <c r="B15" s="107"/>
      <c r="C15" s="107"/>
      <c r="D15" s="107"/>
      <c r="E15" s="107"/>
      <c r="F15" s="107"/>
      <c r="G15" s="107"/>
    </row>
    <row r="16" spans="1:12" ht="13.5" customHeight="1">
      <c r="A16" s="556" t="s">
        <v>755</v>
      </c>
      <c r="B16" s="556"/>
      <c r="C16" s="556"/>
      <c r="D16" s="556"/>
      <c r="E16" s="556"/>
      <c r="F16" s="103"/>
      <c r="G16" s="103"/>
    </row>
    <row r="17" spans="1:12" ht="5.25" customHeight="1">
      <c r="A17" s="108"/>
      <c r="B17" s="108"/>
      <c r="C17" s="108"/>
      <c r="D17" s="108"/>
      <c r="E17" s="108"/>
      <c r="F17" s="103"/>
      <c r="G17" s="103"/>
    </row>
    <row r="18" spans="1:12" ht="15.75">
      <c r="A18" s="104" t="s">
        <v>680</v>
      </c>
      <c r="B18" s="105">
        <f>SUM(B20:B31)</f>
        <v>16486</v>
      </c>
      <c r="C18" s="105">
        <f>SUM(C20:C31)</f>
        <v>12845</v>
      </c>
      <c r="D18" s="105">
        <f>SUM(D20:D31)</f>
        <v>12834</v>
      </c>
      <c r="E18" s="105">
        <f>SUM(E20:E31)</f>
        <v>16497</v>
      </c>
      <c r="F18" s="105">
        <f>SUM(F20:F31)</f>
        <v>6095697</v>
      </c>
      <c r="G18" s="105">
        <v>478.20118435405954</v>
      </c>
    </row>
    <row r="19" spans="1:12" ht="5.25" customHeight="1">
      <c r="A19" s="109"/>
      <c r="B19" s="110"/>
      <c r="C19" s="110"/>
      <c r="D19" s="110"/>
      <c r="E19" s="110"/>
      <c r="F19" s="110"/>
      <c r="G19" s="110"/>
    </row>
    <row r="20" spans="1:12">
      <c r="A20" s="106" t="s">
        <v>681</v>
      </c>
      <c r="B20" s="107">
        <v>296</v>
      </c>
      <c r="C20" s="107">
        <v>218</v>
      </c>
      <c r="D20" s="107">
        <v>217</v>
      </c>
      <c r="E20" s="107">
        <v>297</v>
      </c>
      <c r="F20" s="107">
        <v>110147</v>
      </c>
      <c r="G20" s="107">
        <v>466.82488479262673</v>
      </c>
    </row>
    <row r="21" spans="1:12">
      <c r="A21" s="106" t="s">
        <v>682</v>
      </c>
      <c r="B21" s="107">
        <v>243</v>
      </c>
      <c r="C21" s="107">
        <v>201</v>
      </c>
      <c r="D21" s="107">
        <v>185</v>
      </c>
      <c r="E21" s="107">
        <v>259</v>
      </c>
      <c r="F21" s="107">
        <v>96302</v>
      </c>
      <c r="G21" s="107">
        <v>493.84324324324325</v>
      </c>
    </row>
    <row r="22" spans="1:12">
      <c r="A22" s="106" t="s">
        <v>683</v>
      </c>
      <c r="B22" s="107">
        <v>1145</v>
      </c>
      <c r="C22" s="107">
        <v>906</v>
      </c>
      <c r="D22" s="107">
        <v>874</v>
      </c>
      <c r="E22" s="107">
        <v>1177</v>
      </c>
      <c r="F22" s="107">
        <v>426104</v>
      </c>
      <c r="G22" s="107">
        <v>457.52745995423339</v>
      </c>
    </row>
    <row r="23" spans="1:12">
      <c r="A23" s="106" t="s">
        <v>684</v>
      </c>
      <c r="B23" s="107">
        <v>498</v>
      </c>
      <c r="C23" s="107">
        <v>518</v>
      </c>
      <c r="D23" s="107">
        <v>492</v>
      </c>
      <c r="E23" s="107">
        <v>524</v>
      </c>
      <c r="F23" s="107">
        <v>185469</v>
      </c>
      <c r="G23" s="107">
        <v>359.1219512195122</v>
      </c>
    </row>
    <row r="24" spans="1:12">
      <c r="A24" s="106" t="s">
        <v>685</v>
      </c>
      <c r="B24" s="107">
        <v>695</v>
      </c>
      <c r="C24" s="107">
        <v>488</v>
      </c>
      <c r="D24" s="107">
        <v>478</v>
      </c>
      <c r="E24" s="107">
        <v>705</v>
      </c>
      <c r="F24" s="107">
        <v>257197</v>
      </c>
      <c r="G24" s="107">
        <v>556.43096234309621</v>
      </c>
    </row>
    <row r="25" spans="1:12">
      <c r="A25" s="106" t="s">
        <v>686</v>
      </c>
      <c r="B25" s="107">
        <v>1552</v>
      </c>
      <c r="C25" s="107">
        <v>887</v>
      </c>
      <c r="D25" s="107">
        <v>909</v>
      </c>
      <c r="E25" s="107">
        <v>1530</v>
      </c>
      <c r="F25" s="107">
        <v>574673</v>
      </c>
      <c r="G25" s="107">
        <v>649.45544554455444</v>
      </c>
    </row>
    <row r="26" spans="1:12">
      <c r="A26" s="106" t="s">
        <v>687</v>
      </c>
      <c r="B26" s="107">
        <v>1369</v>
      </c>
      <c r="C26" s="107">
        <v>1065</v>
      </c>
      <c r="D26" s="107">
        <v>1070</v>
      </c>
      <c r="E26" s="107">
        <v>1364</v>
      </c>
      <c r="F26" s="107">
        <v>509655</v>
      </c>
      <c r="G26" s="107">
        <v>515.31121495327102</v>
      </c>
    </row>
    <row r="27" spans="1:12">
      <c r="A27" s="106" t="s">
        <v>688</v>
      </c>
      <c r="B27" s="107">
        <v>1569</v>
      </c>
      <c r="C27" s="107">
        <v>1068</v>
      </c>
      <c r="D27" s="107">
        <v>1085</v>
      </c>
      <c r="E27" s="107">
        <v>1552</v>
      </c>
      <c r="F27" s="107">
        <v>580548</v>
      </c>
      <c r="G27" s="107">
        <v>582.04792626728113</v>
      </c>
    </row>
    <row r="28" spans="1:12">
      <c r="A28" s="106" t="s">
        <v>689</v>
      </c>
      <c r="B28" s="107">
        <v>604</v>
      </c>
      <c r="C28" s="107">
        <v>459</v>
      </c>
      <c r="D28" s="107">
        <v>463</v>
      </c>
      <c r="E28" s="107">
        <v>600</v>
      </c>
      <c r="F28" s="107">
        <v>223638</v>
      </c>
      <c r="G28" s="107">
        <v>472.34557235421164</v>
      </c>
    </row>
    <row r="29" spans="1:12">
      <c r="A29" s="106" t="s">
        <v>690</v>
      </c>
      <c r="B29" s="107">
        <v>1120</v>
      </c>
      <c r="C29" s="107">
        <v>772</v>
      </c>
      <c r="D29" s="107">
        <v>738</v>
      </c>
      <c r="E29" s="107">
        <v>1154</v>
      </c>
      <c r="F29" s="107">
        <v>420590</v>
      </c>
      <c r="G29" s="107">
        <v>454.0040650406504</v>
      </c>
    </row>
    <row r="30" spans="1:12">
      <c r="A30" s="106" t="s">
        <v>691</v>
      </c>
      <c r="B30" s="107">
        <v>1552</v>
      </c>
      <c r="C30" s="107">
        <v>1387</v>
      </c>
      <c r="D30" s="107">
        <v>1359</v>
      </c>
      <c r="E30" s="107">
        <v>1580</v>
      </c>
      <c r="F30" s="107">
        <v>570590</v>
      </c>
      <c r="G30" s="107">
        <v>399.02943340691684</v>
      </c>
    </row>
    <row r="31" spans="1:12">
      <c r="A31" s="106" t="s">
        <v>692</v>
      </c>
      <c r="B31" s="107">
        <v>5843</v>
      </c>
      <c r="C31" s="107">
        <v>4876</v>
      </c>
      <c r="D31" s="107">
        <v>4964</v>
      </c>
      <c r="E31" s="107">
        <v>5755</v>
      </c>
      <c r="F31" s="107">
        <v>2140784</v>
      </c>
      <c r="G31" s="107">
        <v>449.78626107977436</v>
      </c>
    </row>
    <row r="32" spans="1:12" s="111" customFormat="1" ht="12.75" customHeight="1">
      <c r="A32" s="108"/>
      <c r="B32" s="107"/>
      <c r="C32" s="107"/>
      <c r="D32" s="107"/>
      <c r="E32" s="107"/>
      <c r="F32" s="107"/>
      <c r="G32" s="107"/>
      <c r="H32"/>
      <c r="I32"/>
      <c r="J32"/>
      <c r="K32"/>
      <c r="L32"/>
    </row>
    <row r="33" spans="1:12" s="111" customFormat="1">
      <c r="A33" s="556" t="s">
        <v>756</v>
      </c>
      <c r="B33" s="556"/>
      <c r="C33" s="556"/>
      <c r="D33" s="556"/>
      <c r="E33" s="556"/>
      <c r="F33" s="103"/>
      <c r="G33" s="103"/>
      <c r="H33"/>
      <c r="I33"/>
      <c r="J33"/>
      <c r="K33"/>
      <c r="L33"/>
    </row>
    <row r="34" spans="1:12" s="111" customFormat="1" ht="5.25" customHeight="1">
      <c r="A34" s="108"/>
      <c r="B34" s="108"/>
      <c r="C34" s="108"/>
      <c r="D34" s="108"/>
      <c r="E34" s="108"/>
      <c r="F34" s="103"/>
      <c r="G34" s="103"/>
      <c r="H34"/>
      <c r="I34"/>
      <c r="J34"/>
      <c r="K34"/>
      <c r="L34"/>
    </row>
    <row r="35" spans="1:12" ht="15.75">
      <c r="A35" s="104" t="s">
        <v>679</v>
      </c>
      <c r="B35" s="105">
        <f>SUM(B37:B43)</f>
        <v>16486</v>
      </c>
      <c r="C35" s="105">
        <f>SUM(C37:C43)</f>
        <v>12845</v>
      </c>
      <c r="D35" s="105">
        <f>SUM(D37:D43)</f>
        <v>12834</v>
      </c>
      <c r="E35" s="105">
        <f>SUM(E37:E43)</f>
        <v>16497</v>
      </c>
      <c r="F35" s="105">
        <f>SUM(F37:F43)</f>
        <v>6095697</v>
      </c>
      <c r="G35" s="105">
        <v>478.20118435405954</v>
      </c>
    </row>
    <row r="36" spans="1:12" ht="5.25" customHeight="1">
      <c r="A36" s="109"/>
      <c r="B36" s="110"/>
      <c r="C36" s="110"/>
      <c r="D36" s="110"/>
      <c r="E36" s="110"/>
      <c r="F36" s="110"/>
      <c r="G36" s="110"/>
    </row>
    <row r="37" spans="1:12">
      <c r="A37" s="106" t="s">
        <v>726</v>
      </c>
      <c r="B37" s="107">
        <v>1351</v>
      </c>
      <c r="C37" s="107">
        <v>688</v>
      </c>
      <c r="D37" s="107">
        <v>584</v>
      </c>
      <c r="E37" s="107">
        <v>1455</v>
      </c>
      <c r="F37" s="107">
        <v>519137</v>
      </c>
      <c r="G37" s="107">
        <v>415.35958904109589</v>
      </c>
    </row>
    <row r="38" spans="1:12">
      <c r="A38" s="106" t="s">
        <v>727</v>
      </c>
      <c r="B38" s="107">
        <v>521</v>
      </c>
      <c r="C38" s="107">
        <v>510</v>
      </c>
      <c r="D38" s="107">
        <v>450</v>
      </c>
      <c r="E38" s="107">
        <v>581</v>
      </c>
      <c r="F38" s="107">
        <v>206709</v>
      </c>
      <c r="G38" s="107">
        <v>321.12222222222221</v>
      </c>
    </row>
    <row r="39" spans="1:12">
      <c r="A39" s="106" t="s">
        <v>728</v>
      </c>
      <c r="B39" s="107">
        <v>820</v>
      </c>
      <c r="C39" s="107">
        <v>893</v>
      </c>
      <c r="D39" s="107">
        <v>783</v>
      </c>
      <c r="E39" s="107">
        <v>930</v>
      </c>
      <c r="F39" s="107">
        <v>323388</v>
      </c>
      <c r="G39" s="107">
        <v>268.64750957854409</v>
      </c>
    </row>
    <row r="40" spans="1:12">
      <c r="A40" s="106" t="s">
        <v>729</v>
      </c>
      <c r="B40" s="107">
        <v>1454</v>
      </c>
      <c r="C40" s="107">
        <v>1562</v>
      </c>
      <c r="D40" s="107">
        <v>1395</v>
      </c>
      <c r="E40" s="107">
        <v>1621</v>
      </c>
      <c r="F40" s="107">
        <v>574445</v>
      </c>
      <c r="G40" s="107">
        <v>247.58494623655915</v>
      </c>
    </row>
    <row r="41" spans="1:12">
      <c r="A41" s="106" t="s">
        <v>730</v>
      </c>
      <c r="B41" s="107">
        <v>2463</v>
      </c>
      <c r="C41" s="107">
        <v>2669</v>
      </c>
      <c r="D41" s="107">
        <v>2409</v>
      </c>
      <c r="E41" s="107">
        <v>2723</v>
      </c>
      <c r="F41" s="107">
        <v>958920</v>
      </c>
      <c r="G41" s="107">
        <v>308.87380655873807</v>
      </c>
    </row>
    <row r="42" spans="1:12">
      <c r="A42" s="106" t="s">
        <v>731</v>
      </c>
      <c r="B42" s="107">
        <v>4018</v>
      </c>
      <c r="C42" s="107">
        <v>3427</v>
      </c>
      <c r="D42" s="107">
        <v>3300</v>
      </c>
      <c r="E42" s="107">
        <v>4145</v>
      </c>
      <c r="F42" s="107">
        <v>1507735</v>
      </c>
      <c r="G42" s="107">
        <v>413.32909090909089</v>
      </c>
    </row>
    <row r="43" spans="1:12" ht="14.25" customHeight="1">
      <c r="A43" s="106" t="s">
        <v>757</v>
      </c>
      <c r="B43" s="107">
        <v>5859</v>
      </c>
      <c r="C43" s="107">
        <v>3096</v>
      </c>
      <c r="D43" s="107">
        <v>3913</v>
      </c>
      <c r="E43" s="107">
        <v>5042</v>
      </c>
      <c r="F43" s="107">
        <v>2005363</v>
      </c>
      <c r="G43" s="107">
        <v>788.74623051367234</v>
      </c>
    </row>
    <row r="44" spans="1:12" s="111" customFormat="1" ht="12.75" customHeight="1">
      <c r="A44" s="108"/>
      <c r="B44" s="107"/>
      <c r="C44" s="107"/>
      <c r="D44" s="107"/>
      <c r="E44" s="107"/>
      <c r="F44" s="107"/>
      <c r="G44" s="107"/>
      <c r="H44"/>
      <c r="I44"/>
      <c r="J44"/>
      <c r="K44"/>
      <c r="L44"/>
    </row>
    <row r="45" spans="1:12" s="111" customFormat="1">
      <c r="A45" s="556" t="s">
        <v>758</v>
      </c>
      <c r="B45" s="556"/>
      <c r="C45" s="556"/>
      <c r="D45" s="556"/>
      <c r="E45" s="556"/>
      <c r="F45" s="103"/>
      <c r="G45" s="103"/>
      <c r="H45"/>
      <c r="I45"/>
      <c r="J45"/>
      <c r="K45"/>
      <c r="L45"/>
    </row>
    <row r="46" spans="1:12" s="111" customFormat="1" ht="5.25" customHeight="1">
      <c r="A46" s="108"/>
      <c r="B46" s="108"/>
      <c r="C46" s="108"/>
      <c r="D46" s="108"/>
      <c r="E46" s="108"/>
      <c r="F46" s="103"/>
      <c r="G46" s="103"/>
      <c r="H46"/>
      <c r="I46"/>
      <c r="J46"/>
      <c r="K46"/>
      <c r="L46"/>
    </row>
    <row r="47" spans="1:12" ht="15.75">
      <c r="A47" s="104" t="s">
        <v>679</v>
      </c>
      <c r="B47" s="105">
        <f>SUM(B49:B50)</f>
        <v>16486</v>
      </c>
      <c r="C47" s="105">
        <f>SUM(C49:C50)</f>
        <v>12845</v>
      </c>
      <c r="D47" s="105">
        <f>SUM(D49:D50)</f>
        <v>12834</v>
      </c>
      <c r="E47" s="105">
        <f>SUM(E49:E50)</f>
        <v>16497</v>
      </c>
      <c r="F47" s="105">
        <f>SUM(F49:F50)</f>
        <v>6095697</v>
      </c>
      <c r="G47" s="105">
        <v>478.20118435405954</v>
      </c>
    </row>
    <row r="48" spans="1:12" ht="5.25" customHeight="1">
      <c r="A48" s="109"/>
      <c r="B48" s="110"/>
      <c r="C48" s="110"/>
      <c r="D48" s="110"/>
      <c r="E48" s="110"/>
      <c r="F48" s="110"/>
      <c r="G48" s="110"/>
    </row>
    <row r="49" spans="1:7">
      <c r="A49" s="106" t="s">
        <v>737</v>
      </c>
      <c r="B49" s="107">
        <v>4979</v>
      </c>
      <c r="C49" s="107">
        <v>4810</v>
      </c>
      <c r="D49" s="107">
        <v>4688</v>
      </c>
      <c r="E49" s="107">
        <v>5101</v>
      </c>
      <c r="F49" s="107">
        <v>1863662</v>
      </c>
      <c r="G49" s="107">
        <v>373.29564846416383</v>
      </c>
    </row>
    <row r="50" spans="1:7">
      <c r="A50" s="106" t="s">
        <v>738</v>
      </c>
      <c r="B50" s="107">
        <v>11507</v>
      </c>
      <c r="C50" s="107">
        <v>8035</v>
      </c>
      <c r="D50" s="107">
        <v>8146</v>
      </c>
      <c r="E50" s="107">
        <v>11396</v>
      </c>
      <c r="F50" s="107">
        <v>4232035</v>
      </c>
      <c r="G50" s="107">
        <v>538.57402406088875</v>
      </c>
    </row>
    <row r="51" spans="1:7">
      <c r="A51" s="45"/>
      <c r="B51" s="45"/>
      <c r="C51" s="45"/>
      <c r="D51" s="45"/>
      <c r="E51" s="45"/>
      <c r="F51" s="45"/>
      <c r="G51" s="45"/>
    </row>
    <row r="52" spans="1:7">
      <c r="A52" s="41" t="s">
        <v>693</v>
      </c>
    </row>
    <row r="53" spans="1:7">
      <c r="A53" s="41"/>
    </row>
    <row r="54" spans="1:7">
      <c r="A54" s="58" t="s">
        <v>664</v>
      </c>
    </row>
    <row r="55" spans="1:7">
      <c r="A55" s="112" t="s">
        <v>759</v>
      </c>
    </row>
    <row r="56" spans="1:7">
      <c r="A56" s="112" t="s">
        <v>760</v>
      </c>
    </row>
    <row r="57" spans="1:7">
      <c r="A57" s="112" t="s">
        <v>761</v>
      </c>
    </row>
    <row r="58" spans="1:7">
      <c r="A58" s="113" t="s">
        <v>762</v>
      </c>
    </row>
    <row r="59" spans="1:7">
      <c r="A59" s="113" t="s">
        <v>763</v>
      </c>
    </row>
    <row r="60" spans="1:7">
      <c r="A60" s="113" t="s">
        <v>764</v>
      </c>
    </row>
  </sheetData>
  <sheetProtection algorithmName="SHA-512" hashValue="dBAI4wfshdAsSInrA89MbeOpl7xN3aM/dsTvLRcIY/Ji3AgMsXaGTyd8TAVtkqVAgvYb+dTlXw7M/h5gMqzKYQ==" saltValue="CqtIXQSrL1ucH5zXnLHd2w==" spinCount="100000" sheet="1" objects="1" scenarios="1"/>
  <mergeCells count="3">
    <mergeCell ref="A16:E16"/>
    <mergeCell ref="A33:E33"/>
    <mergeCell ref="A45:E45"/>
  </mergeCells>
  <pageMargins left="0.70866141732283472" right="0.70866141732283472" top="0.78740157480314965" bottom="0.78740157480314965" header="0.31496062992125984" footer="0.31496062992125984"/>
  <pageSetup paperSize="9" scale="76" orientation="portrait"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42"/>
  <sheetViews>
    <sheetView zoomScaleNormal="100" workbookViewId="0"/>
  </sheetViews>
  <sheetFormatPr baseColWidth="10" defaultColWidth="9.140625" defaultRowHeight="12.75"/>
  <cols>
    <col min="1" max="1" width="13" style="114" customWidth="1"/>
    <col min="2" max="2" width="20.85546875" style="114" customWidth="1"/>
    <col min="3" max="5" width="12.7109375" style="115" customWidth="1"/>
    <col min="6" max="6" width="12.28515625" style="115" customWidth="1"/>
    <col min="7" max="9" width="10" style="114" customWidth="1"/>
    <col min="10" max="16384" width="9.140625" style="114"/>
  </cols>
  <sheetData>
    <row r="1" spans="1:9" ht="15.75">
      <c r="A1" s="5" t="s">
        <v>765</v>
      </c>
      <c r="I1" s="6"/>
    </row>
    <row r="2" spans="1:9" s="116" customFormat="1" ht="18.75">
      <c r="A2" s="43" t="s">
        <v>742</v>
      </c>
      <c r="B2" s="2"/>
      <c r="C2" s="33"/>
      <c r="D2" s="33"/>
      <c r="E2" s="33"/>
      <c r="F2" s="33"/>
      <c r="G2" s="32"/>
      <c r="H2" s="33"/>
      <c r="I2" s="33"/>
    </row>
    <row r="3" spans="1:9" s="118" customFormat="1" ht="18.75">
      <c r="A3" s="43" t="s">
        <v>766</v>
      </c>
      <c r="B3" s="117"/>
      <c r="C3" s="33"/>
      <c r="D3" s="33"/>
      <c r="E3" s="33"/>
      <c r="F3" s="33"/>
      <c r="G3" s="32"/>
      <c r="H3" s="33"/>
      <c r="I3" s="33"/>
    </row>
    <row r="4" spans="1:9" s="56" customFormat="1" ht="45">
      <c r="A4" s="45"/>
      <c r="B4" s="45"/>
      <c r="C4" s="45">
        <v>2016</v>
      </c>
      <c r="D4" s="45">
        <v>2017</v>
      </c>
      <c r="E4" s="45">
        <v>2018</v>
      </c>
      <c r="F4" s="45" t="s">
        <v>767</v>
      </c>
      <c r="G4" s="45" t="s">
        <v>768</v>
      </c>
      <c r="H4" s="45" t="s">
        <v>769</v>
      </c>
      <c r="I4" s="45" t="s">
        <v>770</v>
      </c>
    </row>
    <row r="5" spans="1:9" ht="15">
      <c r="A5" s="48" t="s">
        <v>771</v>
      </c>
      <c r="B5" s="48"/>
      <c r="C5" s="119"/>
      <c r="D5" s="119"/>
      <c r="E5" s="119"/>
      <c r="F5" s="120"/>
      <c r="G5" s="119"/>
      <c r="H5" s="119"/>
      <c r="I5" s="119"/>
    </row>
    <row r="6" spans="1:9">
      <c r="A6" s="121"/>
      <c r="B6" s="121"/>
      <c r="C6" s="119"/>
      <c r="D6" s="119"/>
      <c r="E6" s="119"/>
      <c r="F6" s="120"/>
      <c r="G6" s="119"/>
      <c r="H6" s="119"/>
      <c r="I6" s="119"/>
    </row>
    <row r="7" spans="1:9" ht="15">
      <c r="A7" s="104" t="s">
        <v>679</v>
      </c>
      <c r="B7" s="104"/>
      <c r="C7" s="105">
        <v>11003</v>
      </c>
      <c r="D7" s="105">
        <v>12217</v>
      </c>
      <c r="E7" s="105">
        <f>SUM(E9:E11)</f>
        <v>12845</v>
      </c>
      <c r="F7" s="105">
        <f>E7-D7</f>
        <v>628</v>
      </c>
      <c r="G7" s="105">
        <f t="shared" ref="G7:I7" si="0">C7/C$7*100</f>
        <v>100</v>
      </c>
      <c r="H7" s="105">
        <f t="shared" si="0"/>
        <v>100</v>
      </c>
      <c r="I7" s="122">
        <f t="shared" si="0"/>
        <v>100</v>
      </c>
    </row>
    <row r="8" spans="1:9">
      <c r="A8" s="106"/>
      <c r="B8" s="106"/>
      <c r="C8" s="107"/>
      <c r="D8" s="107"/>
      <c r="E8" s="107"/>
      <c r="F8" s="107"/>
      <c r="G8" s="107"/>
      <c r="H8" s="107"/>
      <c r="I8" s="123"/>
    </row>
    <row r="9" spans="1:9">
      <c r="A9" s="124" t="s">
        <v>772</v>
      </c>
      <c r="B9" s="106"/>
      <c r="C9" s="107">
        <v>4967</v>
      </c>
      <c r="D9" s="107">
        <v>6162</v>
      </c>
      <c r="E9" s="107">
        <v>6359</v>
      </c>
      <c r="F9" s="107">
        <f t="shared" ref="F9:F11" si="1">E9-D9</f>
        <v>197</v>
      </c>
      <c r="G9" s="125">
        <f t="shared" ref="G9:I11" si="2">C9/C$7*100</f>
        <v>45.142233936199219</v>
      </c>
      <c r="H9" s="125">
        <f t="shared" si="2"/>
        <v>50.437914381599413</v>
      </c>
      <c r="I9" s="123">
        <f t="shared" si="2"/>
        <v>49.505644219540677</v>
      </c>
    </row>
    <row r="10" spans="1:9">
      <c r="A10" s="124" t="s">
        <v>773</v>
      </c>
      <c r="B10" s="106"/>
      <c r="C10" s="107">
        <v>5807</v>
      </c>
      <c r="D10" s="107">
        <v>5855</v>
      </c>
      <c r="E10" s="107">
        <v>6315</v>
      </c>
      <c r="F10" s="107">
        <f t="shared" si="1"/>
        <v>460</v>
      </c>
      <c r="G10" s="125">
        <f t="shared" si="2"/>
        <v>52.776515495773879</v>
      </c>
      <c r="H10" s="125">
        <f t="shared" si="2"/>
        <v>47.925022509617747</v>
      </c>
      <c r="I10" s="123">
        <f t="shared" si="2"/>
        <v>49.163098481899567</v>
      </c>
    </row>
    <row r="11" spans="1:9">
      <c r="A11" s="124" t="s">
        <v>774</v>
      </c>
      <c r="B11" s="106"/>
      <c r="C11" s="107">
        <v>229</v>
      </c>
      <c r="D11" s="107">
        <v>200</v>
      </c>
      <c r="E11" s="107">
        <v>171</v>
      </c>
      <c r="F11" s="107">
        <f t="shared" si="1"/>
        <v>-29</v>
      </c>
      <c r="G11" s="125">
        <f t="shared" si="2"/>
        <v>2.0812505680269018</v>
      </c>
      <c r="H11" s="125">
        <f t="shared" si="2"/>
        <v>1.6370631087828436</v>
      </c>
      <c r="I11" s="123">
        <f t="shared" si="2"/>
        <v>1.3312572985597508</v>
      </c>
    </row>
    <row r="12" spans="1:9">
      <c r="A12" s="126"/>
      <c r="B12" s="126"/>
      <c r="C12" s="126"/>
      <c r="D12" s="126"/>
      <c r="E12" s="126"/>
      <c r="F12" s="126"/>
      <c r="G12" s="126"/>
      <c r="H12" s="126"/>
      <c r="I12" s="127"/>
    </row>
    <row r="13" spans="1:9" ht="15">
      <c r="A13" s="128" t="s">
        <v>775</v>
      </c>
      <c r="B13" s="101"/>
      <c r="C13" s="129"/>
      <c r="D13" s="129"/>
      <c r="E13" s="129"/>
      <c r="F13" s="130"/>
      <c r="G13" s="129"/>
      <c r="H13" s="129"/>
      <c r="I13" s="131"/>
    </row>
    <row r="14" spans="1:9">
      <c r="A14" s="132"/>
      <c r="B14" s="102"/>
      <c r="C14" s="129"/>
      <c r="D14" s="129"/>
      <c r="E14" s="129"/>
      <c r="F14" s="130"/>
      <c r="G14" s="129"/>
      <c r="H14" s="129"/>
      <c r="I14" s="131"/>
    </row>
    <row r="15" spans="1:9" ht="15">
      <c r="A15" s="104" t="s">
        <v>679</v>
      </c>
      <c r="B15" s="108"/>
      <c r="C15" s="105">
        <v>16700</v>
      </c>
      <c r="D15" s="105">
        <v>16581</v>
      </c>
      <c r="E15" s="105">
        <f>SUM(E17:E19)</f>
        <v>16497</v>
      </c>
      <c r="F15" s="105">
        <f>E15-D15</f>
        <v>-84</v>
      </c>
      <c r="G15" s="105">
        <f t="shared" ref="G15:I15" si="3">C15/C$15*100</f>
        <v>100</v>
      </c>
      <c r="H15" s="105">
        <f t="shared" si="3"/>
        <v>100</v>
      </c>
      <c r="I15" s="122">
        <f t="shared" si="3"/>
        <v>100</v>
      </c>
    </row>
    <row r="16" spans="1:9">
      <c r="A16" s="124"/>
      <c r="B16" s="106"/>
      <c r="C16" s="107"/>
      <c r="D16" s="107"/>
      <c r="E16" s="107"/>
      <c r="F16" s="107"/>
      <c r="G16" s="107"/>
      <c r="H16" s="107"/>
      <c r="I16" s="123"/>
    </row>
    <row r="17" spans="1:9">
      <c r="A17" s="124" t="s">
        <v>772</v>
      </c>
      <c r="B17" s="106"/>
      <c r="C17" s="107">
        <v>5391</v>
      </c>
      <c r="D17" s="107">
        <v>5347</v>
      </c>
      <c r="E17" s="107">
        <v>5311</v>
      </c>
      <c r="F17" s="107">
        <f t="shared" ref="F17:F19" si="4">E17-D17</f>
        <v>-36</v>
      </c>
      <c r="G17" s="125">
        <f t="shared" ref="G17:I19" si="5">C17/C$15*100</f>
        <v>32.281437125748504</v>
      </c>
      <c r="H17" s="125">
        <f t="shared" si="5"/>
        <v>32.247753452747119</v>
      </c>
      <c r="I17" s="123">
        <f t="shared" si="5"/>
        <v>32.193732193732195</v>
      </c>
    </row>
    <row r="18" spans="1:9">
      <c r="A18" s="124" t="s">
        <v>773</v>
      </c>
      <c r="B18" s="106"/>
      <c r="C18" s="107">
        <v>10908</v>
      </c>
      <c r="D18" s="107">
        <v>10828</v>
      </c>
      <c r="E18" s="107">
        <v>10760</v>
      </c>
      <c r="F18" s="107">
        <f t="shared" si="4"/>
        <v>-68</v>
      </c>
      <c r="G18" s="125">
        <f t="shared" si="5"/>
        <v>65.317365269461078</v>
      </c>
      <c r="H18" s="125">
        <f t="shared" si="5"/>
        <v>65.303660816597315</v>
      </c>
      <c r="I18" s="123">
        <f t="shared" si="5"/>
        <v>65.223980117597137</v>
      </c>
    </row>
    <row r="19" spans="1:9">
      <c r="A19" s="124" t="s">
        <v>774</v>
      </c>
      <c r="B19" s="106"/>
      <c r="C19" s="107">
        <v>401</v>
      </c>
      <c r="D19" s="107">
        <v>406</v>
      </c>
      <c r="E19" s="107">
        <v>426</v>
      </c>
      <c r="F19" s="107">
        <f t="shared" si="4"/>
        <v>20</v>
      </c>
      <c r="G19" s="125">
        <f t="shared" si="5"/>
        <v>2.4011976047904193</v>
      </c>
      <c r="H19" s="125">
        <f t="shared" si="5"/>
        <v>2.4485857306555698</v>
      </c>
      <c r="I19" s="123">
        <f t="shared" si="5"/>
        <v>2.5822876886706676</v>
      </c>
    </row>
    <row r="20" spans="1:9">
      <c r="A20" s="126"/>
      <c r="B20" s="126"/>
      <c r="C20" s="126"/>
      <c r="D20" s="126"/>
      <c r="E20" s="126"/>
      <c r="F20" s="126"/>
      <c r="G20" s="126"/>
      <c r="H20" s="107"/>
      <c r="I20" s="123"/>
    </row>
    <row r="21" spans="1:9" ht="15">
      <c r="A21" s="133" t="s">
        <v>776</v>
      </c>
      <c r="B21" s="101"/>
      <c r="C21" s="129"/>
      <c r="D21" s="129"/>
      <c r="E21" s="129"/>
      <c r="F21" s="130"/>
      <c r="G21" s="129"/>
      <c r="H21" s="129"/>
      <c r="I21" s="131"/>
    </row>
    <row r="22" spans="1:9">
      <c r="A22" s="132"/>
      <c r="B22" s="102"/>
      <c r="C22" s="129"/>
      <c r="D22" s="129"/>
      <c r="E22" s="129"/>
      <c r="F22" s="130"/>
      <c r="G22" s="129"/>
      <c r="H22" s="129"/>
      <c r="I22" s="131"/>
    </row>
    <row r="23" spans="1:9" ht="15">
      <c r="A23" s="104" t="s">
        <v>679</v>
      </c>
      <c r="B23" s="104"/>
      <c r="C23" s="105">
        <v>6096961</v>
      </c>
      <c r="D23" s="105">
        <v>6122215</v>
      </c>
      <c r="E23" s="105">
        <f>SUM(E25:E27)</f>
        <v>6095697</v>
      </c>
      <c r="F23" s="105">
        <f>E23-D23</f>
        <v>-26518</v>
      </c>
      <c r="G23" s="105">
        <f t="shared" ref="G23:I23" si="6">C23/C$23*100</f>
        <v>100</v>
      </c>
      <c r="H23" s="105">
        <f t="shared" si="6"/>
        <v>100</v>
      </c>
      <c r="I23" s="122">
        <f t="shared" si="6"/>
        <v>100</v>
      </c>
    </row>
    <row r="24" spans="1:9">
      <c r="A24" s="124"/>
      <c r="B24" s="106"/>
      <c r="C24" s="107"/>
      <c r="D24" s="107"/>
      <c r="E24" s="107"/>
      <c r="F24" s="107"/>
      <c r="G24" s="107"/>
      <c r="H24" s="107"/>
      <c r="I24" s="123"/>
    </row>
    <row r="25" spans="1:9">
      <c r="A25" s="124" t="s">
        <v>772</v>
      </c>
      <c r="B25" s="106"/>
      <c r="C25" s="107">
        <v>1968493</v>
      </c>
      <c r="D25" s="107">
        <v>1980790</v>
      </c>
      <c r="E25" s="107">
        <v>1981976</v>
      </c>
      <c r="F25" s="107">
        <f t="shared" ref="F25:F27" si="7">E25-D25</f>
        <v>1186</v>
      </c>
      <c r="G25" s="125">
        <v>29.5</v>
      </c>
      <c r="H25" s="125">
        <f t="shared" ref="H25:I27" si="8">D25/D$23*100</f>
        <v>32.354139800709383</v>
      </c>
      <c r="I25" s="123">
        <f t="shared" si="8"/>
        <v>32.514345775388769</v>
      </c>
    </row>
    <row r="26" spans="1:9">
      <c r="A26" s="124" t="s">
        <v>773</v>
      </c>
      <c r="B26" s="106"/>
      <c r="C26" s="107">
        <v>3984115</v>
      </c>
      <c r="D26" s="107">
        <v>3990736</v>
      </c>
      <c r="E26" s="107">
        <v>3956295</v>
      </c>
      <c r="F26" s="107">
        <f t="shared" si="7"/>
        <v>-34441</v>
      </c>
      <c r="G26" s="125">
        <v>67.5</v>
      </c>
      <c r="H26" s="125">
        <f t="shared" si="8"/>
        <v>65.184512468118157</v>
      </c>
      <c r="I26" s="123">
        <f t="shared" si="8"/>
        <v>64.903078351827531</v>
      </c>
    </row>
    <row r="27" spans="1:9">
      <c r="A27" s="124" t="s">
        <v>774</v>
      </c>
      <c r="B27" s="106"/>
      <c r="C27" s="107">
        <v>144353</v>
      </c>
      <c r="D27" s="107">
        <v>150689</v>
      </c>
      <c r="E27" s="107">
        <v>157426</v>
      </c>
      <c r="F27" s="107">
        <f t="shared" si="7"/>
        <v>6737</v>
      </c>
      <c r="G27" s="125">
        <f t="shared" ref="G27" si="9">C27/C$23*100</f>
        <v>2.3676221645505033</v>
      </c>
      <c r="H27" s="125">
        <f t="shared" si="8"/>
        <v>2.4613477311724594</v>
      </c>
      <c r="I27" s="123">
        <f t="shared" si="8"/>
        <v>2.5825758727837029</v>
      </c>
    </row>
    <row r="28" spans="1:9">
      <c r="A28" s="126"/>
      <c r="B28" s="126"/>
      <c r="C28" s="126"/>
      <c r="D28" s="126"/>
      <c r="E28" s="126"/>
      <c r="F28" s="126"/>
      <c r="G28" s="126"/>
      <c r="H28" s="126"/>
      <c r="I28" s="127"/>
    </row>
    <row r="29" spans="1:9" ht="15">
      <c r="A29" s="133" t="s">
        <v>777</v>
      </c>
      <c r="B29" s="133"/>
      <c r="C29" s="129"/>
      <c r="D29" s="129"/>
      <c r="E29" s="129"/>
      <c r="F29" s="130"/>
      <c r="G29" s="126"/>
      <c r="H29" s="129"/>
      <c r="I29" s="131"/>
    </row>
    <row r="30" spans="1:9">
      <c r="A30" s="132"/>
      <c r="B30" s="102"/>
      <c r="C30" s="129"/>
      <c r="D30" s="129"/>
      <c r="E30" s="129"/>
      <c r="F30" s="130"/>
      <c r="G30" s="135" t="s">
        <v>778</v>
      </c>
      <c r="H30" s="129"/>
      <c r="I30" s="131"/>
    </row>
    <row r="31" spans="1:9" ht="15">
      <c r="A31" s="104" t="s">
        <v>679</v>
      </c>
      <c r="B31" s="104"/>
      <c r="C31" s="105">
        <v>550.48809302325583</v>
      </c>
      <c r="D31" s="105">
        <v>494.02112676056339</v>
      </c>
      <c r="E31" s="105">
        <v>478.20118435405954</v>
      </c>
      <c r="F31" s="105">
        <f>E31-D31</f>
        <v>-15.819942406503856</v>
      </c>
      <c r="G31" s="105">
        <f>C31/C$31*100</f>
        <v>100</v>
      </c>
      <c r="H31" s="105">
        <f>D31/D$31*100</f>
        <v>100</v>
      </c>
      <c r="I31" s="122">
        <f>E31/E$31*100</f>
        <v>100</v>
      </c>
    </row>
    <row r="32" spans="1:9">
      <c r="A32" s="124"/>
      <c r="B32" s="106"/>
      <c r="C32" s="107"/>
      <c r="D32" s="107"/>
      <c r="E32" s="107"/>
      <c r="F32" s="107"/>
      <c r="G32" s="107"/>
      <c r="H32" s="107"/>
      <c r="I32" s="123"/>
    </row>
    <row r="33" spans="1:9">
      <c r="A33" s="124" t="s">
        <v>772</v>
      </c>
      <c r="B33" s="106"/>
      <c r="C33" s="107">
        <v>382.21096003296253</v>
      </c>
      <c r="D33" s="107">
        <v>319.21876009041006</v>
      </c>
      <c r="E33" s="107">
        <v>295.55683767347574</v>
      </c>
      <c r="F33" s="107">
        <f t="shared" ref="F33:F35" si="10">E33-D33</f>
        <v>-23.661922416934317</v>
      </c>
      <c r="G33" s="125">
        <f t="shared" ref="G33:I35" si="11">C33/C$31*100</f>
        <v>69.431285594912168</v>
      </c>
      <c r="H33" s="125">
        <f t="shared" si="11"/>
        <v>64.616418772131865</v>
      </c>
      <c r="I33" s="123">
        <f t="shared" si="11"/>
        <v>61.805961035564025</v>
      </c>
    </row>
    <row r="34" spans="1:9">
      <c r="A34" s="124" t="s">
        <v>773</v>
      </c>
      <c r="B34" s="106"/>
      <c r="C34" s="107">
        <v>696.13077869572862</v>
      </c>
      <c r="D34" s="107">
        <v>677.3758147512865</v>
      </c>
      <c r="E34" s="107">
        <v>657.49624660597351</v>
      </c>
      <c r="F34" s="107">
        <f t="shared" si="10"/>
        <v>-19.879568145312987</v>
      </c>
      <c r="G34" s="125">
        <f t="shared" si="11"/>
        <v>126.45700924657784</v>
      </c>
      <c r="H34" s="125">
        <f t="shared" si="11"/>
        <v>137.1147463253306</v>
      </c>
      <c r="I34" s="123">
        <f t="shared" si="11"/>
        <v>137.49364663203428</v>
      </c>
    </row>
    <row r="35" spans="1:9">
      <c r="A35" s="124" t="s">
        <v>774</v>
      </c>
      <c r="B35" s="106"/>
      <c r="C35" s="107">
        <v>493.75362318840581</v>
      </c>
      <c r="D35" s="107">
        <v>567.25531914893622</v>
      </c>
      <c r="E35" s="107">
        <v>782.77499999999998</v>
      </c>
      <c r="F35" s="107">
        <f t="shared" si="10"/>
        <v>215.51968085106375</v>
      </c>
      <c r="G35" s="125">
        <f t="shared" si="11"/>
        <v>89.693788012149938</v>
      </c>
      <c r="H35" s="125">
        <f t="shared" si="11"/>
        <v>114.82410132307301</v>
      </c>
      <c r="I35" s="123">
        <f t="shared" si="11"/>
        <v>163.69156447350713</v>
      </c>
    </row>
    <row r="36" spans="1:9" ht="15">
      <c r="A36" s="45"/>
      <c r="B36" s="45"/>
      <c r="C36" s="45"/>
      <c r="D36" s="45"/>
      <c r="E36" s="45"/>
      <c r="F36" s="45"/>
      <c r="G36" s="45"/>
      <c r="H36" s="45"/>
      <c r="I36" s="45"/>
    </row>
    <row r="37" spans="1:9">
      <c r="A37" s="41" t="s">
        <v>693</v>
      </c>
      <c r="B37" s="41"/>
      <c r="C37" s="136"/>
      <c r="D37" s="136"/>
      <c r="E37" s="136"/>
      <c r="F37" s="136"/>
      <c r="G37" s="136"/>
      <c r="H37" s="136"/>
      <c r="I37" s="30"/>
    </row>
    <row r="38" spans="1:9">
      <c r="A38" s="41"/>
      <c r="B38" s="41"/>
      <c r="C38" s="136"/>
      <c r="D38" s="136"/>
      <c r="E38" s="136"/>
      <c r="F38" s="136"/>
      <c r="G38" s="136"/>
      <c r="H38" s="136"/>
      <c r="I38" s="30"/>
    </row>
    <row r="39" spans="1:9">
      <c r="A39" s="41" t="s">
        <v>664</v>
      </c>
      <c r="B39" s="41"/>
      <c r="C39" s="136"/>
      <c r="D39" s="136"/>
      <c r="E39" s="136"/>
      <c r="F39" s="136"/>
      <c r="G39" s="136"/>
      <c r="H39" s="136"/>
      <c r="I39" s="30"/>
    </row>
    <row r="40" spans="1:9">
      <c r="A40" s="112" t="s">
        <v>761</v>
      </c>
      <c r="B40" s="41"/>
      <c r="C40" s="136"/>
      <c r="D40" s="136"/>
      <c r="E40" s="136"/>
      <c r="F40" s="136"/>
      <c r="G40" s="136"/>
      <c r="H40" s="136"/>
      <c r="I40" s="30"/>
    </row>
    <row r="41" spans="1:9">
      <c r="A41" s="60"/>
      <c r="B41" s="60"/>
    </row>
    <row r="42" spans="1:9">
      <c r="A42" s="557"/>
      <c r="B42" s="557"/>
      <c r="C42" s="557"/>
      <c r="D42" s="557"/>
      <c r="E42" s="557"/>
      <c r="F42" s="557"/>
      <c r="G42" s="557"/>
      <c r="H42" s="557"/>
      <c r="I42" s="557"/>
    </row>
  </sheetData>
  <sheetProtection algorithmName="SHA-512" hashValue="a3cdQN5L03A3N8mOSjFcqJc6n9HBjB3XYv8NPzbxW/Fqc0KeFc3E+8vv6BE9vnf9Bh2re/I8RnKevhdhMiDn3g==" saltValue="k9U6BCdiZcH+JxGeFhSl6w==" spinCount="100000" sheet="1" objects="1" scenarios="1"/>
  <mergeCells count="1">
    <mergeCell ref="A42:I42"/>
  </mergeCells>
  <pageMargins left="0.70866141732283472" right="0.70866141732283472" top="0.78740157480314965" bottom="0.78740157480314965" header="0.31496062992125984" footer="0.31496062992125984"/>
  <pageSetup paperSize="9" scale="76" orientation="portrait" verticalDpi="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9"/>
  <sheetViews>
    <sheetView workbookViewId="0"/>
  </sheetViews>
  <sheetFormatPr baseColWidth="10" defaultRowHeight="15"/>
  <cols>
    <col min="1" max="1" width="33.42578125" style="99" customWidth="1"/>
    <col min="2" max="2" width="9.42578125" style="98" customWidth="1"/>
    <col min="3" max="6" width="9.140625" style="98" customWidth="1"/>
    <col min="7" max="7" width="10" style="98" customWidth="1"/>
    <col min="8" max="8" width="13.42578125" style="98" customWidth="1"/>
    <col min="10" max="10" width="11.5703125" bestFit="1" customWidth="1"/>
    <col min="11" max="14" width="11.85546875" bestFit="1" customWidth="1"/>
    <col min="15" max="16" width="12" bestFit="1" customWidth="1"/>
    <col min="17" max="18" width="11.85546875" bestFit="1" customWidth="1"/>
    <col min="19" max="19" width="11.5703125" style="99" bestFit="1" customWidth="1"/>
    <col min="20" max="20" width="11.85546875" style="99" bestFit="1" customWidth="1"/>
    <col min="21" max="16384" width="11.42578125" style="99"/>
  </cols>
  <sheetData>
    <row r="1" spans="1:18" ht="15" customHeight="1">
      <c r="A1" s="137" t="s">
        <v>779</v>
      </c>
    </row>
    <row r="2" spans="1:18" ht="15" customHeight="1">
      <c r="A2" s="2" t="s">
        <v>742</v>
      </c>
      <c r="B2" s="138"/>
      <c r="C2" s="138"/>
      <c r="D2" s="138"/>
      <c r="E2" s="138"/>
      <c r="H2" s="139"/>
    </row>
    <row r="3" spans="1:18" ht="19.5" customHeight="1">
      <c r="A3" s="2" t="s">
        <v>780</v>
      </c>
      <c r="B3" s="117"/>
      <c r="C3" s="117"/>
      <c r="D3" s="117"/>
      <c r="E3" s="117"/>
      <c r="H3" s="139"/>
    </row>
    <row r="4" spans="1:18" s="100" customFormat="1" ht="46.5">
      <c r="A4" s="45"/>
      <c r="B4" s="45" t="s">
        <v>781</v>
      </c>
      <c r="C4" s="45" t="s">
        <v>782</v>
      </c>
      <c r="D4" s="45" t="s">
        <v>783</v>
      </c>
      <c r="E4" s="45" t="s">
        <v>784</v>
      </c>
      <c r="F4" s="45" t="s">
        <v>785</v>
      </c>
      <c r="G4" s="45" t="s">
        <v>786</v>
      </c>
      <c r="H4" s="45" t="s">
        <v>787</v>
      </c>
      <c r="I4"/>
      <c r="J4"/>
      <c r="K4"/>
      <c r="L4"/>
      <c r="M4"/>
      <c r="N4"/>
      <c r="O4"/>
      <c r="P4"/>
      <c r="Q4"/>
      <c r="R4"/>
    </row>
    <row r="5" spans="1:18">
      <c r="A5" s="101" t="s">
        <v>750</v>
      </c>
      <c r="B5" s="140"/>
      <c r="C5" s="140"/>
      <c r="D5" s="140"/>
      <c r="E5" s="140"/>
      <c r="F5" s="141"/>
      <c r="G5" s="141"/>
      <c r="H5" s="103"/>
    </row>
    <row r="6" spans="1:18" ht="5.25" customHeight="1">
      <c r="A6" s="101"/>
      <c r="B6" s="140"/>
      <c r="C6" s="140"/>
      <c r="D6" s="140"/>
      <c r="E6" s="140"/>
      <c r="F6" s="141"/>
      <c r="G6" s="141"/>
      <c r="H6" s="103"/>
    </row>
    <row r="7" spans="1:18" ht="15.75">
      <c r="A7" s="142" t="s">
        <v>679</v>
      </c>
      <c r="B7" s="143">
        <f t="shared" ref="B7:G7" si="0">SUM(B9:B14)</f>
        <v>484</v>
      </c>
      <c r="C7" s="143">
        <f t="shared" si="0"/>
        <v>2610</v>
      </c>
      <c r="D7" s="143">
        <f t="shared" si="0"/>
        <v>3554</v>
      </c>
      <c r="E7" s="143">
        <f t="shared" si="0"/>
        <v>3598</v>
      </c>
      <c r="F7" s="143">
        <f t="shared" si="0"/>
        <v>353</v>
      </c>
      <c r="G7" s="143">
        <f t="shared" si="0"/>
        <v>2246</v>
      </c>
      <c r="H7" s="143">
        <f>SUM(A7:G7)</f>
        <v>12845</v>
      </c>
    </row>
    <row r="8" spans="1:18" ht="5.25" customHeight="1">
      <c r="A8" s="109"/>
      <c r="B8" s="144"/>
      <c r="C8" s="144"/>
      <c r="D8" s="144"/>
      <c r="E8" s="144"/>
      <c r="F8" s="144"/>
      <c r="G8" s="144"/>
      <c r="H8" s="144"/>
    </row>
    <row r="9" spans="1:18">
      <c r="A9" s="109" t="s">
        <v>716</v>
      </c>
      <c r="B9" s="144">
        <v>41</v>
      </c>
      <c r="C9" s="144">
        <v>212</v>
      </c>
      <c r="D9" s="144">
        <v>719</v>
      </c>
      <c r="E9" s="144">
        <v>1949</v>
      </c>
      <c r="F9" s="144">
        <v>180</v>
      </c>
      <c r="G9" s="144">
        <v>1502</v>
      </c>
      <c r="H9" s="144">
        <v>4603</v>
      </c>
    </row>
    <row r="10" spans="1:18">
      <c r="A10" s="109" t="s">
        <v>717</v>
      </c>
      <c r="B10" s="144">
        <v>53</v>
      </c>
      <c r="C10" s="144">
        <v>376</v>
      </c>
      <c r="D10" s="144">
        <v>688</v>
      </c>
      <c r="E10" s="144">
        <v>497</v>
      </c>
      <c r="F10" s="144">
        <v>57</v>
      </c>
      <c r="G10" s="144">
        <v>85</v>
      </c>
      <c r="H10" s="144">
        <v>1756</v>
      </c>
    </row>
    <row r="11" spans="1:18">
      <c r="A11" s="109" t="s">
        <v>752</v>
      </c>
      <c r="B11" s="144">
        <v>213</v>
      </c>
      <c r="C11" s="144">
        <v>1155</v>
      </c>
      <c r="D11" s="144">
        <v>1084</v>
      </c>
      <c r="E11" s="144">
        <v>466</v>
      </c>
      <c r="F11" s="144">
        <v>48</v>
      </c>
      <c r="G11" s="144">
        <v>466</v>
      </c>
      <c r="H11" s="144">
        <v>3432</v>
      </c>
    </row>
    <row r="12" spans="1:18">
      <c r="A12" s="109" t="s">
        <v>788</v>
      </c>
      <c r="B12" s="144">
        <v>172</v>
      </c>
      <c r="C12" s="144">
        <v>840</v>
      </c>
      <c r="D12" s="144">
        <v>1002</v>
      </c>
      <c r="E12" s="144">
        <v>619</v>
      </c>
      <c r="F12" s="144">
        <v>61</v>
      </c>
      <c r="G12" s="144">
        <v>189</v>
      </c>
      <c r="H12" s="144">
        <v>2883</v>
      </c>
    </row>
    <row r="13" spans="1:18">
      <c r="A13" s="109" t="s">
        <v>720</v>
      </c>
      <c r="B13" s="144">
        <v>2</v>
      </c>
      <c r="C13" s="144">
        <v>5</v>
      </c>
      <c r="D13" s="144">
        <v>22</v>
      </c>
      <c r="E13" s="144">
        <v>20</v>
      </c>
      <c r="F13" s="144">
        <v>1</v>
      </c>
      <c r="G13" s="144">
        <v>4</v>
      </c>
      <c r="H13" s="144">
        <v>54</v>
      </c>
    </row>
    <row r="14" spans="1:18">
      <c r="A14" s="109" t="s">
        <v>754</v>
      </c>
      <c r="B14" s="144">
        <v>3</v>
      </c>
      <c r="C14" s="144">
        <v>22</v>
      </c>
      <c r="D14" s="144">
        <v>39</v>
      </c>
      <c r="E14" s="144">
        <v>47</v>
      </c>
      <c r="F14" s="144">
        <v>6</v>
      </c>
      <c r="G14" s="144">
        <v>0</v>
      </c>
      <c r="H14" s="144">
        <v>117</v>
      </c>
    </row>
    <row r="15" spans="1:18">
      <c r="A15" s="109"/>
      <c r="B15" s="110"/>
      <c r="C15" s="110"/>
      <c r="D15" s="110"/>
      <c r="E15" s="110"/>
      <c r="F15" s="110"/>
      <c r="G15" s="110"/>
      <c r="H15" s="110"/>
    </row>
    <row r="16" spans="1:18">
      <c r="A16" s="556" t="s">
        <v>755</v>
      </c>
      <c r="B16" s="556"/>
      <c r="C16" s="556"/>
      <c r="D16" s="556"/>
      <c r="E16" s="556"/>
      <c r="F16" s="141"/>
      <c r="G16" s="141"/>
      <c r="H16" s="103"/>
    </row>
    <row r="17" spans="1:24" ht="5.25" customHeight="1">
      <c r="A17" s="104"/>
      <c r="B17" s="104"/>
      <c r="C17" s="104"/>
      <c r="D17" s="104"/>
      <c r="E17" s="104"/>
      <c r="F17" s="141"/>
      <c r="G17" s="141"/>
      <c r="H17" s="103"/>
    </row>
    <row r="18" spans="1:24" ht="15.75">
      <c r="A18" s="142" t="s">
        <v>680</v>
      </c>
      <c r="B18" s="143">
        <f t="shared" ref="B18:H18" si="1">SUM(B20:B31)</f>
        <v>484</v>
      </c>
      <c r="C18" s="143">
        <f t="shared" si="1"/>
        <v>2610</v>
      </c>
      <c r="D18" s="143">
        <f t="shared" si="1"/>
        <v>3554</v>
      </c>
      <c r="E18" s="143">
        <f t="shared" si="1"/>
        <v>3598</v>
      </c>
      <c r="F18" s="143">
        <f t="shared" si="1"/>
        <v>353</v>
      </c>
      <c r="G18" s="143">
        <f t="shared" si="1"/>
        <v>2246</v>
      </c>
      <c r="H18" s="143">
        <f t="shared" si="1"/>
        <v>12845</v>
      </c>
      <c r="S18"/>
      <c r="T18"/>
      <c r="U18"/>
      <c r="V18"/>
      <c r="W18"/>
      <c r="X18"/>
    </row>
    <row r="19" spans="1:24" ht="5.25" customHeight="1">
      <c r="A19" s="109"/>
      <c r="B19" s="144"/>
      <c r="C19" s="144"/>
      <c r="D19" s="144"/>
      <c r="E19" s="144"/>
      <c r="F19" s="144"/>
      <c r="G19" s="144"/>
      <c r="H19" s="144"/>
      <c r="S19"/>
      <c r="T19"/>
      <c r="U19"/>
      <c r="V19"/>
      <c r="W19"/>
      <c r="X19"/>
    </row>
    <row r="20" spans="1:24">
      <c r="A20" s="109" t="s">
        <v>681</v>
      </c>
      <c r="B20" s="144">
        <v>2</v>
      </c>
      <c r="C20" s="144">
        <v>42</v>
      </c>
      <c r="D20" s="144">
        <v>96</v>
      </c>
      <c r="E20" s="144">
        <v>75</v>
      </c>
      <c r="F20" s="144">
        <v>3</v>
      </c>
      <c r="G20" s="144">
        <v>0</v>
      </c>
      <c r="H20" s="144">
        <v>218</v>
      </c>
      <c r="S20"/>
      <c r="T20"/>
      <c r="U20"/>
      <c r="V20"/>
      <c r="W20"/>
      <c r="X20"/>
    </row>
    <row r="21" spans="1:24">
      <c r="A21" s="109" t="s">
        <v>682</v>
      </c>
      <c r="B21" s="144">
        <v>3</v>
      </c>
      <c r="C21" s="144">
        <v>69</v>
      </c>
      <c r="D21" s="144">
        <v>76</v>
      </c>
      <c r="E21" s="144">
        <v>46</v>
      </c>
      <c r="F21" s="144">
        <v>7</v>
      </c>
      <c r="G21" s="144">
        <v>0</v>
      </c>
      <c r="H21" s="144">
        <v>201</v>
      </c>
      <c r="S21"/>
      <c r="T21"/>
      <c r="U21"/>
      <c r="V21"/>
      <c r="W21"/>
      <c r="X21"/>
    </row>
    <row r="22" spans="1:24">
      <c r="A22" s="109" t="s">
        <v>683</v>
      </c>
      <c r="B22" s="144">
        <v>38</v>
      </c>
      <c r="C22" s="144">
        <v>201</v>
      </c>
      <c r="D22" s="144">
        <v>303</v>
      </c>
      <c r="E22" s="144">
        <v>328</v>
      </c>
      <c r="F22" s="144">
        <v>20</v>
      </c>
      <c r="G22" s="144">
        <v>16</v>
      </c>
      <c r="H22" s="144">
        <v>906</v>
      </c>
      <c r="S22"/>
      <c r="T22"/>
      <c r="U22"/>
      <c r="V22"/>
      <c r="W22"/>
      <c r="X22"/>
    </row>
    <row r="23" spans="1:24">
      <c r="A23" s="109" t="s">
        <v>684</v>
      </c>
      <c r="B23" s="144">
        <v>20</v>
      </c>
      <c r="C23" s="144">
        <v>95</v>
      </c>
      <c r="D23" s="144">
        <v>125</v>
      </c>
      <c r="E23" s="144">
        <v>136</v>
      </c>
      <c r="F23" s="144">
        <v>16</v>
      </c>
      <c r="G23" s="144">
        <v>126</v>
      </c>
      <c r="H23" s="144">
        <v>518</v>
      </c>
      <c r="S23"/>
      <c r="T23"/>
      <c r="U23"/>
      <c r="V23"/>
      <c r="W23"/>
      <c r="X23"/>
    </row>
    <row r="24" spans="1:24">
      <c r="A24" s="109" t="s">
        <v>685</v>
      </c>
      <c r="B24" s="144">
        <v>8</v>
      </c>
      <c r="C24" s="144">
        <v>109</v>
      </c>
      <c r="D24" s="144">
        <v>194</v>
      </c>
      <c r="E24" s="144">
        <v>169</v>
      </c>
      <c r="F24" s="144">
        <v>8</v>
      </c>
      <c r="G24" s="144">
        <v>0</v>
      </c>
      <c r="H24" s="144">
        <v>488</v>
      </c>
      <c r="S24"/>
      <c r="T24"/>
      <c r="U24"/>
      <c r="V24"/>
      <c r="W24"/>
      <c r="X24"/>
    </row>
    <row r="25" spans="1:24">
      <c r="A25" s="109" t="s">
        <v>686</v>
      </c>
      <c r="B25" s="144">
        <v>36</v>
      </c>
      <c r="C25" s="144">
        <v>214</v>
      </c>
      <c r="D25" s="144">
        <v>281</v>
      </c>
      <c r="E25" s="144">
        <v>212</v>
      </c>
      <c r="F25" s="144">
        <v>12</v>
      </c>
      <c r="G25" s="144">
        <v>132</v>
      </c>
      <c r="H25" s="144">
        <v>887</v>
      </c>
      <c r="S25"/>
      <c r="T25"/>
      <c r="U25"/>
      <c r="V25"/>
      <c r="W25"/>
      <c r="X25"/>
    </row>
    <row r="26" spans="1:24">
      <c r="A26" s="109" t="s">
        <v>687</v>
      </c>
      <c r="B26" s="144">
        <v>47</v>
      </c>
      <c r="C26" s="144">
        <v>275</v>
      </c>
      <c r="D26" s="144">
        <v>428</v>
      </c>
      <c r="E26" s="144">
        <v>227</v>
      </c>
      <c r="F26" s="144">
        <v>36</v>
      </c>
      <c r="G26" s="144">
        <v>52</v>
      </c>
      <c r="H26" s="144">
        <v>1065</v>
      </c>
      <c r="S26"/>
      <c r="T26"/>
      <c r="U26"/>
      <c r="V26"/>
      <c r="W26"/>
      <c r="X26"/>
    </row>
    <row r="27" spans="1:24">
      <c r="A27" s="109" t="s">
        <v>688</v>
      </c>
      <c r="B27" s="144">
        <v>27</v>
      </c>
      <c r="C27" s="144">
        <v>311</v>
      </c>
      <c r="D27" s="144">
        <v>422</v>
      </c>
      <c r="E27" s="144">
        <v>184</v>
      </c>
      <c r="F27" s="144">
        <v>27</v>
      </c>
      <c r="G27" s="144">
        <v>97</v>
      </c>
      <c r="H27" s="144">
        <v>1068</v>
      </c>
      <c r="S27"/>
      <c r="T27"/>
      <c r="U27"/>
      <c r="V27"/>
      <c r="W27"/>
      <c r="X27"/>
    </row>
    <row r="28" spans="1:24">
      <c r="A28" s="109" t="s">
        <v>689</v>
      </c>
      <c r="B28" s="144">
        <v>7</v>
      </c>
      <c r="C28" s="144">
        <v>93</v>
      </c>
      <c r="D28" s="144">
        <v>150</v>
      </c>
      <c r="E28" s="144">
        <v>125</v>
      </c>
      <c r="F28" s="144">
        <v>16</v>
      </c>
      <c r="G28" s="144">
        <v>68</v>
      </c>
      <c r="H28" s="144">
        <v>459</v>
      </c>
      <c r="S28"/>
      <c r="T28"/>
      <c r="U28"/>
      <c r="V28"/>
      <c r="W28"/>
      <c r="X28"/>
    </row>
    <row r="29" spans="1:24">
      <c r="A29" s="109" t="s">
        <v>690</v>
      </c>
      <c r="B29" s="144">
        <v>18</v>
      </c>
      <c r="C29" s="144">
        <v>168</v>
      </c>
      <c r="D29" s="144">
        <v>338</v>
      </c>
      <c r="E29" s="144">
        <v>179</v>
      </c>
      <c r="F29" s="144">
        <v>11</v>
      </c>
      <c r="G29" s="144">
        <v>58</v>
      </c>
      <c r="H29" s="144">
        <v>772</v>
      </c>
      <c r="S29"/>
      <c r="T29"/>
      <c r="U29"/>
      <c r="V29"/>
      <c r="W29"/>
      <c r="X29"/>
    </row>
    <row r="30" spans="1:24">
      <c r="A30" s="109" t="s">
        <v>691</v>
      </c>
      <c r="B30" s="144">
        <v>24</v>
      </c>
      <c r="C30" s="144">
        <v>383</v>
      </c>
      <c r="D30" s="144">
        <v>381</v>
      </c>
      <c r="E30" s="144">
        <v>232</v>
      </c>
      <c r="F30" s="144">
        <v>29</v>
      </c>
      <c r="G30" s="144">
        <v>338</v>
      </c>
      <c r="H30" s="144">
        <v>1387</v>
      </c>
      <c r="S30"/>
      <c r="T30"/>
      <c r="U30"/>
      <c r="V30"/>
      <c r="W30"/>
      <c r="X30"/>
    </row>
    <row r="31" spans="1:24">
      <c r="A31" s="109" t="s">
        <v>692</v>
      </c>
      <c r="B31" s="144">
        <v>254</v>
      </c>
      <c r="C31" s="144">
        <v>650</v>
      </c>
      <c r="D31" s="144">
        <v>760</v>
      </c>
      <c r="E31" s="144">
        <v>1685</v>
      </c>
      <c r="F31" s="144">
        <v>168</v>
      </c>
      <c r="G31" s="144">
        <v>1359</v>
      </c>
      <c r="H31" s="144">
        <v>4876</v>
      </c>
      <c r="S31"/>
      <c r="T31"/>
      <c r="U31"/>
      <c r="V31"/>
      <c r="W31"/>
      <c r="X31"/>
    </row>
    <row r="32" spans="1:24">
      <c r="A32" s="109"/>
      <c r="B32" s="144"/>
      <c r="C32" s="144"/>
      <c r="D32" s="144"/>
      <c r="E32" s="144"/>
      <c r="F32" s="144"/>
      <c r="G32" s="144"/>
      <c r="H32" s="144"/>
      <c r="S32"/>
      <c r="T32"/>
      <c r="U32"/>
      <c r="V32"/>
      <c r="W32"/>
      <c r="X32"/>
    </row>
    <row r="33" spans="1:33">
      <c r="A33" s="133" t="s">
        <v>756</v>
      </c>
      <c r="B33" s="145"/>
      <c r="C33" s="145"/>
      <c r="D33" s="145"/>
      <c r="E33" s="145"/>
      <c r="F33" s="146"/>
      <c r="G33" s="146"/>
      <c r="H33" s="147"/>
      <c r="S33"/>
      <c r="T33"/>
      <c r="U33"/>
      <c r="V33"/>
      <c r="W33"/>
      <c r="X33"/>
      <c r="Y33"/>
      <c r="Z33"/>
      <c r="AA33"/>
      <c r="AB33"/>
      <c r="AC33"/>
      <c r="AD33"/>
      <c r="AE33"/>
      <c r="AF33"/>
      <c r="AG33"/>
    </row>
    <row r="34" spans="1:33" ht="5.25" customHeight="1">
      <c r="A34" s="133"/>
      <c r="B34" s="145"/>
      <c r="C34" s="145"/>
      <c r="D34" s="145"/>
      <c r="E34" s="145"/>
      <c r="F34" s="146"/>
      <c r="G34" s="146"/>
      <c r="H34" s="147"/>
      <c r="S34"/>
      <c r="T34"/>
      <c r="U34"/>
      <c r="V34"/>
      <c r="W34"/>
      <c r="X34"/>
      <c r="Y34"/>
      <c r="Z34"/>
      <c r="AA34"/>
      <c r="AB34"/>
      <c r="AC34"/>
      <c r="AD34"/>
      <c r="AE34"/>
      <c r="AF34"/>
      <c r="AG34"/>
    </row>
    <row r="35" spans="1:33" ht="15.75">
      <c r="A35" s="142" t="s">
        <v>679</v>
      </c>
      <c r="B35" s="143">
        <f t="shared" ref="B35:H35" si="2">SUM(B37:B43)</f>
        <v>484</v>
      </c>
      <c r="C35" s="143">
        <f t="shared" si="2"/>
        <v>2610</v>
      </c>
      <c r="D35" s="143">
        <f t="shared" si="2"/>
        <v>3554</v>
      </c>
      <c r="E35" s="143">
        <f t="shared" si="2"/>
        <v>3598</v>
      </c>
      <c r="F35" s="143">
        <f t="shared" si="2"/>
        <v>353</v>
      </c>
      <c r="G35" s="143">
        <f t="shared" si="2"/>
        <v>2246</v>
      </c>
      <c r="H35" s="143">
        <f t="shared" si="2"/>
        <v>12845</v>
      </c>
      <c r="S35"/>
      <c r="T35"/>
      <c r="U35"/>
      <c r="V35"/>
      <c r="W35"/>
      <c r="X35"/>
      <c r="Y35"/>
      <c r="Z35"/>
      <c r="AA35"/>
      <c r="AB35"/>
      <c r="AC35"/>
      <c r="AD35"/>
      <c r="AE35"/>
      <c r="AF35"/>
      <c r="AG35"/>
    </row>
    <row r="36" spans="1:33" ht="5.25" customHeight="1">
      <c r="A36" s="109"/>
      <c r="B36" s="144"/>
      <c r="C36" s="144"/>
      <c r="D36" s="144"/>
      <c r="E36" s="144"/>
      <c r="F36" s="144"/>
      <c r="G36" s="144"/>
      <c r="H36" s="144"/>
      <c r="S36"/>
      <c r="T36"/>
      <c r="U36"/>
      <c r="V36"/>
      <c r="W36"/>
      <c r="X36"/>
      <c r="Y36"/>
      <c r="Z36"/>
      <c r="AA36"/>
      <c r="AB36"/>
      <c r="AC36"/>
      <c r="AD36"/>
      <c r="AE36"/>
      <c r="AF36"/>
      <c r="AG36"/>
    </row>
    <row r="37" spans="1:33">
      <c r="A37" s="109" t="s">
        <v>726</v>
      </c>
      <c r="B37" s="144">
        <v>41</v>
      </c>
      <c r="C37" s="144">
        <v>164</v>
      </c>
      <c r="D37" s="144">
        <v>175</v>
      </c>
      <c r="E37" s="144">
        <v>194</v>
      </c>
      <c r="F37" s="144">
        <v>47</v>
      </c>
      <c r="G37" s="144">
        <v>67</v>
      </c>
      <c r="H37" s="144">
        <v>688</v>
      </c>
      <c r="S37"/>
      <c r="T37"/>
      <c r="U37"/>
      <c r="V37"/>
      <c r="W37"/>
      <c r="X37"/>
      <c r="Y37"/>
      <c r="Z37"/>
      <c r="AA37"/>
      <c r="AB37"/>
      <c r="AC37"/>
      <c r="AD37"/>
      <c r="AE37"/>
      <c r="AF37"/>
      <c r="AG37"/>
    </row>
    <row r="38" spans="1:33">
      <c r="A38" s="109" t="s">
        <v>727</v>
      </c>
      <c r="B38" s="144">
        <v>13</v>
      </c>
      <c r="C38" s="144">
        <v>118</v>
      </c>
      <c r="D38" s="144">
        <v>128</v>
      </c>
      <c r="E38" s="144">
        <v>159</v>
      </c>
      <c r="F38" s="144">
        <v>23</v>
      </c>
      <c r="G38" s="144">
        <v>69</v>
      </c>
      <c r="H38" s="144">
        <v>510</v>
      </c>
      <c r="S38"/>
      <c r="T38"/>
      <c r="U38"/>
      <c r="V38"/>
      <c r="W38"/>
      <c r="X38"/>
      <c r="Y38"/>
      <c r="Z38"/>
      <c r="AA38"/>
      <c r="AB38"/>
      <c r="AC38"/>
      <c r="AD38"/>
      <c r="AE38"/>
      <c r="AF38"/>
      <c r="AG38"/>
    </row>
    <row r="39" spans="1:33">
      <c r="A39" s="109" t="s">
        <v>728</v>
      </c>
      <c r="B39" s="144">
        <v>22</v>
      </c>
      <c r="C39" s="144">
        <v>160</v>
      </c>
      <c r="D39" s="144">
        <v>257</v>
      </c>
      <c r="E39" s="144">
        <v>262</v>
      </c>
      <c r="F39" s="144">
        <v>40</v>
      </c>
      <c r="G39" s="144">
        <v>152</v>
      </c>
      <c r="H39" s="144">
        <v>893</v>
      </c>
      <c r="S39"/>
      <c r="T39"/>
      <c r="U39"/>
      <c r="V39"/>
      <c r="W39"/>
      <c r="X39"/>
      <c r="Y39"/>
      <c r="Z39"/>
      <c r="AA39"/>
      <c r="AB39"/>
      <c r="AC39"/>
      <c r="AD39"/>
      <c r="AE39"/>
      <c r="AF39"/>
      <c r="AG39"/>
    </row>
    <row r="40" spans="1:33">
      <c r="A40" s="109" t="s">
        <v>729</v>
      </c>
      <c r="B40" s="144">
        <v>43</v>
      </c>
      <c r="C40" s="144">
        <v>288</v>
      </c>
      <c r="D40" s="144">
        <v>466</v>
      </c>
      <c r="E40" s="144">
        <v>449</v>
      </c>
      <c r="F40" s="144">
        <v>45</v>
      </c>
      <c r="G40" s="144">
        <v>271</v>
      </c>
      <c r="H40" s="144">
        <v>1562</v>
      </c>
      <c r="S40"/>
      <c r="T40"/>
      <c r="U40"/>
      <c r="V40"/>
      <c r="W40"/>
      <c r="X40"/>
      <c r="Y40"/>
      <c r="Z40"/>
      <c r="AA40"/>
      <c r="AB40"/>
      <c r="AC40"/>
      <c r="AD40"/>
      <c r="AE40"/>
      <c r="AF40"/>
      <c r="AG40"/>
    </row>
    <row r="41" spans="1:33">
      <c r="A41" s="109" t="s">
        <v>730</v>
      </c>
      <c r="B41" s="144">
        <v>112</v>
      </c>
      <c r="C41" s="144">
        <v>499</v>
      </c>
      <c r="D41" s="144">
        <v>724</v>
      </c>
      <c r="E41" s="144">
        <v>783</v>
      </c>
      <c r="F41" s="144">
        <v>56</v>
      </c>
      <c r="G41" s="144">
        <v>495</v>
      </c>
      <c r="H41" s="144">
        <v>2669</v>
      </c>
      <c r="S41"/>
      <c r="T41"/>
      <c r="U41"/>
      <c r="V41"/>
      <c r="W41"/>
      <c r="X41"/>
      <c r="Y41"/>
      <c r="Z41"/>
      <c r="AA41"/>
      <c r="AB41"/>
      <c r="AC41"/>
      <c r="AD41"/>
      <c r="AE41"/>
      <c r="AF41"/>
      <c r="AG41"/>
    </row>
    <row r="42" spans="1:33">
      <c r="A42" s="109" t="s">
        <v>731</v>
      </c>
      <c r="B42" s="144">
        <v>152</v>
      </c>
      <c r="C42" s="144">
        <v>718</v>
      </c>
      <c r="D42" s="144">
        <v>923</v>
      </c>
      <c r="E42" s="144">
        <v>916</v>
      </c>
      <c r="F42" s="144">
        <v>70</v>
      </c>
      <c r="G42" s="144">
        <v>648</v>
      </c>
      <c r="H42" s="144">
        <v>3427</v>
      </c>
      <c r="S42"/>
      <c r="T42"/>
      <c r="U42"/>
      <c r="V42"/>
      <c r="W42"/>
      <c r="X42"/>
      <c r="Y42"/>
      <c r="Z42"/>
      <c r="AA42"/>
      <c r="AB42"/>
      <c r="AC42"/>
      <c r="AD42"/>
      <c r="AE42"/>
      <c r="AF42"/>
      <c r="AG42"/>
    </row>
    <row r="43" spans="1:33" ht="14.25" customHeight="1">
      <c r="A43" s="109" t="s">
        <v>757</v>
      </c>
      <c r="B43" s="144">
        <v>101</v>
      </c>
      <c r="C43" s="144">
        <v>663</v>
      </c>
      <c r="D43" s="144">
        <v>881</v>
      </c>
      <c r="E43" s="144">
        <v>835</v>
      </c>
      <c r="F43" s="144">
        <v>72</v>
      </c>
      <c r="G43" s="144">
        <v>544</v>
      </c>
      <c r="H43" s="144">
        <v>3096</v>
      </c>
      <c r="S43"/>
      <c r="T43"/>
      <c r="U43"/>
      <c r="V43"/>
      <c r="W43"/>
      <c r="X43"/>
      <c r="Y43"/>
      <c r="Z43"/>
      <c r="AA43"/>
      <c r="AB43"/>
      <c r="AC43"/>
      <c r="AD43"/>
      <c r="AE43"/>
      <c r="AF43"/>
      <c r="AG43"/>
    </row>
    <row r="44" spans="1:33" ht="14.25" customHeight="1">
      <c r="A44" s="109"/>
      <c r="B44" s="144"/>
      <c r="C44" s="144"/>
      <c r="D44" s="144"/>
      <c r="E44" s="144"/>
      <c r="F44" s="144"/>
      <c r="G44" s="144"/>
      <c r="H44" s="144"/>
      <c r="S44"/>
      <c r="T44"/>
      <c r="U44"/>
      <c r="V44"/>
      <c r="W44"/>
      <c r="X44"/>
      <c r="Y44"/>
      <c r="Z44"/>
      <c r="AA44"/>
      <c r="AB44"/>
      <c r="AC44"/>
      <c r="AD44"/>
      <c r="AE44"/>
      <c r="AF44"/>
      <c r="AG44"/>
    </row>
    <row r="45" spans="1:33">
      <c r="A45" s="133" t="s">
        <v>758</v>
      </c>
      <c r="B45" s="145"/>
      <c r="C45" s="145"/>
      <c r="D45" s="145"/>
      <c r="E45" s="145"/>
      <c r="F45" s="146"/>
      <c r="G45" s="146"/>
      <c r="H45" s="147"/>
      <c r="S45"/>
      <c r="T45"/>
      <c r="U45"/>
      <c r="V45"/>
      <c r="W45"/>
      <c r="X45"/>
      <c r="Y45"/>
      <c r="Z45"/>
      <c r="AA45"/>
      <c r="AB45"/>
      <c r="AC45"/>
      <c r="AD45"/>
      <c r="AE45"/>
      <c r="AF45"/>
      <c r="AG45"/>
    </row>
    <row r="46" spans="1:33" ht="5.25" customHeight="1">
      <c r="A46" s="133"/>
      <c r="B46" s="145"/>
      <c r="C46" s="145"/>
      <c r="D46" s="145"/>
      <c r="E46" s="145"/>
      <c r="F46" s="146"/>
      <c r="G46" s="146"/>
      <c r="H46" s="147"/>
      <c r="S46"/>
      <c r="T46"/>
      <c r="U46"/>
      <c r="V46"/>
      <c r="W46"/>
      <c r="X46"/>
      <c r="Y46"/>
      <c r="Z46"/>
      <c r="AA46"/>
      <c r="AB46"/>
      <c r="AC46"/>
      <c r="AD46"/>
      <c r="AE46"/>
      <c r="AF46"/>
      <c r="AG46"/>
    </row>
    <row r="47" spans="1:33" ht="15.75">
      <c r="A47" s="142" t="s">
        <v>679</v>
      </c>
      <c r="B47" s="143">
        <f t="shared" ref="B47:H47" si="3">SUM(B49:B50)</f>
        <v>484</v>
      </c>
      <c r="C47" s="143">
        <f t="shared" si="3"/>
        <v>2610</v>
      </c>
      <c r="D47" s="143">
        <f t="shared" si="3"/>
        <v>3554</v>
      </c>
      <c r="E47" s="143">
        <f t="shared" si="3"/>
        <v>3598</v>
      </c>
      <c r="F47" s="143">
        <f t="shared" si="3"/>
        <v>353</v>
      </c>
      <c r="G47" s="143">
        <f t="shared" si="3"/>
        <v>2246</v>
      </c>
      <c r="H47" s="143">
        <f t="shared" si="3"/>
        <v>12845</v>
      </c>
      <c r="S47"/>
      <c r="T47"/>
      <c r="U47"/>
      <c r="V47"/>
      <c r="W47"/>
      <c r="X47"/>
      <c r="Y47"/>
      <c r="Z47"/>
      <c r="AA47"/>
      <c r="AB47"/>
      <c r="AC47"/>
      <c r="AD47"/>
      <c r="AE47"/>
      <c r="AF47"/>
      <c r="AG47"/>
    </row>
    <row r="48" spans="1:33" ht="5.25" customHeight="1">
      <c r="A48" s="109"/>
      <c r="B48" s="144"/>
      <c r="C48" s="144"/>
      <c r="D48" s="144"/>
      <c r="E48" s="144"/>
      <c r="F48" s="144"/>
      <c r="G48" s="144"/>
      <c r="H48" s="144"/>
      <c r="S48"/>
      <c r="T48"/>
      <c r="U48"/>
      <c r="V48"/>
      <c r="W48"/>
      <c r="X48"/>
      <c r="Y48"/>
      <c r="Z48"/>
      <c r="AA48"/>
      <c r="AB48"/>
      <c r="AC48"/>
      <c r="AD48"/>
      <c r="AE48"/>
      <c r="AF48"/>
      <c r="AG48"/>
    </row>
    <row r="49" spans="1:33">
      <c r="A49" s="109" t="s">
        <v>737</v>
      </c>
      <c r="B49" s="144">
        <v>177</v>
      </c>
      <c r="C49" s="144">
        <v>912</v>
      </c>
      <c r="D49" s="144">
        <v>1411</v>
      </c>
      <c r="E49" s="144">
        <v>1392</v>
      </c>
      <c r="F49" s="144">
        <v>154</v>
      </c>
      <c r="G49" s="144">
        <v>764</v>
      </c>
      <c r="H49" s="144">
        <v>4810</v>
      </c>
      <c r="S49"/>
      <c r="T49"/>
      <c r="U49"/>
      <c r="V49"/>
      <c r="W49"/>
      <c r="X49"/>
      <c r="Y49"/>
      <c r="Z49"/>
      <c r="AA49"/>
      <c r="AB49"/>
      <c r="AC49"/>
      <c r="AD49"/>
      <c r="AE49"/>
      <c r="AF49"/>
      <c r="AG49"/>
    </row>
    <row r="50" spans="1:33">
      <c r="A50" s="109" t="s">
        <v>738</v>
      </c>
      <c r="B50" s="144">
        <v>307</v>
      </c>
      <c r="C50" s="144">
        <v>1698</v>
      </c>
      <c r="D50" s="144">
        <v>2143</v>
      </c>
      <c r="E50" s="144">
        <v>2206</v>
      </c>
      <c r="F50" s="144">
        <v>199</v>
      </c>
      <c r="G50" s="144">
        <v>1482</v>
      </c>
      <c r="H50" s="144">
        <v>8035</v>
      </c>
      <c r="S50"/>
      <c r="T50"/>
      <c r="U50"/>
      <c r="V50"/>
      <c r="W50"/>
      <c r="X50"/>
      <c r="Y50"/>
      <c r="Z50"/>
      <c r="AA50"/>
      <c r="AB50"/>
      <c r="AC50"/>
      <c r="AD50"/>
      <c r="AE50"/>
      <c r="AF50"/>
      <c r="AG50"/>
    </row>
    <row r="51" spans="1:33">
      <c r="A51" s="45"/>
      <c r="B51" s="45"/>
      <c r="C51" s="45"/>
      <c r="D51" s="45"/>
      <c r="E51" s="45"/>
      <c r="F51" s="45"/>
      <c r="G51" s="45"/>
      <c r="H51" s="45"/>
      <c r="S51"/>
      <c r="T51"/>
      <c r="U51"/>
      <c r="V51"/>
      <c r="W51"/>
      <c r="X51"/>
      <c r="Y51"/>
      <c r="Z51"/>
      <c r="AA51"/>
      <c r="AB51"/>
      <c r="AC51"/>
      <c r="AD51"/>
      <c r="AE51"/>
      <c r="AF51"/>
      <c r="AG51"/>
    </row>
    <row r="52" spans="1:33">
      <c r="A52" s="28" t="s">
        <v>693</v>
      </c>
    </row>
    <row r="53" spans="1:33">
      <c r="A53" s="28"/>
    </row>
    <row r="54" spans="1:33">
      <c r="A54" s="28" t="s">
        <v>664</v>
      </c>
    </row>
    <row r="55" spans="1:33">
      <c r="A55" s="112" t="s">
        <v>789</v>
      </c>
    </row>
    <row r="56" spans="1:33">
      <c r="A56" s="148" t="s">
        <v>790</v>
      </c>
    </row>
    <row r="57" spans="1:33">
      <c r="A57" s="149" t="s">
        <v>791</v>
      </c>
      <c r="B57" s="99"/>
      <c r="C57" s="99"/>
      <c r="D57" s="99"/>
      <c r="E57" s="99"/>
      <c r="F57" s="99"/>
      <c r="G57" s="99"/>
      <c r="H57" s="99"/>
      <c r="R57" s="99"/>
    </row>
    <row r="58" spans="1:33">
      <c r="A58" s="60" t="s">
        <v>792</v>
      </c>
      <c r="B58" s="99"/>
      <c r="C58" s="99"/>
      <c r="D58" s="99"/>
      <c r="E58" s="99"/>
      <c r="F58" s="99"/>
      <c r="G58" s="99"/>
      <c r="H58" s="99"/>
      <c r="R58" s="99"/>
    </row>
    <row r="59" spans="1:33">
      <c r="A59" s="60" t="s">
        <v>793</v>
      </c>
    </row>
  </sheetData>
  <sheetProtection algorithmName="SHA-512" hashValue="oRkMIBHtynumcOwDjk4p5O0ZXL+d9P7cWAsDy0K9pCLZD2pWzKGApctR/tyw1Be3tRKypq0ja4nD0uznYoxriQ==" saltValue="au/theeMFIVjnCmEkwSLqQ==" spinCount="100000" sheet="1" objects="1" scenarios="1"/>
  <mergeCells count="1">
    <mergeCell ref="A16:E16"/>
  </mergeCells>
  <pageMargins left="0.70866141732283472" right="0.70866141732283472" top="0.78740157480314965" bottom="0.78740157480314965" header="0.31496062992125984" footer="0.31496062992125984"/>
  <pageSetup paperSize="9" scale="84"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3</vt:i4>
      </vt:variant>
    </vt:vector>
  </HeadingPairs>
  <TitlesOfParts>
    <vt:vector size="42" baseType="lpstr">
      <vt:lpstr>Tab_L1.1</vt:lpstr>
      <vt:lpstr>Abb1</vt:lpstr>
      <vt:lpstr>Tab_L1.2</vt:lpstr>
      <vt:lpstr>Tab_L1.3</vt:lpstr>
      <vt:lpstr>Tab_L1.4</vt:lpstr>
      <vt:lpstr>Tab_L1.5</vt:lpstr>
      <vt:lpstr>Tab_L2.1</vt:lpstr>
      <vt:lpstr>Tab_L2.2</vt:lpstr>
      <vt:lpstr>Tab_L2.3</vt:lpstr>
      <vt:lpstr>Tab_L2.4</vt:lpstr>
      <vt:lpstr>Tab_L2.5</vt:lpstr>
      <vt:lpstr>Tab_L2.6</vt:lpstr>
      <vt:lpstr>Abb2-4</vt:lpstr>
      <vt:lpstr>Tab_L2.7</vt:lpstr>
      <vt:lpstr>Tab_L2.8</vt:lpstr>
      <vt:lpstr>Tab_L2.9</vt:lpstr>
      <vt:lpstr>Tab_L2.10</vt:lpstr>
      <vt:lpstr>Tab_L2.11</vt:lpstr>
      <vt:lpstr>Abb5</vt:lpstr>
      <vt:lpstr>Tab_L2.12</vt:lpstr>
      <vt:lpstr>Tab_L2.13</vt:lpstr>
      <vt:lpstr>Tab_L2.14</vt:lpstr>
      <vt:lpstr>Tab_L3.1</vt:lpstr>
      <vt:lpstr>Tab_L3.2</vt:lpstr>
      <vt:lpstr>Tab_L3.3</vt:lpstr>
      <vt:lpstr>Tab_L3.4</vt:lpstr>
      <vt:lpstr>Tab_L3.5</vt:lpstr>
      <vt:lpstr>Tab_L4.1</vt:lpstr>
      <vt:lpstr>Tab_L4.2</vt:lpstr>
      <vt:lpstr>Tab_L4.3</vt:lpstr>
      <vt:lpstr>Tab_L4.4</vt:lpstr>
      <vt:lpstr>Tab_L4.5</vt:lpstr>
      <vt:lpstr>Tab_L4.6</vt:lpstr>
      <vt:lpstr>Tab_L5.1</vt:lpstr>
      <vt:lpstr>Tab_L5.2</vt:lpstr>
      <vt:lpstr>Tab_L5.3</vt:lpstr>
      <vt:lpstr>Tab_L5.4</vt:lpstr>
      <vt:lpstr>Abb9-12</vt:lpstr>
      <vt:lpstr>Abb13-15</vt:lpstr>
      <vt:lpstr>Tab_L1.1!Druckbereich</vt:lpstr>
      <vt:lpstr>Tab_L2.2!Druckbereich</vt:lpstr>
      <vt:lpstr>Tab_L1.1!Drucktitel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b188pur</dc:creator>
  <cp:lastModifiedBy>b188trm</cp:lastModifiedBy>
  <cp:lastPrinted>2019-08-09T11:36:43Z</cp:lastPrinted>
  <dcterms:created xsi:type="dcterms:W3CDTF">2019-08-09T05:27:41Z</dcterms:created>
  <dcterms:modified xsi:type="dcterms:W3CDTF">2019-08-26T12:47:08Z</dcterms:modified>
</cp:coreProperties>
</file>