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SBIGS0107\H-MBA$\B165Peb\desktop\Honorarformulare 2024\"/>
    </mc:Choice>
  </mc:AlternateContent>
  <xr:revisionPtr revIDLastSave="0" documentId="13_ncr:1_{06E00779-CC23-4EAA-AE67-A4BFF83DB1A8}" xr6:coauthVersionLast="36" xr6:coauthVersionMax="36" xr10:uidLastSave="{00000000-0000-0000-0000-000000000000}"/>
  <bookViews>
    <workbookView xWindow="1176" yWindow="1200" windowWidth="15480" windowHeight="116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Tabelle1!$A$2:$I$76</definedName>
    <definedName name="Z_E786636A_1B45_4A14_8445_1EE1394D78ED_.wvu.Cols" localSheetId="0" hidden="1">Tabelle1!$F:$F</definedName>
    <definedName name="Z_E786636A_1B45_4A14_8445_1EE1394D78ED_.wvu.PrintArea" localSheetId="0" hidden="1">Tabelle1!$A$1:$H$76</definedName>
  </definedNames>
  <calcPr calcId="191029"/>
  <customWorkbookViews>
    <customWorkbookView name="Hunziker Andrea - Persönliche Ansicht" guid="{E786636A-1B45-4A14-8445-1EE1394D78ED}" mergeInterval="0" personalView="1" xWindow="121" yWindow="121" windowWidth="1440" windowHeight="849" activeSheetId="1"/>
  </customWorkbookViews>
</workbook>
</file>

<file path=xl/calcChain.xml><?xml version="1.0" encoding="utf-8"?>
<calcChain xmlns="http://schemas.openxmlformats.org/spreadsheetml/2006/main">
  <c r="G58" i="1" l="1"/>
  <c r="H58" i="1" s="1"/>
  <c r="G57" i="1"/>
  <c r="H57" i="1" s="1"/>
  <c r="F27" i="1"/>
  <c r="F49" i="1" l="1"/>
  <c r="G49" i="1" s="1"/>
  <c r="H49" i="1" s="1"/>
  <c r="F48" i="1" l="1"/>
  <c r="G48" i="1" s="1"/>
  <c r="H48" i="1" s="1"/>
  <c r="F51" i="1"/>
  <c r="G51" i="1" s="1"/>
  <c r="H51" i="1" s="1"/>
  <c r="F52" i="1"/>
  <c r="G52" i="1" s="1"/>
  <c r="H52" i="1" s="1"/>
  <c r="F53" i="1"/>
  <c r="G53" i="1" s="1"/>
  <c r="H53" i="1" s="1"/>
  <c r="F50" i="1"/>
  <c r="G50" i="1" s="1"/>
  <c r="H50" i="1" s="1"/>
  <c r="F32" i="1" l="1"/>
  <c r="H32" i="1" s="1"/>
  <c r="F45" i="1" l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1" i="1"/>
  <c r="H31" i="1" s="1"/>
  <c r="F30" i="1"/>
  <c r="H30" i="1" s="1"/>
  <c r="F29" i="1"/>
  <c r="H29" i="1" s="1"/>
  <c r="F28" i="1"/>
  <c r="H28" i="1" s="1"/>
  <c r="H27" i="1"/>
  <c r="H68" i="1" l="1"/>
  <c r="G68" i="1" l="1"/>
  <c r="H69" i="1" s="1"/>
</calcChain>
</file>

<file path=xl/sharedStrings.xml><?xml version="1.0" encoding="utf-8"?>
<sst xmlns="http://schemas.openxmlformats.org/spreadsheetml/2006/main" count="99" uniqueCount="81">
  <si>
    <t>Organisation: BI MBP98</t>
  </si>
  <si>
    <t>Anstellungstyp EN</t>
  </si>
  <si>
    <t>Name:</t>
  </si>
  <si>
    <t>Strasse, Nr.:</t>
  </si>
  <si>
    <t>Betrag</t>
  </si>
  <si>
    <t>Fach</t>
  </si>
  <si>
    <t>Datum:</t>
  </si>
  <si>
    <t>Materiell geprüft:</t>
  </si>
  <si>
    <t>Form. u. rechn. geprüft:</t>
  </si>
  <si>
    <t>Mutiert:</t>
  </si>
  <si>
    <t>Anz. Stunden</t>
  </si>
  <si>
    <t xml:space="preserve"> </t>
  </si>
  <si>
    <t>Abteilung Berufsfachschulen und Weiterbildung</t>
  </si>
  <si>
    <t>BM-Ausrichtung</t>
  </si>
  <si>
    <t>Gemäss Verfügung BI 2005</t>
  </si>
  <si>
    <t>Kanton Zürich</t>
  </si>
  <si>
    <t>Bildungsdirektion</t>
  </si>
  <si>
    <t>Mittelschul- und Berufsbildungsamt</t>
  </si>
  <si>
    <t>Summe pro LOA</t>
  </si>
  <si>
    <t>LOA 2105</t>
  </si>
  <si>
    <t>LOA 2821</t>
  </si>
  <si>
    <t xml:space="preserve">Gesamttotal </t>
  </si>
  <si>
    <t>Fr.</t>
  </si>
  <si>
    <t>von hh:mm</t>
  </si>
  <si>
    <t xml:space="preserve">Anderes: </t>
  </si>
  <si>
    <t>à 60 Min.</t>
  </si>
  <si>
    <t>Deutsch</t>
  </si>
  <si>
    <t>à 40 Min.</t>
  </si>
  <si>
    <t>Englisch</t>
  </si>
  <si>
    <t>Mathematik GLF TALS</t>
  </si>
  <si>
    <t>à 50 Min.</t>
  </si>
  <si>
    <t>Mathematik GLF ohne TALS</t>
  </si>
  <si>
    <t>Mathematik SPF TALS</t>
  </si>
  <si>
    <t>Naturwissenschaften TALS Chemie</t>
  </si>
  <si>
    <t>à 15 Min.</t>
  </si>
  <si>
    <t>Naturwissenschaften TALS Biologie</t>
  </si>
  <si>
    <t>Naturwissenschaften TALS Physik</t>
  </si>
  <si>
    <t>à 30 Min.</t>
  </si>
  <si>
    <t>Naturwissenschaften NLL Chemie</t>
  </si>
  <si>
    <t>Naturwissenschaften NLL Biologie</t>
  </si>
  <si>
    <t>Naturwissenschaften NLL Physik</t>
  </si>
  <si>
    <t>à 45 Min.</t>
  </si>
  <si>
    <t>Naturwissenschaften GESO Chemie</t>
  </si>
  <si>
    <t>à 20 Min.</t>
  </si>
  <si>
    <t>Naturwissenschaften GESO Biologie</t>
  </si>
  <si>
    <t>Naturwissenschaften GESO Physik</t>
  </si>
  <si>
    <t>à 10 Min.</t>
  </si>
  <si>
    <t>Sozialwissenschaften</t>
  </si>
  <si>
    <t>bis hh:mm</t>
  </si>
  <si>
    <t>Information und Kommunikation</t>
  </si>
  <si>
    <t xml:space="preserve">BM-Schule: </t>
  </si>
  <si>
    <t>Gestaltung und Kunst</t>
  </si>
  <si>
    <r>
      <rPr>
        <sz val="8"/>
        <color rgb="FFFF0000"/>
        <rFont val="Arial Black"/>
        <family val="2"/>
      </rPr>
      <t>Korrektur</t>
    </r>
    <r>
      <rPr>
        <sz val="8"/>
        <rFont val="Arial Black"/>
        <family val="2"/>
      </rPr>
      <t xml:space="preserve"> schriftliche Prüfungen (Examinator/in) </t>
    </r>
  </si>
  <si>
    <t>Zeitaufwand Prüfungsabnahme mündliche Prüfung (Experte/in) und Prüfungsaufsicht (schriftliche Prüfung)</t>
  </si>
  <si>
    <t>Finanz- und Rechnungswesen Typ D</t>
  </si>
  <si>
    <t>Wirtschaft und Recht (Typ D, GESO)</t>
  </si>
  <si>
    <t xml:space="preserve">       Personalnummer:</t>
  </si>
  <si>
    <t xml:space="preserve">       PLZ, Ort:</t>
  </si>
  <si>
    <t xml:space="preserve">       Vorname:</t>
  </si>
  <si>
    <t xml:space="preserve">  Unterschrift Schulleitung BMS:</t>
  </si>
  <si>
    <t>bei Neuerfassung/Mutation: bitte Personalblatt (und Kopie SV-Ausweis) beilegen</t>
  </si>
  <si>
    <t>Prüfungsdatum + Klassenbezeichnung</t>
  </si>
  <si>
    <t>Begutachtung schriftlicher Prüfungen (Experte/in)</t>
  </si>
  <si>
    <t>à 70.-</t>
  </si>
  <si>
    <t>Januar 2024/be</t>
  </si>
  <si>
    <r>
      <rPr>
        <sz val="6"/>
        <color rgb="FFFF0000"/>
        <rFont val="Arial"/>
        <family val="2"/>
      </rPr>
      <t>(2)</t>
    </r>
    <r>
      <rPr>
        <sz val="6"/>
        <rFont val="Arial"/>
        <family val="2"/>
      </rPr>
      <t xml:space="preserve"> Anzahl Stunden: Auf halbe Stunde runden, Eingabe in Dezimalstellen (30 Min = 0.5, 60 Min = 1.0)</t>
    </r>
  </si>
  <si>
    <t>(Typ Wirtschaft: separates Formular)</t>
  </si>
  <si>
    <r>
      <t>SV-Nummer</t>
    </r>
    <r>
      <rPr>
        <sz val="6"/>
        <rFont val="Arial"/>
        <family val="2"/>
      </rPr>
      <t xml:space="preserve">
 (13-stellig, zwingende Angabe):</t>
    </r>
  </si>
  <si>
    <r>
      <t>Anz. Std.</t>
    </r>
    <r>
      <rPr>
        <sz val="6"/>
        <color rgb="FFFF0000"/>
        <rFont val="Arial"/>
        <family val="2"/>
      </rPr>
      <t xml:space="preserve"> (2)</t>
    </r>
  </si>
  <si>
    <r>
      <rPr>
        <sz val="8"/>
        <rFont val="Arial"/>
        <family val="2"/>
      </rPr>
      <t>Fahrtauslagen</t>
    </r>
    <r>
      <rPr>
        <sz val="6"/>
        <rFont val="Arial"/>
        <family val="2"/>
      </rPr>
      <t xml:space="preserve"> (Billettkosten 2. Klasse)</t>
    </r>
  </si>
  <si>
    <t xml:space="preserve">Spesenentschädigung (nur für Experte/in): </t>
  </si>
  <si>
    <t>Funktion:</t>
  </si>
  <si>
    <t>Prüfungsjahr:</t>
  </si>
  <si>
    <r>
      <rPr>
        <sz val="6"/>
        <color rgb="FFFF0000"/>
        <rFont val="Arial"/>
        <family val="2"/>
      </rPr>
      <t>(1)</t>
    </r>
    <r>
      <rPr>
        <sz val="6"/>
        <rFont val="Arial"/>
        <family val="2"/>
      </rPr>
      <t xml:space="preserve"> Prüfungsdauer inkl. </t>
    </r>
    <r>
      <rPr>
        <u/>
        <sz val="6"/>
        <rFont val="Arial"/>
        <family val="2"/>
      </rPr>
      <t>effektiver</t>
    </r>
    <r>
      <rPr>
        <sz val="6"/>
        <rFont val="Arial"/>
        <family val="2"/>
      </rPr>
      <t xml:space="preserve"> Vor- und Nachbearbeitungszeit (keine Pauschalzuschläge), Lunchabzug min. 30 Min., Vor- und Nachmittag bitte separat eintragen</t>
    </r>
  </si>
  <si>
    <t>Bukr 7385 / Kto. 3138 0 00000 / 
PSP 7385P-08.00002</t>
  </si>
  <si>
    <r>
      <t xml:space="preserve">Anz. Std. </t>
    </r>
    <r>
      <rPr>
        <sz val="6"/>
        <color rgb="FFFF0000"/>
        <rFont val="Arial"/>
        <family val="2"/>
      </rPr>
      <t>(1)</t>
    </r>
  </si>
  <si>
    <t>gültig ab 01.02.2024</t>
  </si>
  <si>
    <r>
      <t xml:space="preserve">Honorarformular für die Berufsmaturitätsprüfung (gemäss RLP-BM 2012)        </t>
    </r>
    <r>
      <rPr>
        <sz val="6"/>
        <rFont val="Arial"/>
        <family val="2"/>
      </rPr>
      <t xml:space="preserve"> </t>
    </r>
  </si>
  <si>
    <r>
      <rPr>
        <sz val="8"/>
        <rFont val="Arial"/>
        <family val="2"/>
      </rPr>
      <t>Mittagessen</t>
    </r>
    <r>
      <rPr>
        <sz val="6"/>
        <rFont val="Arial"/>
        <family val="2"/>
      </rPr>
      <t xml:space="preserve"> (eff. Kosten abzügl. 15.- Selbstbehalt, max 30.-)</t>
    </r>
  </si>
  <si>
    <t>Anz. Prüfungen</t>
  </si>
  <si>
    <t xml:space="preserve">  Unterschrift Examinator/in, Experte/in: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</si>
</sst>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  <font>
      <sz val="10"/>
      <name val="Arial Black"/>
      <family val="2"/>
    </font>
    <font>
      <sz val="9"/>
      <name val="Arial Black"/>
      <family val="2"/>
    </font>
    <font>
      <sz val="8"/>
      <name val="Arial Black"/>
      <family val="2"/>
    </font>
    <font>
      <sz val="6"/>
      <name val="Arial"/>
      <family val="2"/>
    </font>
    <font>
      <sz val="8"/>
      <color rgb="FFFF0000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sz val="7.5"/>
      <name val="Arial"/>
      <family val="2"/>
    </font>
    <font>
      <sz val="6"/>
      <color rgb="FFFF0000"/>
      <name val="Arial"/>
      <family val="2"/>
    </font>
    <font>
      <u/>
      <sz val="6"/>
      <name val="Arial"/>
      <family val="2"/>
    </font>
    <font>
      <sz val="9"/>
      <color theme="1"/>
      <name val="Arial"/>
      <family val="2"/>
    </font>
    <font>
      <b/>
      <sz val="10"/>
      <name val="Arial Black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3" fillId="2" borderId="0" xfId="0" applyFont="1" applyFill="1" applyBorder="1" applyProtection="1"/>
    <xf numFmtId="2" fontId="4" fillId="2" borderId="0" xfId="0" applyNumberFormat="1" applyFont="1" applyFill="1" applyProtection="1"/>
    <xf numFmtId="0" fontId="4" fillId="2" borderId="0" xfId="0" applyFont="1" applyFill="1" applyProtection="1"/>
    <xf numFmtId="0" fontId="4" fillId="2" borderId="1" xfId="0" applyFont="1" applyFill="1" applyBorder="1" applyProtection="1"/>
    <xf numFmtId="0" fontId="2" fillId="2" borderId="1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7" fillId="2" borderId="0" xfId="0" applyFont="1" applyFill="1" applyProtection="1"/>
    <xf numFmtId="0" fontId="5" fillId="2" borderId="0" xfId="0" applyFont="1" applyFill="1" applyAlignment="1" applyProtection="1">
      <alignment vertical="center"/>
    </xf>
    <xf numFmtId="2" fontId="4" fillId="2" borderId="1" xfId="0" applyNumberFormat="1" applyFont="1" applyFill="1" applyBorder="1" applyProtection="1"/>
    <xf numFmtId="2" fontId="4" fillId="2" borderId="0" xfId="0" applyNumberFormat="1" applyFont="1" applyFill="1" applyBorder="1" applyProtection="1"/>
    <xf numFmtId="0" fontId="4" fillId="2" borderId="8" xfId="0" applyFont="1" applyFill="1" applyBorder="1" applyProtection="1"/>
    <xf numFmtId="0" fontId="2" fillId="2" borderId="9" xfId="0" applyFont="1" applyFill="1" applyBorder="1" applyProtection="1"/>
    <xf numFmtId="0" fontId="4" fillId="2" borderId="10" xfId="0" applyFont="1" applyFill="1" applyBorder="1" applyProtection="1"/>
    <xf numFmtId="0" fontId="5" fillId="2" borderId="0" xfId="0" applyFont="1" applyFill="1" applyBorder="1" applyProtection="1"/>
    <xf numFmtId="0" fontId="4" fillId="2" borderId="7" xfId="0" applyFont="1" applyFill="1" applyBorder="1" applyProtection="1"/>
    <xf numFmtId="0" fontId="2" fillId="2" borderId="7" xfId="0" applyFont="1" applyFill="1" applyBorder="1" applyProtection="1"/>
    <xf numFmtId="0" fontId="2" fillId="2" borderId="0" xfId="0" applyFont="1" applyFill="1" applyBorder="1" applyProtection="1"/>
    <xf numFmtId="0" fontId="6" fillId="2" borderId="7" xfId="0" applyFont="1" applyFill="1" applyBorder="1" applyProtection="1"/>
    <xf numFmtId="0" fontId="6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2" borderId="7" xfId="0" applyFont="1" applyFill="1" applyBorder="1" applyProtection="1"/>
    <xf numFmtId="20" fontId="3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2" fontId="3" fillId="2" borderId="0" xfId="0" applyNumberFormat="1" applyFont="1" applyFill="1" applyBorder="1" applyAlignment="1" applyProtection="1">
      <alignment horizontal="right"/>
    </xf>
    <xf numFmtId="0" fontId="11" fillId="2" borderId="7" xfId="0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right"/>
    </xf>
    <xf numFmtId="0" fontId="12" fillId="2" borderId="7" xfId="0" applyFont="1" applyFill="1" applyBorder="1" applyProtection="1"/>
    <xf numFmtId="0" fontId="1" fillId="3" borderId="9" xfId="0" applyFont="1" applyFill="1" applyBorder="1" applyAlignment="1" applyProtection="1"/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14" fontId="3" fillId="4" borderId="11" xfId="0" applyNumberFormat="1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14" fontId="3" fillId="4" borderId="13" xfId="0" applyNumberFormat="1" applyFont="1" applyFill="1" applyBorder="1" applyAlignment="1" applyProtection="1">
      <alignment horizontal="left" vertical="center"/>
      <protection locked="0"/>
    </xf>
    <xf numFmtId="14" fontId="3" fillId="4" borderId="11" xfId="0" applyNumberFormat="1" applyFont="1" applyFill="1" applyBorder="1" applyAlignment="1" applyProtection="1">
      <alignment horizontal="left"/>
    </xf>
    <xf numFmtId="0" fontId="1" fillId="2" borderId="0" xfId="0" applyFont="1" applyFill="1" applyProtection="1"/>
    <xf numFmtId="0" fontId="1" fillId="4" borderId="6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vertical="center"/>
    </xf>
    <xf numFmtId="0" fontId="11" fillId="2" borderId="5" xfId="0" applyFont="1" applyFill="1" applyBorder="1" applyAlignment="1" applyProtection="1"/>
    <xf numFmtId="0" fontId="3" fillId="2" borderId="5" xfId="0" applyFont="1" applyFill="1" applyBorder="1" applyAlignment="1" applyProtection="1"/>
    <xf numFmtId="0" fontId="4" fillId="2" borderId="0" xfId="0" applyFont="1" applyFill="1" applyAlignment="1" applyProtection="1"/>
    <xf numFmtId="0" fontId="4" fillId="2" borderId="0" xfId="0" applyFont="1" applyFill="1" applyAlignment="1" applyProtection="1">
      <alignment vertical="center"/>
    </xf>
    <xf numFmtId="2" fontId="3" fillId="2" borderId="0" xfId="0" applyNumberFormat="1" applyFont="1" applyFill="1" applyBorder="1" applyAlignment="1" applyProtection="1"/>
    <xf numFmtId="0" fontId="12" fillId="3" borderId="7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2" fontId="3" fillId="3" borderId="0" xfId="0" applyNumberFormat="1" applyFont="1" applyFill="1" applyBorder="1" applyAlignment="1" applyProtection="1">
      <alignment horizontal="right"/>
    </xf>
    <xf numFmtId="0" fontId="4" fillId="3" borderId="0" xfId="0" applyFont="1" applyFill="1" applyProtection="1"/>
    <xf numFmtId="0" fontId="12" fillId="2" borderId="0" xfId="0" applyFont="1" applyFill="1" applyProtection="1"/>
    <xf numFmtId="0" fontId="11" fillId="2" borderId="7" xfId="0" applyFont="1" applyFill="1" applyBorder="1" applyAlignment="1" applyProtection="1"/>
    <xf numFmtId="0" fontId="11" fillId="2" borderId="0" xfId="0" applyFont="1" applyFill="1" applyBorder="1" applyAlignment="1" applyProtection="1"/>
    <xf numFmtId="2" fontId="12" fillId="2" borderId="0" xfId="0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left"/>
      <protection locked="0"/>
    </xf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/>
    <xf numFmtId="0" fontId="5" fillId="3" borderId="7" xfId="0" applyFont="1" applyFill="1" applyBorder="1" applyProtection="1"/>
    <xf numFmtId="0" fontId="5" fillId="3" borderId="17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4" fontId="4" fillId="2" borderId="0" xfId="0" applyNumberFormat="1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center"/>
    </xf>
    <xf numFmtId="0" fontId="12" fillId="2" borderId="0" xfId="0" quotePrefix="1" applyFont="1" applyFill="1" applyBorder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5" fillId="2" borderId="12" xfId="0" applyFont="1" applyFill="1" applyBorder="1" applyAlignment="1" applyProtection="1">
      <alignment vertical="center"/>
    </xf>
    <xf numFmtId="0" fontId="4" fillId="0" borderId="8" xfId="0" applyFont="1" applyFill="1" applyBorder="1" applyProtection="1"/>
    <xf numFmtId="0" fontId="1" fillId="2" borderId="8" xfId="0" applyFont="1" applyFill="1" applyBorder="1" applyProtection="1"/>
    <xf numFmtId="0" fontId="4" fillId="2" borderId="8" xfId="0" applyFont="1" applyFill="1" applyBorder="1" applyAlignment="1" applyProtection="1"/>
    <xf numFmtId="0" fontId="16" fillId="2" borderId="8" xfId="0" applyFont="1" applyFill="1" applyBorder="1" applyProtection="1"/>
    <xf numFmtId="0" fontId="12" fillId="2" borderId="7" xfId="0" applyFont="1" applyFill="1" applyBorder="1" applyAlignment="1" applyProtection="1">
      <alignment vertical="center"/>
    </xf>
    <xf numFmtId="0" fontId="12" fillId="2" borderId="8" xfId="0" applyFont="1" applyFill="1" applyBorder="1" applyProtection="1"/>
    <xf numFmtId="0" fontId="4" fillId="3" borderId="8" xfId="0" applyFont="1" applyFill="1" applyBorder="1" applyProtection="1"/>
    <xf numFmtId="0" fontId="4" fillId="2" borderId="8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7" fillId="2" borderId="8" xfId="0" applyFont="1" applyFill="1" applyBorder="1" applyProtection="1"/>
    <xf numFmtId="2" fontId="3" fillId="2" borderId="0" xfId="0" applyNumberFormat="1" applyFont="1" applyFill="1" applyBorder="1" applyAlignment="1" applyProtection="1">
      <alignment horizontal="center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9" fillId="3" borderId="0" xfId="0" applyFont="1" applyFill="1" applyBorder="1" applyAlignment="1" applyProtection="1"/>
    <xf numFmtId="0" fontId="4" fillId="4" borderId="12" xfId="0" applyFont="1" applyFill="1" applyBorder="1" applyProtection="1"/>
    <xf numFmtId="0" fontId="4" fillId="2" borderId="9" xfId="0" applyFont="1" applyFill="1" applyBorder="1" applyProtection="1"/>
    <xf numFmtId="4" fontId="4" fillId="2" borderId="1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/>
    <xf numFmtId="0" fontId="9" fillId="2" borderId="1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/>
    </xf>
    <xf numFmtId="4" fontId="5" fillId="3" borderId="0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5" fillId="4" borderId="11" xfId="0" applyFont="1" applyFill="1" applyBorder="1" applyAlignment="1" applyProtection="1">
      <alignment horizontal="center"/>
    </xf>
    <xf numFmtId="4" fontId="3" fillId="2" borderId="11" xfId="0" applyNumberFormat="1" applyFont="1" applyFill="1" applyBorder="1" applyAlignment="1" applyProtection="1">
      <alignment horizontal="right"/>
    </xf>
    <xf numFmtId="20" fontId="3" fillId="4" borderId="11" xfId="0" applyNumberFormat="1" applyFon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2" borderId="9" xfId="0" applyFont="1" applyFill="1" applyBorder="1" applyProtection="1"/>
    <xf numFmtId="0" fontId="3" fillId="2" borderId="1" xfId="0" applyFont="1" applyFill="1" applyBorder="1" applyProtection="1"/>
    <xf numFmtId="0" fontId="5" fillId="2" borderId="1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18" xfId="0" applyFont="1" applyFill="1" applyBorder="1" applyAlignment="1" applyProtection="1">
      <alignment horizontal="center" vertical="center"/>
    </xf>
    <xf numFmtId="2" fontId="12" fillId="2" borderId="0" xfId="0" applyNumberFormat="1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/>
    <xf numFmtId="0" fontId="12" fillId="2" borderId="0" xfId="0" applyFont="1" applyFill="1" applyAlignment="1" applyProtection="1"/>
    <xf numFmtId="0" fontId="5" fillId="3" borderId="7" xfId="0" applyFont="1" applyFill="1" applyBorder="1" applyAlignment="1" applyProtection="1">
      <alignment vertical="top" wrapText="1"/>
    </xf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2" fontId="14" fillId="2" borderId="3" xfId="0" applyNumberFormat="1" applyFont="1" applyFill="1" applyBorder="1" applyAlignment="1" applyProtection="1">
      <alignment vertical="center"/>
    </xf>
    <xf numFmtId="9" fontId="12" fillId="2" borderId="0" xfId="1" quotePrefix="1" applyFont="1" applyFill="1" applyBorder="1" applyAlignment="1" applyProtection="1">
      <alignment horizontal="right"/>
    </xf>
    <xf numFmtId="9" fontId="12" fillId="2" borderId="0" xfId="1" applyFont="1" applyFill="1" applyBorder="1" applyAlignment="1" applyProtection="1"/>
    <xf numFmtId="4" fontId="20" fillId="2" borderId="21" xfId="0" applyNumberFormat="1" applyFont="1" applyFill="1" applyBorder="1" applyAlignment="1" applyProtection="1">
      <alignment horizontal="right" vertical="center"/>
    </xf>
    <xf numFmtId="2" fontId="3" fillId="4" borderId="11" xfId="0" applyNumberFormat="1" applyFont="1" applyFill="1" applyBorder="1" applyProtection="1">
      <protection locked="0"/>
    </xf>
    <xf numFmtId="2" fontId="3" fillId="2" borderId="0" xfId="0" applyNumberFormat="1" applyFont="1" applyFill="1" applyAlignment="1" applyProtection="1">
      <alignment horizontal="center"/>
    </xf>
    <xf numFmtId="0" fontId="11" fillId="3" borderId="0" xfId="0" applyFont="1" applyFill="1" applyBorder="1" applyAlignment="1" applyProtection="1"/>
    <xf numFmtId="0" fontId="11" fillId="2" borderId="7" xfId="0" applyFont="1" applyFill="1" applyBorder="1" applyAlignment="1" applyProtection="1">
      <alignment horizontal="left"/>
    </xf>
    <xf numFmtId="0" fontId="11" fillId="3" borderId="7" xfId="0" applyFont="1" applyFill="1" applyBorder="1" applyAlignment="1" applyProtection="1">
      <alignment horizontal="left"/>
    </xf>
    <xf numFmtId="0" fontId="21" fillId="2" borderId="3" xfId="0" applyFont="1" applyFill="1" applyBorder="1" applyAlignment="1" applyProtection="1">
      <alignment horizontal="right" vertical="center"/>
    </xf>
    <xf numFmtId="0" fontId="5" fillId="2" borderId="1" xfId="0" applyFont="1" applyFill="1" applyBorder="1" applyProtection="1"/>
    <xf numFmtId="2" fontId="5" fillId="2" borderId="1" xfId="0" applyNumberFormat="1" applyFont="1" applyFill="1" applyBorder="1" applyProtection="1"/>
    <xf numFmtId="0" fontId="3" fillId="4" borderId="2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12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/>
    </xf>
    <xf numFmtId="0" fontId="5" fillId="4" borderId="3" xfId="0" applyFont="1" applyFill="1" applyBorder="1" applyAlignment="1" applyProtection="1">
      <alignment horizontal="left"/>
    </xf>
    <xf numFmtId="0" fontId="5" fillId="4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right" wrapText="1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1" fontId="19" fillId="4" borderId="2" xfId="0" applyNumberFormat="1" applyFont="1" applyFill="1" applyBorder="1" applyAlignment="1" applyProtection="1">
      <alignment horizontal="left" vertical="center"/>
    </xf>
    <xf numFmtId="1" fontId="19" fillId="4" borderId="12" xfId="0" applyNumberFormat="1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5" fillId="4" borderId="12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11" fillId="2" borderId="4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14" fontId="11" fillId="3" borderId="7" xfId="0" applyNumberFormat="1" applyFont="1" applyFill="1" applyBorder="1" applyAlignment="1" applyProtection="1">
      <protection locked="0"/>
    </xf>
    <xf numFmtId="14" fontId="11" fillId="3" borderId="0" xfId="0" applyNumberFormat="1" applyFont="1" applyFill="1" applyBorder="1" applyAlignment="1" applyProtection="1">
      <protection locked="0"/>
    </xf>
    <xf numFmtId="20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9" xfId="0" applyNumberFormat="1" applyFont="1" applyFill="1" applyBorder="1" applyAlignment="1" applyProtection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CCFFFF"/>
      <color rgb="FF79DCFF"/>
      <color rgb="FF43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731520</xdr:colOff>
          <xdr:row>20</xdr:row>
          <xdr:rowOff>160020</xdr:rowOff>
        </xdr:from>
        <xdr:to>
          <xdr:col>6</xdr:col>
          <xdr:colOff>548640</xdr:colOff>
          <xdr:row>22</xdr:row>
          <xdr:rowOff>15240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 Dienstleistungen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152400</xdr:rowOff>
        </xdr:from>
        <xdr:to>
          <xdr:col>1</xdr:col>
          <xdr:colOff>361950</xdr:colOff>
          <xdr:row>22</xdr:row>
          <xdr:rowOff>15240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Technik, Architektur, Life Sciences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20</xdr:row>
          <xdr:rowOff>160020</xdr:rowOff>
        </xdr:from>
        <xdr:to>
          <xdr:col>4</xdr:col>
          <xdr:colOff>57150</xdr:colOff>
          <xdr:row>22</xdr:row>
          <xdr:rowOff>20955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Natur, Landschaft und Lebensmittel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137160</xdr:rowOff>
        </xdr:from>
        <xdr:to>
          <xdr:col>1</xdr:col>
          <xdr:colOff>533400</xdr:colOff>
          <xdr:row>23</xdr:row>
          <xdr:rowOff>20955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Gestaltung und Kunst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22</xdr:row>
          <xdr:rowOff>22860</xdr:rowOff>
        </xdr:from>
        <xdr:to>
          <xdr:col>4</xdr:col>
          <xdr:colOff>396240</xdr:colOff>
          <xdr:row>22</xdr:row>
          <xdr:rowOff>152400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Gesundheit und Soziales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43544</xdr:colOff>
      <xdr:row>1</xdr:row>
      <xdr:rowOff>55607</xdr:rowOff>
    </xdr:from>
    <xdr:to>
      <xdr:col>0</xdr:col>
      <xdr:colOff>933064</xdr:colOff>
      <xdr:row>5</xdr:row>
      <xdr:rowOff>170203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3544" y="104593"/>
          <a:ext cx="897140" cy="90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17</xdr:row>
          <xdr:rowOff>45720</xdr:rowOff>
        </xdr:from>
        <xdr:to>
          <xdr:col>2</xdr:col>
          <xdr:colOff>967740</xdr:colOff>
          <xdr:row>19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Lehrperson der BM-Schule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746760</xdr:colOff>
          <xdr:row>17</xdr:row>
          <xdr:rowOff>45720</xdr:rowOff>
        </xdr:from>
        <xdr:to>
          <xdr:col>5</xdr:col>
          <xdr:colOff>38100</xdr:colOff>
          <xdr:row>19</xdr:row>
          <xdr:rowOff>38100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Externer Experte/in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80"/>
  <sheetViews>
    <sheetView showZeros="0" tabSelected="1" zoomScale="130" zoomScaleNormal="130" workbookViewId="0">
      <selection activeCell="K58" sqref="K58"/>
    </sheetView>
  </sheetViews>
  <sheetFormatPr baseColWidth="10" defaultColWidth="11.44140625" defaultRowHeight="13.2" x14ac:dyDescent="0.25"/>
  <cols>
    <col min="1" max="1" width="20.33203125" style="3" customWidth="1"/>
    <col min="2" max="2" width="11.5546875" style="3" customWidth="1"/>
    <col min="3" max="3" width="15.33203125" style="3" customWidth="1"/>
    <col min="4" max="4" width="8.44140625" style="3" customWidth="1"/>
    <col min="5" max="5" width="11.6640625" style="3" customWidth="1"/>
    <col min="6" max="6" width="9.5546875" style="3" customWidth="1"/>
    <col min="7" max="7" width="10.33203125" style="2" customWidth="1"/>
    <col min="8" max="8" width="11.5546875" style="6" customWidth="1"/>
    <col min="9" max="9" width="1.5546875" style="3" customWidth="1"/>
    <col min="10" max="16384" width="11.44140625" style="3"/>
  </cols>
  <sheetData>
    <row r="1" spans="1:53" ht="3.75" customHeight="1" x14ac:dyDescent="0.25"/>
    <row r="3" spans="1:53" ht="16.2" x14ac:dyDescent="0.4">
      <c r="C3" s="27" t="s">
        <v>15</v>
      </c>
      <c r="D3" s="27"/>
      <c r="E3" s="27"/>
      <c r="F3" s="28"/>
    </row>
    <row r="4" spans="1:53" ht="17.25" customHeight="1" x14ac:dyDescent="0.4">
      <c r="C4" s="27" t="s">
        <v>16</v>
      </c>
      <c r="D4" s="27"/>
      <c r="E4" s="27"/>
      <c r="F4" s="28"/>
    </row>
    <row r="5" spans="1:53" ht="15" x14ac:dyDescent="0.4">
      <c r="C5" s="28" t="s">
        <v>17</v>
      </c>
      <c r="D5" s="28"/>
      <c r="E5" s="28"/>
      <c r="F5" s="28"/>
      <c r="H5" s="66" t="s">
        <v>0</v>
      </c>
    </row>
    <row r="6" spans="1:53" ht="15" x14ac:dyDescent="0.4">
      <c r="C6" s="28" t="s">
        <v>12</v>
      </c>
      <c r="D6" s="28"/>
      <c r="E6" s="28"/>
      <c r="F6" s="28"/>
      <c r="H6" s="66" t="s">
        <v>1</v>
      </c>
    </row>
    <row r="7" spans="1:53" ht="6" customHeight="1" x14ac:dyDescent="0.25">
      <c r="A7" s="6"/>
      <c r="B7" s="6"/>
      <c r="C7" s="6"/>
      <c r="D7" s="6"/>
      <c r="E7" s="6"/>
      <c r="F7" s="6"/>
      <c r="G7" s="11"/>
      <c r="I7" s="6"/>
    </row>
    <row r="8" spans="1:53" s="44" customFormat="1" ht="27" customHeight="1" x14ac:dyDescent="0.25">
      <c r="A8" s="124" t="s">
        <v>77</v>
      </c>
      <c r="B8" s="125"/>
      <c r="C8" s="125"/>
      <c r="D8" s="125"/>
      <c r="E8" s="125"/>
      <c r="F8" s="125"/>
      <c r="G8" s="126"/>
      <c r="H8" s="135" t="s">
        <v>76</v>
      </c>
      <c r="I8" s="76"/>
    </row>
    <row r="9" spans="1:53" ht="6" customHeight="1" x14ac:dyDescent="0.25">
      <c r="A9" s="16"/>
      <c r="B9" s="6"/>
      <c r="C9" s="6"/>
      <c r="D9" s="6"/>
      <c r="E9" s="6"/>
      <c r="F9" s="6"/>
      <c r="G9" s="11"/>
      <c r="I9" s="12"/>
    </row>
    <row r="10" spans="1:53" ht="19.2" x14ac:dyDescent="0.25">
      <c r="A10" s="123" t="s">
        <v>67</v>
      </c>
      <c r="B10" s="153"/>
      <c r="C10" s="154"/>
      <c r="D10" s="155"/>
      <c r="E10" s="156" t="s">
        <v>56</v>
      </c>
      <c r="F10" s="157"/>
      <c r="G10" s="151"/>
      <c r="H10" s="152"/>
      <c r="I10" s="12"/>
    </row>
    <row r="11" spans="1:53" ht="8.6999999999999993" customHeight="1" x14ac:dyDescent="0.25">
      <c r="A11" s="63"/>
      <c r="B11" s="15"/>
      <c r="C11" s="7"/>
      <c r="D11" s="7"/>
      <c r="E11" s="6"/>
      <c r="F11" s="6"/>
      <c r="G11" s="11"/>
      <c r="I11" s="12"/>
    </row>
    <row r="12" spans="1:53" x14ac:dyDescent="0.25">
      <c r="A12" s="63" t="s">
        <v>2</v>
      </c>
      <c r="B12" s="160"/>
      <c r="C12" s="161"/>
      <c r="D12" s="162"/>
      <c r="E12" s="43" t="s">
        <v>58</v>
      </c>
      <c r="F12" s="160"/>
      <c r="G12" s="161"/>
      <c r="H12" s="162"/>
      <c r="I12" s="12"/>
    </row>
    <row r="13" spans="1:53" x14ac:dyDescent="0.25">
      <c r="A13" s="64" t="s">
        <v>3</v>
      </c>
      <c r="B13" s="160"/>
      <c r="C13" s="161"/>
      <c r="D13" s="162"/>
      <c r="E13" s="65" t="s">
        <v>57</v>
      </c>
      <c r="F13" s="160"/>
      <c r="G13" s="161"/>
      <c r="H13" s="162"/>
      <c r="I13" s="12"/>
    </row>
    <row r="14" spans="1:53" s="60" customFormat="1" x14ac:dyDescent="0.25">
      <c r="A14" s="50" t="s">
        <v>60</v>
      </c>
      <c r="B14" s="61"/>
      <c r="C14" s="61"/>
      <c r="D14" s="6"/>
      <c r="E14" s="6"/>
      <c r="F14" s="59"/>
      <c r="G14" s="11"/>
      <c r="H14" s="6"/>
      <c r="I14" s="7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6" customHeight="1" x14ac:dyDescent="0.25">
      <c r="A15" s="92"/>
      <c r="B15" s="4"/>
      <c r="C15" s="4"/>
      <c r="D15" s="4"/>
      <c r="E15" s="4"/>
      <c r="F15" s="4"/>
      <c r="G15" s="10"/>
      <c r="H15" s="93"/>
      <c r="I15" s="14"/>
    </row>
    <row r="16" spans="1:53" ht="6" customHeight="1" x14ac:dyDescent="0.25">
      <c r="A16" s="16"/>
      <c r="B16" s="6"/>
      <c r="C16" s="6"/>
      <c r="D16" s="6"/>
      <c r="E16" s="6"/>
      <c r="F16" s="6"/>
      <c r="G16" s="11"/>
      <c r="H16" s="67"/>
      <c r="I16" s="12"/>
    </row>
    <row r="17" spans="1:9" ht="12.6" customHeight="1" x14ac:dyDescent="0.4">
      <c r="A17" s="134" t="s">
        <v>50</v>
      </c>
      <c r="B17" s="141"/>
      <c r="C17" s="142"/>
      <c r="D17" s="143"/>
      <c r="E17" s="90"/>
      <c r="F17" s="132" t="s">
        <v>72</v>
      </c>
      <c r="G17" s="94"/>
      <c r="H17" s="102"/>
      <c r="I17" s="12"/>
    </row>
    <row r="18" spans="1:9" ht="6.45" customHeight="1" x14ac:dyDescent="0.25">
      <c r="A18" s="16"/>
      <c r="B18" s="6"/>
      <c r="C18" s="6"/>
      <c r="D18" s="11"/>
      <c r="E18" s="67"/>
      <c r="G18" s="3"/>
      <c r="H18" s="3"/>
      <c r="I18" s="12"/>
    </row>
    <row r="19" spans="1:9" ht="12.6" customHeight="1" x14ac:dyDescent="0.3">
      <c r="A19" s="133" t="s">
        <v>71</v>
      </c>
      <c r="B19" s="88"/>
      <c r="C19" s="89"/>
      <c r="D19" s="89"/>
      <c r="E19" s="91"/>
      <c r="G19" s="3"/>
      <c r="H19" s="3"/>
      <c r="I19" s="12"/>
    </row>
    <row r="20" spans="1:9" ht="6.45" customHeight="1" x14ac:dyDescent="0.25">
      <c r="A20" s="16"/>
      <c r="B20" s="6"/>
      <c r="C20" s="6"/>
      <c r="D20" s="11"/>
      <c r="E20" s="67"/>
      <c r="G20" s="3"/>
      <c r="H20" s="3"/>
      <c r="I20" s="12"/>
    </row>
    <row r="21" spans="1:9" ht="15" customHeight="1" x14ac:dyDescent="0.3">
      <c r="A21" s="26" t="s">
        <v>13</v>
      </c>
      <c r="B21" s="73" t="s">
        <v>66</v>
      </c>
      <c r="C21" s="6"/>
      <c r="D21" s="6"/>
      <c r="E21" s="6"/>
      <c r="F21" s="6"/>
      <c r="G21" s="11"/>
      <c r="I21" s="12"/>
    </row>
    <row r="22" spans="1:9" s="41" customFormat="1" x14ac:dyDescent="0.25">
      <c r="A22" s="34"/>
      <c r="B22" s="35"/>
      <c r="C22" s="35"/>
      <c r="D22" s="35"/>
      <c r="E22" s="35"/>
      <c r="F22" s="35"/>
      <c r="G22" s="35"/>
      <c r="H22" s="42"/>
      <c r="I22" s="78"/>
    </row>
    <row r="23" spans="1:9" s="41" customFormat="1" x14ac:dyDescent="0.25">
      <c r="A23" s="34"/>
      <c r="B23" s="35"/>
      <c r="C23" s="35"/>
      <c r="D23" s="35"/>
      <c r="E23" s="35"/>
      <c r="F23" s="35"/>
      <c r="G23" s="35"/>
      <c r="H23" s="36"/>
      <c r="I23" s="78"/>
    </row>
    <row r="24" spans="1:9" ht="6" customHeight="1" x14ac:dyDescent="0.25">
      <c r="A24" s="33"/>
      <c r="B24" s="30"/>
      <c r="C24" s="30"/>
      <c r="D24" s="30"/>
      <c r="E24" s="30"/>
      <c r="F24" s="30"/>
      <c r="G24" s="30"/>
      <c r="H24" s="30"/>
      <c r="I24" s="14"/>
    </row>
    <row r="25" spans="1:9" s="47" customFormat="1" ht="18.600000000000001" customHeight="1" x14ac:dyDescent="0.3">
      <c r="A25" s="158" t="s">
        <v>52</v>
      </c>
      <c r="B25" s="159"/>
      <c r="C25" s="159"/>
      <c r="D25" s="45"/>
      <c r="E25" s="46"/>
      <c r="F25" s="31"/>
      <c r="G25" s="31"/>
      <c r="H25" s="68"/>
      <c r="I25" s="79"/>
    </row>
    <row r="26" spans="1:9" s="122" customFormat="1" ht="10.95" customHeight="1" x14ac:dyDescent="0.2">
      <c r="A26" s="117" t="s">
        <v>61</v>
      </c>
      <c r="B26" s="118" t="s">
        <v>5</v>
      </c>
      <c r="C26" s="147" t="s">
        <v>79</v>
      </c>
      <c r="D26" s="147"/>
      <c r="E26" s="118"/>
      <c r="F26" s="72" t="s">
        <v>10</v>
      </c>
      <c r="G26" s="29" t="s">
        <v>63</v>
      </c>
      <c r="H26" s="116" t="s">
        <v>4</v>
      </c>
      <c r="I26" s="121"/>
    </row>
    <row r="27" spans="1:9" ht="10.5" customHeight="1" x14ac:dyDescent="0.25">
      <c r="A27" s="37"/>
      <c r="B27" s="148" t="s">
        <v>26</v>
      </c>
      <c r="C27" s="149"/>
      <c r="D27" s="38"/>
      <c r="E27" s="29" t="s">
        <v>25</v>
      </c>
      <c r="F27" s="170">
        <f>CEILING((D27*1),0.5)</f>
        <v>0</v>
      </c>
      <c r="G27" s="21"/>
      <c r="H27" s="103">
        <f>F27*70</f>
        <v>0</v>
      </c>
      <c r="I27" s="12"/>
    </row>
    <row r="28" spans="1:9" ht="10.5" customHeight="1" x14ac:dyDescent="0.25">
      <c r="A28" s="39"/>
      <c r="B28" s="148" t="s">
        <v>28</v>
      </c>
      <c r="C28" s="149"/>
      <c r="D28" s="38"/>
      <c r="E28" s="29" t="s">
        <v>27</v>
      </c>
      <c r="F28" s="171">
        <f>CEILING((D28*0.66),0.5)</f>
        <v>0</v>
      </c>
      <c r="G28" s="21"/>
      <c r="H28" s="103">
        <f t="shared" ref="H28:H45" si="0">F28*70</f>
        <v>0</v>
      </c>
      <c r="I28" s="12"/>
    </row>
    <row r="29" spans="1:9" ht="10.5" customHeight="1" x14ac:dyDescent="0.25">
      <c r="A29" s="37"/>
      <c r="B29" s="148" t="s">
        <v>29</v>
      </c>
      <c r="C29" s="149"/>
      <c r="D29" s="38"/>
      <c r="E29" s="29" t="s">
        <v>30</v>
      </c>
      <c r="F29" s="171">
        <f>CEILING((D29*0.825),0.5)</f>
        <v>0</v>
      </c>
      <c r="G29" s="21"/>
      <c r="H29" s="103">
        <f t="shared" si="0"/>
        <v>0</v>
      </c>
      <c r="I29" s="12"/>
    </row>
    <row r="30" spans="1:9" ht="10.5" customHeight="1" x14ac:dyDescent="0.25">
      <c r="A30" s="39"/>
      <c r="B30" s="148" t="s">
        <v>31</v>
      </c>
      <c r="C30" s="149"/>
      <c r="D30" s="38"/>
      <c r="E30" s="29" t="s">
        <v>27</v>
      </c>
      <c r="F30" s="171">
        <f>CEILING((D30*0.66),0.5)</f>
        <v>0</v>
      </c>
      <c r="G30" s="21"/>
      <c r="H30" s="103">
        <f t="shared" si="0"/>
        <v>0</v>
      </c>
      <c r="I30" s="12"/>
    </row>
    <row r="31" spans="1:9" ht="10.5" customHeight="1" x14ac:dyDescent="0.25">
      <c r="A31" s="37"/>
      <c r="B31" s="148" t="s">
        <v>54</v>
      </c>
      <c r="C31" s="149"/>
      <c r="D31" s="38"/>
      <c r="E31" s="29" t="s">
        <v>30</v>
      </c>
      <c r="F31" s="171">
        <f>CEILING((D31*0.825),0.5)</f>
        <v>0</v>
      </c>
      <c r="G31" s="21"/>
      <c r="H31" s="103">
        <f t="shared" si="0"/>
        <v>0</v>
      </c>
      <c r="I31" s="12"/>
    </row>
    <row r="32" spans="1:9" ht="10.5" customHeight="1" x14ac:dyDescent="0.25">
      <c r="A32" s="39"/>
      <c r="B32" s="148" t="s">
        <v>51</v>
      </c>
      <c r="C32" s="149"/>
      <c r="D32" s="38"/>
      <c r="E32" s="29" t="s">
        <v>30</v>
      </c>
      <c r="F32" s="171">
        <f>CEILING((D32*0.825),0.5)</f>
        <v>0</v>
      </c>
      <c r="G32" s="21"/>
      <c r="H32" s="103">
        <f t="shared" si="0"/>
        <v>0</v>
      </c>
      <c r="I32" s="12"/>
    </row>
    <row r="33" spans="1:9" ht="10.5" customHeight="1" x14ac:dyDescent="0.25">
      <c r="A33" s="37"/>
      <c r="B33" s="148" t="s">
        <v>49</v>
      </c>
      <c r="C33" s="149"/>
      <c r="D33" s="38"/>
      <c r="E33" s="29" t="s">
        <v>27</v>
      </c>
      <c r="F33" s="171">
        <f>CEILING((D33*0.66),0.5)</f>
        <v>0</v>
      </c>
      <c r="G33" s="21"/>
      <c r="H33" s="103">
        <f t="shared" si="0"/>
        <v>0</v>
      </c>
      <c r="I33" s="12"/>
    </row>
    <row r="34" spans="1:9" ht="10.5" customHeight="1" x14ac:dyDescent="0.25">
      <c r="A34" s="39"/>
      <c r="B34" s="148" t="s">
        <v>32</v>
      </c>
      <c r="C34" s="149"/>
      <c r="D34" s="38"/>
      <c r="E34" s="29" t="s">
        <v>25</v>
      </c>
      <c r="F34" s="171">
        <f>CEILING((D34*1),0.5)</f>
        <v>0</v>
      </c>
      <c r="G34" s="21"/>
      <c r="H34" s="103">
        <f t="shared" si="0"/>
        <v>0</v>
      </c>
      <c r="I34" s="12"/>
    </row>
    <row r="35" spans="1:9" ht="10.199999999999999" customHeight="1" x14ac:dyDescent="0.25">
      <c r="A35" s="37"/>
      <c r="B35" s="148" t="s">
        <v>33</v>
      </c>
      <c r="C35" s="149"/>
      <c r="D35" s="38"/>
      <c r="E35" s="29" t="s">
        <v>34</v>
      </c>
      <c r="F35" s="171">
        <f>CEILING((D35*0.2475),0.5)</f>
        <v>0</v>
      </c>
      <c r="G35" s="21"/>
      <c r="H35" s="103">
        <f t="shared" si="0"/>
        <v>0</v>
      </c>
      <c r="I35" s="12"/>
    </row>
    <row r="36" spans="1:9" ht="10.5" customHeight="1" x14ac:dyDescent="0.25">
      <c r="A36" s="39"/>
      <c r="B36" s="148" t="s">
        <v>35</v>
      </c>
      <c r="C36" s="149"/>
      <c r="D36" s="38"/>
      <c r="E36" s="29" t="s">
        <v>34</v>
      </c>
      <c r="F36" s="171">
        <f>CEILING((D36*0.2475),0.5)</f>
        <v>0</v>
      </c>
      <c r="G36" s="21"/>
      <c r="H36" s="103">
        <f t="shared" si="0"/>
        <v>0</v>
      </c>
      <c r="I36" s="12"/>
    </row>
    <row r="37" spans="1:9" ht="10.5" customHeight="1" x14ac:dyDescent="0.25">
      <c r="A37" s="37"/>
      <c r="B37" s="148" t="s">
        <v>36</v>
      </c>
      <c r="C37" s="149"/>
      <c r="D37" s="38"/>
      <c r="E37" s="29" t="s">
        <v>37</v>
      </c>
      <c r="F37" s="171">
        <f>CEILING((D37*0.5),0.5)</f>
        <v>0</v>
      </c>
      <c r="G37" s="21"/>
      <c r="H37" s="103">
        <f t="shared" si="0"/>
        <v>0</v>
      </c>
      <c r="I37" s="12"/>
    </row>
    <row r="38" spans="1:9" ht="10.5" customHeight="1" x14ac:dyDescent="0.25">
      <c r="A38" s="39"/>
      <c r="B38" s="148" t="s">
        <v>38</v>
      </c>
      <c r="C38" s="149"/>
      <c r="D38" s="38"/>
      <c r="E38" s="29" t="s">
        <v>37</v>
      </c>
      <c r="F38" s="171">
        <f>CEILING((D38*0.5),0.5)</f>
        <v>0</v>
      </c>
      <c r="G38" s="21"/>
      <c r="H38" s="103">
        <f t="shared" si="0"/>
        <v>0</v>
      </c>
      <c r="I38" s="12"/>
    </row>
    <row r="39" spans="1:9" ht="10.5" customHeight="1" x14ac:dyDescent="0.25">
      <c r="A39" s="39"/>
      <c r="B39" s="148" t="s">
        <v>39</v>
      </c>
      <c r="C39" s="149"/>
      <c r="D39" s="38"/>
      <c r="E39" s="29" t="s">
        <v>37</v>
      </c>
      <c r="F39" s="171">
        <f>CEILING((D39*0.5),0.5)</f>
        <v>0</v>
      </c>
      <c r="G39" s="21"/>
      <c r="H39" s="103">
        <f t="shared" si="0"/>
        <v>0</v>
      </c>
      <c r="I39" s="12"/>
    </row>
    <row r="40" spans="1:9" ht="10.5" customHeight="1" x14ac:dyDescent="0.25">
      <c r="A40" s="39"/>
      <c r="B40" s="148" t="s">
        <v>40</v>
      </c>
      <c r="C40" s="149"/>
      <c r="D40" s="38"/>
      <c r="E40" s="29" t="s">
        <v>41</v>
      </c>
      <c r="F40" s="171">
        <f>CEILING((D40*0.7425),0.5)</f>
        <v>0</v>
      </c>
      <c r="G40" s="21"/>
      <c r="H40" s="103">
        <f t="shared" si="0"/>
        <v>0</v>
      </c>
      <c r="I40" s="12"/>
    </row>
    <row r="41" spans="1:9" ht="10.5" customHeight="1" x14ac:dyDescent="0.25">
      <c r="A41" s="39"/>
      <c r="B41" s="148" t="s">
        <v>42</v>
      </c>
      <c r="C41" s="149"/>
      <c r="D41" s="38"/>
      <c r="E41" s="29" t="s">
        <v>43</v>
      </c>
      <c r="F41" s="171">
        <f>CEILING((D41*0.33),0.5)</f>
        <v>0</v>
      </c>
      <c r="G41" s="21"/>
      <c r="H41" s="103">
        <f t="shared" si="0"/>
        <v>0</v>
      </c>
      <c r="I41" s="12"/>
    </row>
    <row r="42" spans="1:9" ht="10.199999999999999" customHeight="1" x14ac:dyDescent="0.25">
      <c r="A42" s="39"/>
      <c r="B42" s="148" t="s">
        <v>44</v>
      </c>
      <c r="C42" s="149"/>
      <c r="D42" s="38"/>
      <c r="E42" s="29" t="s">
        <v>43</v>
      </c>
      <c r="F42" s="171">
        <f>CEILING((D42*0.33),0.5)</f>
        <v>0</v>
      </c>
      <c r="G42" s="21"/>
      <c r="H42" s="103">
        <f t="shared" si="0"/>
        <v>0</v>
      </c>
      <c r="I42" s="12"/>
    </row>
    <row r="43" spans="1:9" ht="10.5" customHeight="1" x14ac:dyDescent="0.25">
      <c r="A43" s="39"/>
      <c r="B43" s="148" t="s">
        <v>45</v>
      </c>
      <c r="C43" s="149"/>
      <c r="D43" s="38"/>
      <c r="E43" s="29" t="s">
        <v>46</v>
      </c>
      <c r="F43" s="171">
        <f>CEILING((D43*0.165),0.5)</f>
        <v>0</v>
      </c>
      <c r="G43" s="21"/>
      <c r="H43" s="103">
        <f t="shared" si="0"/>
        <v>0</v>
      </c>
      <c r="I43" s="12"/>
    </row>
    <row r="44" spans="1:9" ht="10.5" customHeight="1" x14ac:dyDescent="0.25">
      <c r="A44" s="39"/>
      <c r="B44" s="148" t="s">
        <v>47</v>
      </c>
      <c r="C44" s="149"/>
      <c r="D44" s="38"/>
      <c r="E44" s="29" t="s">
        <v>30</v>
      </c>
      <c r="F44" s="171">
        <f>CEILING((D44*0.825),0.5)</f>
        <v>0</v>
      </c>
      <c r="G44" s="21"/>
      <c r="H44" s="103">
        <f t="shared" si="0"/>
        <v>0</v>
      </c>
      <c r="I44" s="80"/>
    </row>
    <row r="45" spans="1:9" ht="10.5" customHeight="1" x14ac:dyDescent="0.25">
      <c r="A45" s="37"/>
      <c r="B45" s="148" t="s">
        <v>55</v>
      </c>
      <c r="C45" s="149"/>
      <c r="D45" s="38"/>
      <c r="E45" s="29" t="s">
        <v>27</v>
      </c>
      <c r="F45" s="170">
        <f>CEILING((D45*0.66),0.5)</f>
        <v>0</v>
      </c>
      <c r="G45" s="21"/>
      <c r="H45" s="103">
        <f t="shared" si="0"/>
        <v>0</v>
      </c>
      <c r="I45" s="12"/>
    </row>
    <row r="46" spans="1:9" s="47" customFormat="1" ht="18.600000000000001" customHeight="1" x14ac:dyDescent="0.3">
      <c r="A46" s="165" t="s">
        <v>53</v>
      </c>
      <c r="B46" s="166"/>
      <c r="C46" s="166"/>
      <c r="D46" s="166"/>
      <c r="E46" s="166"/>
      <c r="F46" s="166"/>
      <c r="G46" s="166"/>
      <c r="H46" s="166"/>
      <c r="I46" s="79"/>
    </row>
    <row r="47" spans="1:9" s="122" customFormat="1" ht="10.199999999999999" customHeight="1" x14ac:dyDescent="0.2">
      <c r="A47" s="117" t="s">
        <v>61</v>
      </c>
      <c r="B47" s="118" t="s">
        <v>5</v>
      </c>
      <c r="C47" s="118"/>
      <c r="D47" s="120" t="s">
        <v>23</v>
      </c>
      <c r="E47" s="120" t="s">
        <v>48</v>
      </c>
      <c r="F47" s="119" t="s">
        <v>75</v>
      </c>
      <c r="G47" s="29" t="s">
        <v>63</v>
      </c>
      <c r="H47" s="58"/>
      <c r="I47" s="121"/>
    </row>
    <row r="48" spans="1:9" ht="10.5" customHeight="1" x14ac:dyDescent="0.25">
      <c r="A48" s="37"/>
      <c r="B48" s="148"/>
      <c r="C48" s="149"/>
      <c r="D48" s="104"/>
      <c r="E48" s="104"/>
      <c r="F48" s="169">
        <f t="shared" ref="F48:F53" si="1">SUM(E48-D48)</f>
        <v>0</v>
      </c>
      <c r="G48" s="87">
        <f t="shared" ref="G48:G53" si="2">IF((F48&gt;0),(CEILING(((E48-INT(E48))*24)-((D48-INT(D48))*24),0.5)),0)</f>
        <v>0</v>
      </c>
      <c r="H48" s="103">
        <f>SUM(G48*70)</f>
        <v>0</v>
      </c>
      <c r="I48" s="12"/>
    </row>
    <row r="49" spans="1:9" ht="10.5" customHeight="1" x14ac:dyDescent="0.25">
      <c r="A49" s="37"/>
      <c r="B49" s="148"/>
      <c r="C49" s="149"/>
      <c r="D49" s="104"/>
      <c r="E49" s="104"/>
      <c r="F49" s="169">
        <f t="shared" si="1"/>
        <v>0</v>
      </c>
      <c r="G49" s="87">
        <f t="shared" si="2"/>
        <v>0</v>
      </c>
      <c r="H49" s="103">
        <f t="shared" ref="H49:H53" si="3">SUM(G49*70)</f>
        <v>0</v>
      </c>
      <c r="I49" s="12"/>
    </row>
    <row r="50" spans="1:9" ht="10.5" customHeight="1" x14ac:dyDescent="0.25">
      <c r="A50" s="37"/>
      <c r="B50" s="148"/>
      <c r="C50" s="149"/>
      <c r="D50" s="104"/>
      <c r="E50" s="104"/>
      <c r="F50" s="169">
        <f t="shared" si="1"/>
        <v>0</v>
      </c>
      <c r="G50" s="87">
        <f t="shared" si="2"/>
        <v>0</v>
      </c>
      <c r="H50" s="103">
        <f t="shared" si="3"/>
        <v>0</v>
      </c>
      <c r="I50" s="12"/>
    </row>
    <row r="51" spans="1:9" ht="10.5" customHeight="1" x14ac:dyDescent="0.25">
      <c r="A51" s="37"/>
      <c r="B51" s="148"/>
      <c r="C51" s="149"/>
      <c r="D51" s="104"/>
      <c r="E51" s="104"/>
      <c r="F51" s="169">
        <f t="shared" si="1"/>
        <v>0</v>
      </c>
      <c r="G51" s="87">
        <f t="shared" si="2"/>
        <v>0</v>
      </c>
      <c r="H51" s="103">
        <f t="shared" si="3"/>
        <v>0</v>
      </c>
      <c r="I51" s="12"/>
    </row>
    <row r="52" spans="1:9" ht="10.5" customHeight="1" x14ac:dyDescent="0.25">
      <c r="A52" s="37"/>
      <c r="B52" s="148"/>
      <c r="C52" s="149"/>
      <c r="D52" s="104"/>
      <c r="E52" s="104"/>
      <c r="F52" s="169">
        <f t="shared" si="1"/>
        <v>0</v>
      </c>
      <c r="G52" s="87">
        <f t="shared" si="2"/>
        <v>0</v>
      </c>
      <c r="H52" s="103">
        <f t="shared" si="3"/>
        <v>0</v>
      </c>
      <c r="I52" s="12"/>
    </row>
    <row r="53" spans="1:9" ht="10.5" customHeight="1" x14ac:dyDescent="0.25">
      <c r="A53" s="37"/>
      <c r="B53" s="148"/>
      <c r="C53" s="149"/>
      <c r="D53" s="104"/>
      <c r="E53" s="104"/>
      <c r="F53" s="169">
        <f t="shared" si="1"/>
        <v>0</v>
      </c>
      <c r="G53" s="87">
        <f t="shared" si="2"/>
        <v>0</v>
      </c>
      <c r="H53" s="103">
        <f t="shared" si="3"/>
        <v>0</v>
      </c>
      <c r="I53" s="12"/>
    </row>
    <row r="54" spans="1:9" s="55" customFormat="1" ht="7.8" x14ac:dyDescent="0.15">
      <c r="A54" s="81" t="s">
        <v>73</v>
      </c>
      <c r="B54" s="74"/>
      <c r="C54" s="74"/>
      <c r="D54" s="75"/>
      <c r="E54" s="74"/>
      <c r="F54" s="74"/>
      <c r="G54" s="58"/>
      <c r="H54" s="71"/>
      <c r="I54" s="82"/>
    </row>
    <row r="55" spans="1:9" s="47" customFormat="1" ht="18.600000000000001" customHeight="1" x14ac:dyDescent="0.3">
      <c r="A55" s="165" t="s">
        <v>62</v>
      </c>
      <c r="B55" s="166"/>
      <c r="C55" s="166"/>
      <c r="D55" s="166"/>
      <c r="E55" s="108"/>
      <c r="F55" s="21"/>
      <c r="G55" s="21"/>
      <c r="H55" s="25"/>
      <c r="I55" s="79"/>
    </row>
    <row r="56" spans="1:9" s="122" customFormat="1" ht="10.95" customHeight="1" x14ac:dyDescent="0.2">
      <c r="A56" s="117" t="s">
        <v>61</v>
      </c>
      <c r="B56" s="118" t="s">
        <v>5</v>
      </c>
      <c r="C56" s="118"/>
      <c r="D56" s="118"/>
      <c r="E56" s="118"/>
      <c r="F56" s="72" t="s">
        <v>68</v>
      </c>
      <c r="G56" s="29" t="s">
        <v>63</v>
      </c>
      <c r="H56" s="58"/>
      <c r="I56" s="121"/>
    </row>
    <row r="57" spans="1:9" ht="10.5" customHeight="1" x14ac:dyDescent="0.25">
      <c r="A57" s="37"/>
      <c r="B57" s="148"/>
      <c r="C57" s="150"/>
      <c r="D57" s="149"/>
      <c r="E57" s="1"/>
      <c r="F57" s="130"/>
      <c r="G57" s="131">
        <f>CEILING((F57*1),0.5)</f>
        <v>0</v>
      </c>
      <c r="H57" s="103">
        <f>G57*70</f>
        <v>0</v>
      </c>
      <c r="I57" s="12"/>
    </row>
    <row r="58" spans="1:9" ht="10.5" customHeight="1" x14ac:dyDescent="0.25">
      <c r="A58" s="37"/>
      <c r="B58" s="148"/>
      <c r="C58" s="150"/>
      <c r="D58" s="149"/>
      <c r="E58" s="1"/>
      <c r="F58" s="130"/>
      <c r="G58" s="131">
        <f>CEILING((F58*1),0.5)</f>
        <v>0</v>
      </c>
      <c r="H58" s="103">
        <f>G58*70</f>
        <v>0</v>
      </c>
      <c r="I58" s="12"/>
    </row>
    <row r="59" spans="1:9" s="55" customFormat="1" ht="7.8" x14ac:dyDescent="0.15">
      <c r="A59" s="81" t="s">
        <v>65</v>
      </c>
      <c r="B59" s="74"/>
      <c r="C59" s="74"/>
      <c r="D59" s="75"/>
      <c r="E59" s="74"/>
      <c r="F59" s="74"/>
      <c r="G59" s="58"/>
      <c r="H59" s="71"/>
      <c r="I59" s="82"/>
    </row>
    <row r="60" spans="1:9" s="47" customFormat="1" ht="18" customHeight="1" x14ac:dyDescent="0.3">
      <c r="A60" s="56" t="s">
        <v>70</v>
      </c>
      <c r="B60" s="57"/>
      <c r="C60" s="62"/>
      <c r="D60" s="23"/>
      <c r="E60" s="49" t="s">
        <v>11</v>
      </c>
      <c r="F60" s="24"/>
      <c r="G60" s="21"/>
      <c r="H60" s="69" t="s">
        <v>4</v>
      </c>
      <c r="I60" s="79"/>
    </row>
    <row r="61" spans="1:9" ht="3" customHeight="1" x14ac:dyDescent="0.3">
      <c r="A61" s="19"/>
      <c r="B61" s="20"/>
      <c r="C61" s="1"/>
      <c r="D61" s="1"/>
      <c r="E61" s="1"/>
      <c r="F61" s="21"/>
      <c r="G61" s="21"/>
      <c r="H61" s="70"/>
      <c r="I61" s="12"/>
    </row>
    <row r="62" spans="1:9" ht="10.5" customHeight="1" x14ac:dyDescent="0.25">
      <c r="A62" s="32" t="s">
        <v>69</v>
      </c>
      <c r="B62" s="1"/>
      <c r="D62" s="138"/>
      <c r="E62" s="139"/>
      <c r="F62" s="140"/>
      <c r="G62" s="21"/>
      <c r="H62" s="105"/>
      <c r="I62" s="12"/>
    </row>
    <row r="63" spans="1:9" ht="10.5" customHeight="1" x14ac:dyDescent="0.25">
      <c r="A63" s="32" t="s">
        <v>78</v>
      </c>
      <c r="B63" s="1"/>
      <c r="D63" s="138"/>
      <c r="E63" s="139"/>
      <c r="F63" s="140"/>
      <c r="G63" s="21"/>
      <c r="H63" s="105"/>
      <c r="I63" s="12"/>
    </row>
    <row r="64" spans="1:9" ht="10.5" customHeight="1" x14ac:dyDescent="0.25">
      <c r="A64" s="22" t="s">
        <v>24</v>
      </c>
      <c r="B64" s="1"/>
      <c r="D64" s="138"/>
      <c r="E64" s="139"/>
      <c r="F64" s="140"/>
      <c r="G64" s="21"/>
      <c r="H64" s="105"/>
      <c r="I64" s="12"/>
    </row>
    <row r="65" spans="1:9" ht="6" customHeight="1" x14ac:dyDescent="0.25">
      <c r="A65" s="109"/>
      <c r="B65" s="110"/>
      <c r="C65" s="110"/>
      <c r="D65" s="111"/>
      <c r="E65" s="110"/>
      <c r="F65" s="110"/>
      <c r="G65" s="110"/>
      <c r="H65" s="110"/>
      <c r="I65" s="14"/>
    </row>
    <row r="66" spans="1:9" s="54" customFormat="1" ht="6" customHeight="1" x14ac:dyDescent="0.25">
      <c r="A66" s="50"/>
      <c r="B66" s="51"/>
      <c r="C66" s="52"/>
      <c r="D66" s="52"/>
      <c r="E66" s="52"/>
      <c r="F66" s="53"/>
      <c r="G66" s="96"/>
      <c r="H66" s="97"/>
      <c r="I66" s="83"/>
    </row>
    <row r="67" spans="1:9" s="54" customFormat="1" ht="9" customHeight="1" thickBot="1" x14ac:dyDescent="0.3">
      <c r="A67" s="50"/>
      <c r="B67" s="51"/>
      <c r="C67" s="52"/>
      <c r="D67" s="52"/>
      <c r="E67" s="52"/>
      <c r="F67" s="53"/>
      <c r="G67" s="58" t="s">
        <v>19</v>
      </c>
      <c r="H67" s="71" t="s">
        <v>20</v>
      </c>
      <c r="I67" s="83"/>
    </row>
    <row r="68" spans="1:9" s="101" customFormat="1" ht="18" customHeight="1" thickBot="1" x14ac:dyDescent="0.3">
      <c r="A68" s="98"/>
      <c r="B68" s="99"/>
      <c r="C68" s="99"/>
      <c r="D68" s="144" t="s">
        <v>18</v>
      </c>
      <c r="E68" s="145"/>
      <c r="F68" s="146"/>
      <c r="G68" s="172">
        <f>SUM(H27:H58)</f>
        <v>0</v>
      </c>
      <c r="H68" s="173">
        <f>SUM(H62:H63:H64)</f>
        <v>0</v>
      </c>
      <c r="I68" s="100"/>
    </row>
    <row r="69" spans="1:9" s="48" customFormat="1" ht="21.6" customHeight="1" thickBot="1" x14ac:dyDescent="0.3">
      <c r="A69" s="112"/>
      <c r="B69" s="113"/>
      <c r="C69" s="113"/>
      <c r="D69" s="95" t="s">
        <v>21</v>
      </c>
      <c r="E69" s="114"/>
      <c r="F69" s="114"/>
      <c r="G69" s="115" t="s">
        <v>22</v>
      </c>
      <c r="H69" s="129">
        <f>SUM(H68,G68)</f>
        <v>0</v>
      </c>
      <c r="I69" s="84"/>
    </row>
    <row r="70" spans="1:9" ht="15.6" customHeight="1" x14ac:dyDescent="0.25">
      <c r="A70" s="22"/>
      <c r="B70" s="1"/>
      <c r="C70" s="1"/>
      <c r="D70" s="65"/>
      <c r="E70" s="1"/>
      <c r="F70" s="1"/>
      <c r="G70" s="1"/>
      <c r="H70" s="1"/>
      <c r="I70" s="12"/>
    </row>
    <row r="71" spans="1:9" ht="15" customHeight="1" x14ac:dyDescent="0.3">
      <c r="A71" s="26" t="s">
        <v>6</v>
      </c>
      <c r="B71" s="40"/>
      <c r="C71" s="167" t="s">
        <v>80</v>
      </c>
      <c r="D71" s="168"/>
      <c r="E71" s="168"/>
      <c r="F71" s="136"/>
      <c r="G71" s="136"/>
      <c r="H71" s="136"/>
      <c r="I71" s="12"/>
    </row>
    <row r="72" spans="1:9" s="9" customFormat="1" ht="11.4" customHeight="1" x14ac:dyDescent="0.2">
      <c r="A72" s="19"/>
      <c r="B72" s="20"/>
      <c r="C72" s="20"/>
      <c r="D72" s="1"/>
      <c r="E72" s="1"/>
      <c r="F72" s="15"/>
      <c r="G72" s="15"/>
      <c r="H72" s="15"/>
      <c r="I72" s="85"/>
    </row>
    <row r="73" spans="1:9" s="8" customFormat="1" ht="15" customHeight="1" x14ac:dyDescent="0.3">
      <c r="A73" s="17"/>
      <c r="B73" s="18"/>
      <c r="C73" s="168" t="s">
        <v>59</v>
      </c>
      <c r="D73" s="168"/>
      <c r="E73" s="168"/>
      <c r="F73" s="136"/>
      <c r="G73" s="137"/>
      <c r="H73" s="136"/>
      <c r="I73" s="86"/>
    </row>
    <row r="74" spans="1:9" ht="11.4" customHeight="1" x14ac:dyDescent="0.25">
      <c r="A74" s="13"/>
      <c r="B74" s="5"/>
      <c r="C74" s="5"/>
      <c r="D74" s="5"/>
      <c r="E74" s="4"/>
      <c r="F74" s="4"/>
      <c r="G74" s="10"/>
      <c r="H74" s="4"/>
      <c r="I74" s="14"/>
    </row>
    <row r="75" spans="1:9" ht="18" customHeight="1" x14ac:dyDescent="0.25">
      <c r="A75" s="106" t="s">
        <v>7</v>
      </c>
      <c r="B75" s="107"/>
      <c r="C75" s="106" t="s">
        <v>8</v>
      </c>
      <c r="D75" s="107"/>
      <c r="E75" s="106" t="s">
        <v>9</v>
      </c>
      <c r="F75" s="107"/>
      <c r="G75" s="163" t="s">
        <v>74</v>
      </c>
      <c r="H75" s="164"/>
      <c r="I75" s="14"/>
    </row>
    <row r="76" spans="1:9" s="55" customFormat="1" ht="10.95" customHeight="1" x14ac:dyDescent="0.15">
      <c r="A76" s="55" t="s">
        <v>14</v>
      </c>
      <c r="H76" s="128"/>
      <c r="I76" s="127" t="s">
        <v>64</v>
      </c>
    </row>
    <row r="80" spans="1:9" x14ac:dyDescent="0.25">
      <c r="C80" s="55"/>
    </row>
  </sheetData>
  <dataConsolidate/>
  <customSheetViews>
    <customSheetView guid="{E786636A-1B45-4A14-8445-1EE1394D78ED}" scale="150" showPageBreaks="1" zeroValues="0" printArea="1" hiddenColumns="1" topLeftCell="A11">
      <selection activeCell="A20" sqref="A20"/>
      <pageMargins left="0.68" right="0.39370078740157483" top="0.31496062992125984" bottom="0.39370078740157483" header="0.31496062992125984" footer="0.51181102362204722"/>
      <pageSetup paperSize="9" scale="95" orientation="portrait" r:id="rId1"/>
      <headerFooter alignWithMargins="0"/>
    </customSheetView>
  </customSheetViews>
  <mergeCells count="46">
    <mergeCell ref="F12:H12"/>
    <mergeCell ref="F13:H13"/>
    <mergeCell ref="G75:H75"/>
    <mergeCell ref="A46:H46"/>
    <mergeCell ref="B42:C42"/>
    <mergeCell ref="B51:C51"/>
    <mergeCell ref="B52:C52"/>
    <mergeCell ref="B53:C53"/>
    <mergeCell ref="A55:D55"/>
    <mergeCell ref="B44:C44"/>
    <mergeCell ref="B12:D12"/>
    <mergeCell ref="B13:D13"/>
    <mergeCell ref="C71:E71"/>
    <mergeCell ref="B58:D58"/>
    <mergeCell ref="C73:E73"/>
    <mergeCell ref="B40:C40"/>
    <mergeCell ref="G10:H10"/>
    <mergeCell ref="B37:C37"/>
    <mergeCell ref="B38:C38"/>
    <mergeCell ref="B39:C39"/>
    <mergeCell ref="B31:C31"/>
    <mergeCell ref="B32:C32"/>
    <mergeCell ref="B33:C33"/>
    <mergeCell ref="B34:C34"/>
    <mergeCell ref="B35:C35"/>
    <mergeCell ref="B27:C27"/>
    <mergeCell ref="B28:C28"/>
    <mergeCell ref="B29:C29"/>
    <mergeCell ref="B10:D10"/>
    <mergeCell ref="E10:F10"/>
    <mergeCell ref="B30:C30"/>
    <mergeCell ref="A25:C25"/>
    <mergeCell ref="D62:F62"/>
    <mergeCell ref="D63:F63"/>
    <mergeCell ref="D64:F64"/>
    <mergeCell ref="B17:D17"/>
    <mergeCell ref="D68:F68"/>
    <mergeCell ref="C26:D26"/>
    <mergeCell ref="B41:C41"/>
    <mergeCell ref="B57:D57"/>
    <mergeCell ref="B36:C36"/>
    <mergeCell ref="B43:C43"/>
    <mergeCell ref="B49:C49"/>
    <mergeCell ref="B50:C50"/>
    <mergeCell ref="B45:C45"/>
    <mergeCell ref="B48:C48"/>
  </mergeCells>
  <phoneticPr fontId="0" type="noConversion"/>
  <pageMargins left="0.47244094488188981" right="0.39" top="0.31" bottom="0.3" header="0.25" footer="0.15748031496062992"/>
  <pageSetup paperSize="9" scale="96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9" r:id="rId5" name="Check Box 125">
              <controlPr defaultSize="0" autoFill="0" autoLine="0" autoPict="0">
                <anchor moveWithCells="1">
                  <from>
                    <xdr:col>4</xdr:col>
                    <xdr:colOff>731520</xdr:colOff>
                    <xdr:row>20</xdr:row>
                    <xdr:rowOff>160020</xdr:rowOff>
                  </from>
                  <to>
                    <xdr:col>6</xdr:col>
                    <xdr:colOff>556260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" name="Check Box 126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152400</xdr:rowOff>
                  </from>
                  <to>
                    <xdr:col>1</xdr:col>
                    <xdr:colOff>350520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" name="Check Box 127">
              <controlPr defaultSize="0" autoFill="0" autoLine="0" autoPict="0">
                <anchor moveWithCells="1">
                  <from>
                    <xdr:col>1</xdr:col>
                    <xdr:colOff>723900</xdr:colOff>
                    <xdr:row>20</xdr:row>
                    <xdr:rowOff>160020</xdr:rowOff>
                  </from>
                  <to>
                    <xdr:col>4</xdr:col>
                    <xdr:colOff>45720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" name="Check Box 129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137160</xdr:rowOff>
                  </from>
                  <to>
                    <xdr:col>1</xdr:col>
                    <xdr:colOff>533400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" name="Check Box 130">
              <controlPr defaultSize="0" autoFill="0" autoLine="0" autoPict="0">
                <anchor moveWithCells="1">
                  <from>
                    <xdr:col>1</xdr:col>
                    <xdr:colOff>723900</xdr:colOff>
                    <xdr:row>22</xdr:row>
                    <xdr:rowOff>22860</xdr:rowOff>
                  </from>
                  <to>
                    <xdr:col>4</xdr:col>
                    <xdr:colOff>403860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" name="Check Box 131">
              <controlPr defaultSize="0" autoFill="0" autoLine="0" autoPict="0">
                <anchor moveWithCells="1">
                  <from>
                    <xdr:col>1</xdr:col>
                    <xdr:colOff>22860</xdr:colOff>
                    <xdr:row>17</xdr:row>
                    <xdr:rowOff>45720</xdr:rowOff>
                  </from>
                  <to>
                    <xdr:col>2</xdr:col>
                    <xdr:colOff>975360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" name="Check Box 132">
              <controlPr defaultSize="0" autoFill="0" autoLine="0" autoPict="0">
                <anchor moveWithCells="1">
                  <from>
                    <xdr:col>2</xdr:col>
                    <xdr:colOff>746760</xdr:colOff>
                    <xdr:row>17</xdr:row>
                    <xdr:rowOff>45720</xdr:rowOff>
                  </from>
                  <to>
                    <xdr:col>5</xdr:col>
                    <xdr:colOff>38100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Honorarabrechnung BM-Aufnahmeprüfung</dc:title>
  <dc:subject>Expertenspesen</dc:subject>
  <dc:creator>Judith Ammann</dc:creator>
  <cp:keywords>BMS</cp:keywords>
  <dc:description>Sektor Berufsmatura und Weiterbildung</dc:description>
  <cp:lastModifiedBy>Evelyne Blickisdorf (MBA)</cp:lastModifiedBy>
  <cp:lastPrinted>2024-01-17T17:30:59Z</cp:lastPrinted>
  <dcterms:created xsi:type="dcterms:W3CDTF">2007-04-23T09:32:57Z</dcterms:created>
  <dcterms:modified xsi:type="dcterms:W3CDTF">2024-01-17T19:03:17Z</dcterms:modified>
</cp:coreProperties>
</file>